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9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cottsFiles\Documents\Work\Models\Forecast &amp; Valuation\Finished Products\"/>
    </mc:Choice>
  </mc:AlternateContent>
  <xr:revisionPtr revIDLastSave="0" documentId="13_ncr:1_{28D9CF1F-B53E-47C3-B9FE-51C5CA9CBF6E}" xr6:coauthVersionLast="47" xr6:coauthVersionMax="47" xr10:uidLastSave="{00000000-0000-0000-0000-000000000000}"/>
  <bookViews>
    <workbookView xWindow="-108" yWindow="-108" windowWidth="23256" windowHeight="12456" tabRatio="776" activeTab="9" xr2:uid="{685AA3E9-96AD-440E-BB11-91BC8FF78004}"/>
  </bookViews>
  <sheets>
    <sheet name="Inputs" sheetId="2" r:id="rId1"/>
    <sheet name="Credit" sheetId="3" r:id="rId2"/>
    <sheet name="CapEx" sheetId="4" r:id="rId3"/>
    <sheet name="Income" sheetId="5" r:id="rId4"/>
    <sheet name="Balance" sheetId="6" r:id="rId5"/>
    <sheet name="Cash" sheetId="7" r:id="rId6"/>
    <sheet name="Valuation" sheetId="8" r:id="rId7"/>
    <sheet name="Analysis" sheetId="22" r:id="rId8"/>
    <sheet name="Summary" sheetId="18" r:id="rId9"/>
    <sheet name="ℹ️ " sheetId="23" r:id="rId10"/>
  </sheets>
  <definedNames>
    <definedName name="_xlnm._FilterDatabase" localSheetId="1" hidden="1">Credit!$C$32:$C$39</definedName>
    <definedName name="CapexBuyAmount">Inputs!$L$8:$L$33</definedName>
    <definedName name="CapexBuyMonth">Inputs!$K$8:$K$33</definedName>
    <definedName name="CapexCategory">Inputs!$J$8:$J$33</definedName>
    <definedName name="CapexDepMonths">Inputs!$M$8:$M$33</definedName>
    <definedName name="CapexItem">Inputs!$I$8:$I$33</definedName>
    <definedName name="CapexSalvageAmount">Inputs!$O$8:$O$33</definedName>
    <definedName name="CapexSalvageMonth">Inputs!$N$8:$N$33</definedName>
    <definedName name="COGS">Inputs!$U$7:$U$33</definedName>
    <definedName name="cogsBase">Summary!$AZ$10</definedName>
    <definedName name="CogsCAGR">Inputs!$V$7:$V$33</definedName>
    <definedName name="cogsCMGR">Summary!$BA$10</definedName>
    <definedName name="InventoryPct">Inputs!$H$33</definedName>
    <definedName name="MinCash">Inputs!$H$31</definedName>
    <definedName name="Overhead">Inputs!$X$7:$X$33</definedName>
    <definedName name="OverheadCAGR">Inputs!$Y$7:$Y$33</definedName>
    <definedName name="overheadCagrWgtd">Summary!$BB$11</definedName>
    <definedName name="PayBonus">Inputs!$AC$7:$AC$32</definedName>
    <definedName name="payBonusWgtd">Summary!$AZ$13</definedName>
    <definedName name="PayCAGR">Inputs!$AD$7:$AD$32</definedName>
    <definedName name="payCagrWgtd">Summary!$BB$12</definedName>
    <definedName name="PayCommissions">Inputs!$AA$33</definedName>
    <definedName name="PayFTE">Inputs!$AA$7:$AA$32</definedName>
    <definedName name="PayLoad">Inputs!$AD$33</definedName>
    <definedName name="PaySalary">Inputs!$AB$7:$AB$32</definedName>
    <definedName name="paySalaryWgtd">Summary!$AZ$12</definedName>
    <definedName name="Price">Inputs!$S$7:$S$33</definedName>
    <definedName name="priceBase">Summary!$AZ$9</definedName>
    <definedName name="PriceCAGR">Inputs!$T$7:$T$33</definedName>
    <definedName name="priceCMGR">Summary!$BA$9</definedName>
    <definedName name="_xlnm.Print_Area" localSheetId="7">Analysis!$C$3:$Y$21</definedName>
    <definedName name="_xlnm.Print_Area" localSheetId="4">Balance!$K$5:$BR$30</definedName>
    <definedName name="_xlnm.Print_Area" localSheetId="2">CapEx!$K$5:$BR$223</definedName>
    <definedName name="_xlnm.Print_Area" localSheetId="5">Cash!$K$5:$BR$38</definedName>
    <definedName name="_xlnm.Print_Area" localSheetId="1">Credit!$K$5:$BR$46</definedName>
    <definedName name="_xlnm.Print_Area" localSheetId="3">Income!$K$6:$BR$30</definedName>
    <definedName name="_xlnm.Print_Area" localSheetId="0">Inputs!$C$3:$AD$33</definedName>
    <definedName name="_xlnm.Print_Area" localSheetId="9">'ℹ️ '!$B$2:$E$28</definedName>
    <definedName name="_xlnm.Print_Area" localSheetId="8">Summary!$E$5:$U$34</definedName>
    <definedName name="_xlnm.Print_Area" localSheetId="6">Valuation!$E$5:$BM$31</definedName>
    <definedName name="_xlnm.Print_Titles" localSheetId="4">Balance!$C:$D,Balance!$3:$4</definedName>
    <definedName name="_xlnm.Print_Titles" localSheetId="2">CapEx!$C:$D,CapEx!$3:$4</definedName>
    <definedName name="_xlnm.Print_Titles" localSheetId="5">Cash!$C:$D,Cash!$3:$4</definedName>
    <definedName name="_xlnm.Print_Titles" localSheetId="1">Credit!$C:$D,Credit!$3:$4</definedName>
    <definedName name="_xlnm.Print_Titles" localSheetId="3">Income!$C:$D,Income!$3:$4</definedName>
    <definedName name="_xlnm.Print_Titles" localSheetId="0">Inputs!$3:$4</definedName>
    <definedName name="_xlnm.Print_Titles" localSheetId="8">Summary!$C:$E,Summary!$3:$3</definedName>
    <definedName name="_xlnm.Print_Titles" localSheetId="6">Valuation!$C:$D,Valuation!$3:$4</definedName>
    <definedName name="RateCredit">Inputs!$E$28</definedName>
    <definedName name="RateEquity">Inputs!$E$29</definedName>
    <definedName name="RateLong">Inputs!$E$27</definedName>
    <definedName name="RateShort">Inputs!$E$26</definedName>
    <definedName name="StartCommon">Inputs!$E$8</definedName>
    <definedName name="StartLong">Inputs!$G$8</definedName>
    <definedName name="StartPreferred">Inputs!$D$8</definedName>
    <definedName name="StartShort">Inputs!$F$8</definedName>
    <definedName name="Taxes">Inputs!$H$32</definedName>
    <definedName name="TermsCollect30">Inputs!$G$27</definedName>
    <definedName name="TermsCollect60">Inputs!$G$28</definedName>
    <definedName name="TermsCollect90">Inputs!$G$29</definedName>
    <definedName name="TermsCollectCash">Inputs!$G$26</definedName>
    <definedName name="TermsPay30">Inputs!$H$27</definedName>
    <definedName name="TermsPay60">Inputs!$H$28</definedName>
    <definedName name="TermsPay90">Inputs!$H$29</definedName>
    <definedName name="TermsPayCash">Inputs!$H$26</definedName>
    <definedName name="Units">Inputs!$Q$7:$Q$33</definedName>
    <definedName name="unitsBase">Summary!$AZ$8</definedName>
    <definedName name="UnitsCAGR">Inputs!$R$7:$R$33</definedName>
    <definedName name="unitsCMGR">Summary!$BA$8</definedName>
    <definedName name="ValEvEbitda">Inputs!$E$31</definedName>
    <definedName name="ValPE">Inputs!$E$32</definedName>
    <definedName name="ValTerminal">Inputs!$E$33</definedName>
    <definedName name="ValWACC">Valuation!$E$19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8" i="18" l="1"/>
  <c r="AZ9" i="18"/>
  <c r="AZ8" i="18"/>
  <c r="AZ10" i="18"/>
  <c r="BF19" i="18" s="1"/>
  <c r="K7" i="3"/>
  <c r="BR215" i="4" a="1"/>
  <c r="BR215" i="4" s="1"/>
  <c r="BQ215" i="4" a="1"/>
  <c r="BQ215" i="4" s="1"/>
  <c r="BP215" i="4" a="1"/>
  <c r="BP215" i="4" s="1"/>
  <c r="BO215" i="4" a="1"/>
  <c r="BO215" i="4" s="1"/>
  <c r="BN215" i="4" a="1"/>
  <c r="BN215" i="4" s="1"/>
  <c r="BM215" i="4" a="1"/>
  <c r="BM215" i="4" s="1"/>
  <c r="BL215" i="4" a="1"/>
  <c r="BL215" i="4" s="1"/>
  <c r="BK215" i="4" a="1"/>
  <c r="BK215" i="4" s="1"/>
  <c r="BJ215" i="4" a="1"/>
  <c r="BJ215" i="4" s="1"/>
  <c r="BI215" i="4" a="1"/>
  <c r="BI215" i="4" s="1"/>
  <c r="BH215" i="4" a="1"/>
  <c r="BH215" i="4" s="1"/>
  <c r="BG215" i="4" a="1"/>
  <c r="BG215" i="4" s="1"/>
  <c r="BF215" i="4" a="1"/>
  <c r="BF215" i="4" s="1"/>
  <c r="BE215" i="4" a="1"/>
  <c r="BE215" i="4" s="1"/>
  <c r="BD215" i="4" a="1"/>
  <c r="BD215" i="4" s="1"/>
  <c r="BC215" i="4" a="1"/>
  <c r="BC215" i="4" s="1"/>
  <c r="BB215" i="4" a="1"/>
  <c r="BB215" i="4" s="1"/>
  <c r="BA215" i="4" a="1"/>
  <c r="BA215" i="4" s="1"/>
  <c r="AZ215" i="4" a="1"/>
  <c r="AZ215" i="4" s="1"/>
  <c r="AY215" i="4" a="1"/>
  <c r="AY215" i="4" s="1"/>
  <c r="AX215" i="4" a="1"/>
  <c r="AX215" i="4" s="1"/>
  <c r="AW215" i="4" a="1"/>
  <c r="AW215" i="4" s="1"/>
  <c r="AV215" i="4" a="1"/>
  <c r="AV215" i="4" s="1"/>
  <c r="AU215" i="4" a="1"/>
  <c r="AU215" i="4" s="1"/>
  <c r="AT215" i="4" a="1"/>
  <c r="AT215" i="4" s="1"/>
  <c r="AS215" i="4" a="1"/>
  <c r="AS215" i="4" s="1"/>
  <c r="AR215" i="4" a="1"/>
  <c r="AR215" i="4" s="1"/>
  <c r="AQ215" i="4" a="1"/>
  <c r="AQ215" i="4" s="1"/>
  <c r="AP215" i="4" a="1"/>
  <c r="AP215" i="4" s="1"/>
  <c r="AO215" i="4" a="1"/>
  <c r="AO215" i="4" s="1"/>
  <c r="AN215" i="4" a="1"/>
  <c r="AN215" i="4" s="1"/>
  <c r="AM215" i="4" a="1"/>
  <c r="AM215" i="4" s="1"/>
  <c r="AL215" i="4" a="1"/>
  <c r="AL215" i="4" s="1"/>
  <c r="AK215" i="4" a="1"/>
  <c r="AK215" i="4" s="1"/>
  <c r="AJ215" i="4" a="1"/>
  <c r="AJ215" i="4" s="1"/>
  <c r="AI215" i="4" a="1"/>
  <c r="AI215" i="4" s="1"/>
  <c r="AH215" i="4" a="1"/>
  <c r="AH215" i="4" s="1"/>
  <c r="AG215" i="4" a="1"/>
  <c r="AG215" i="4" s="1"/>
  <c r="AF215" i="4" a="1"/>
  <c r="AF215" i="4" s="1"/>
  <c r="AE215" i="4" a="1"/>
  <c r="AE215" i="4" s="1"/>
  <c r="AD215" i="4" a="1"/>
  <c r="AD215" i="4" s="1"/>
  <c r="AC215" i="4" a="1"/>
  <c r="AC215" i="4" s="1"/>
  <c r="AB215" i="4" a="1"/>
  <c r="AB215" i="4" s="1"/>
  <c r="AA215" i="4" a="1"/>
  <c r="AA215" i="4" s="1"/>
  <c r="Z215" i="4" a="1"/>
  <c r="Z215" i="4" s="1"/>
  <c r="Y215" i="4" a="1"/>
  <c r="Y215" i="4" s="1"/>
  <c r="X215" i="4" a="1"/>
  <c r="X215" i="4" s="1"/>
  <c r="W215" i="4" a="1"/>
  <c r="W215" i="4" s="1"/>
  <c r="V215" i="4" a="1"/>
  <c r="V215" i="4" s="1"/>
  <c r="U215" i="4" a="1"/>
  <c r="U215" i="4" s="1"/>
  <c r="T215" i="4" a="1"/>
  <c r="T215" i="4" s="1"/>
  <c r="S215" i="4" a="1"/>
  <c r="S215" i="4" s="1"/>
  <c r="R215" i="4" a="1"/>
  <c r="R215" i="4" s="1"/>
  <c r="Q215" i="4" a="1"/>
  <c r="Q215" i="4" s="1"/>
  <c r="P215" i="4" a="1"/>
  <c r="P215" i="4" s="1"/>
  <c r="O215" i="4" a="1"/>
  <c r="O215" i="4" s="1"/>
  <c r="N215" i="4" a="1"/>
  <c r="N215" i="4" s="1"/>
  <c r="M215" i="4" a="1"/>
  <c r="M215" i="4" s="1"/>
  <c r="L215" i="4" a="1"/>
  <c r="L215" i="4" s="1"/>
  <c r="K215" i="4" a="1"/>
  <c r="K215" i="4" s="1"/>
  <c r="BR214" i="4" a="1"/>
  <c r="BR214" i="4" s="1"/>
  <c r="BQ214" i="4" a="1"/>
  <c r="BQ214" i="4" s="1"/>
  <c r="BP214" i="4" a="1"/>
  <c r="BP214" i="4" s="1"/>
  <c r="BO214" i="4" a="1"/>
  <c r="BO214" i="4" s="1"/>
  <c r="BN214" i="4" a="1"/>
  <c r="BN214" i="4" s="1"/>
  <c r="BM214" i="4" a="1"/>
  <c r="BM214" i="4" s="1"/>
  <c r="BL214" i="4" a="1"/>
  <c r="BL214" i="4" s="1"/>
  <c r="BK214" i="4" a="1"/>
  <c r="BK214" i="4" s="1"/>
  <c r="BJ214" i="4" a="1"/>
  <c r="BJ214" i="4" s="1"/>
  <c r="BI214" i="4" a="1"/>
  <c r="BI214" i="4" s="1"/>
  <c r="BH214" i="4" a="1"/>
  <c r="BH214" i="4" s="1"/>
  <c r="BG214" i="4" a="1"/>
  <c r="BG214" i="4" s="1"/>
  <c r="BF214" i="4" a="1"/>
  <c r="BF214" i="4" s="1"/>
  <c r="BE214" i="4" a="1"/>
  <c r="BE214" i="4" s="1"/>
  <c r="BD214" i="4" a="1"/>
  <c r="BD214" i="4" s="1"/>
  <c r="BC214" i="4" a="1"/>
  <c r="BC214" i="4" s="1"/>
  <c r="BB214" i="4" a="1"/>
  <c r="BB214" i="4" s="1"/>
  <c r="BA214" i="4" a="1"/>
  <c r="BA214" i="4" s="1"/>
  <c r="AZ214" i="4" a="1"/>
  <c r="AZ214" i="4" s="1"/>
  <c r="AY214" i="4" a="1"/>
  <c r="AY214" i="4" s="1"/>
  <c r="AX214" i="4" a="1"/>
  <c r="AX214" i="4" s="1"/>
  <c r="AW214" i="4" a="1"/>
  <c r="AW214" i="4" s="1"/>
  <c r="AV214" i="4" a="1"/>
  <c r="AV214" i="4" s="1"/>
  <c r="AU214" i="4" a="1"/>
  <c r="AU214" i="4" s="1"/>
  <c r="AT214" i="4" a="1"/>
  <c r="AT214" i="4" s="1"/>
  <c r="AS214" i="4" a="1"/>
  <c r="AS214" i="4" s="1"/>
  <c r="AR214" i="4" a="1"/>
  <c r="AR214" i="4" s="1"/>
  <c r="AQ214" i="4" a="1"/>
  <c r="AQ214" i="4" s="1"/>
  <c r="AP214" i="4" a="1"/>
  <c r="AP214" i="4" s="1"/>
  <c r="AO214" i="4" a="1"/>
  <c r="AO214" i="4" s="1"/>
  <c r="AN214" i="4" a="1"/>
  <c r="AN214" i="4" s="1"/>
  <c r="AM214" i="4" a="1"/>
  <c r="AM214" i="4" s="1"/>
  <c r="AL214" i="4" a="1"/>
  <c r="AL214" i="4" s="1"/>
  <c r="AK214" i="4" a="1"/>
  <c r="AK214" i="4" s="1"/>
  <c r="AJ214" i="4" a="1"/>
  <c r="AJ214" i="4" s="1"/>
  <c r="AI214" i="4" a="1"/>
  <c r="AI214" i="4" s="1"/>
  <c r="AH214" i="4" a="1"/>
  <c r="AH214" i="4" s="1"/>
  <c r="AG214" i="4" a="1"/>
  <c r="AG214" i="4" s="1"/>
  <c r="AF214" i="4" a="1"/>
  <c r="AF214" i="4" s="1"/>
  <c r="AE214" i="4" a="1"/>
  <c r="AE214" i="4" s="1"/>
  <c r="AD214" i="4" a="1"/>
  <c r="AD214" i="4" s="1"/>
  <c r="AC214" i="4" a="1"/>
  <c r="AC214" i="4" s="1"/>
  <c r="AB214" i="4" a="1"/>
  <c r="AB214" i="4" s="1"/>
  <c r="AA214" i="4" a="1"/>
  <c r="AA214" i="4" s="1"/>
  <c r="Z214" i="4" a="1"/>
  <c r="Z214" i="4" s="1"/>
  <c r="Y214" i="4" a="1"/>
  <c r="Y214" i="4" s="1"/>
  <c r="X214" i="4" a="1"/>
  <c r="X214" i="4" s="1"/>
  <c r="W214" i="4" a="1"/>
  <c r="W214" i="4" s="1"/>
  <c r="V214" i="4" a="1"/>
  <c r="V214" i="4" s="1"/>
  <c r="U214" i="4" a="1"/>
  <c r="U214" i="4" s="1"/>
  <c r="T214" i="4" a="1"/>
  <c r="T214" i="4" s="1"/>
  <c r="S214" i="4" a="1"/>
  <c r="S214" i="4" s="1"/>
  <c r="R214" i="4" a="1"/>
  <c r="R214" i="4" s="1"/>
  <c r="Q214" i="4" a="1"/>
  <c r="Q214" i="4" s="1"/>
  <c r="P214" i="4" a="1"/>
  <c r="P214" i="4" s="1"/>
  <c r="O214" i="4" a="1"/>
  <c r="O214" i="4" s="1"/>
  <c r="N214" i="4" a="1"/>
  <c r="N214" i="4" s="1"/>
  <c r="M214" i="4" a="1"/>
  <c r="M214" i="4" s="1"/>
  <c r="L214" i="4" a="1"/>
  <c r="L214" i="4" s="1"/>
  <c r="K214" i="4" a="1"/>
  <c r="K214" i="4" s="1"/>
  <c r="BR213" i="4" a="1"/>
  <c r="BR213" i="4" s="1"/>
  <c r="BQ213" i="4" a="1"/>
  <c r="BQ213" i="4" s="1"/>
  <c r="BP213" i="4" a="1"/>
  <c r="BP213" i="4" s="1"/>
  <c r="BO213" i="4" a="1"/>
  <c r="BO213" i="4" s="1"/>
  <c r="BN213" i="4" a="1"/>
  <c r="BN213" i="4" s="1"/>
  <c r="BM213" i="4" a="1"/>
  <c r="BM213" i="4" s="1"/>
  <c r="BL213" i="4" a="1"/>
  <c r="BL213" i="4" s="1"/>
  <c r="BK213" i="4" a="1"/>
  <c r="BK213" i="4" s="1"/>
  <c r="BJ213" i="4" a="1"/>
  <c r="BJ213" i="4" s="1"/>
  <c r="BI213" i="4" a="1"/>
  <c r="BI213" i="4" s="1"/>
  <c r="BH213" i="4" a="1"/>
  <c r="BH213" i="4" s="1"/>
  <c r="BG213" i="4" a="1"/>
  <c r="BG213" i="4" s="1"/>
  <c r="BF213" i="4" a="1"/>
  <c r="BF213" i="4" s="1"/>
  <c r="BE213" i="4" a="1"/>
  <c r="BE213" i="4" s="1"/>
  <c r="BD213" i="4" a="1"/>
  <c r="BD213" i="4" s="1"/>
  <c r="BC213" i="4" a="1"/>
  <c r="BC213" i="4" s="1"/>
  <c r="BB213" i="4" a="1"/>
  <c r="BB213" i="4" s="1"/>
  <c r="BA213" i="4" a="1"/>
  <c r="BA213" i="4" s="1"/>
  <c r="AZ213" i="4" a="1"/>
  <c r="AZ213" i="4" s="1"/>
  <c r="AY213" i="4" a="1"/>
  <c r="AY213" i="4" s="1"/>
  <c r="AX213" i="4" a="1"/>
  <c r="AX213" i="4" s="1"/>
  <c r="AW213" i="4" a="1"/>
  <c r="AW213" i="4" s="1"/>
  <c r="AV213" i="4" a="1"/>
  <c r="AV213" i="4" s="1"/>
  <c r="AU213" i="4" a="1"/>
  <c r="AU213" i="4" s="1"/>
  <c r="AT213" i="4" a="1"/>
  <c r="AT213" i="4" s="1"/>
  <c r="AS213" i="4" a="1"/>
  <c r="AS213" i="4" s="1"/>
  <c r="AR213" i="4" a="1"/>
  <c r="AR213" i="4" s="1"/>
  <c r="AQ213" i="4" a="1"/>
  <c r="AQ213" i="4" s="1"/>
  <c r="AP213" i="4" a="1"/>
  <c r="AP213" i="4" s="1"/>
  <c r="AO213" i="4" a="1"/>
  <c r="AO213" i="4" s="1"/>
  <c r="AN213" i="4" a="1"/>
  <c r="AN213" i="4" s="1"/>
  <c r="AM213" i="4" a="1"/>
  <c r="AM213" i="4" s="1"/>
  <c r="AL213" i="4" a="1"/>
  <c r="AL213" i="4" s="1"/>
  <c r="AK213" i="4" a="1"/>
  <c r="AK213" i="4" s="1"/>
  <c r="AJ213" i="4" a="1"/>
  <c r="AJ213" i="4" s="1"/>
  <c r="AI213" i="4" a="1"/>
  <c r="AI213" i="4" s="1"/>
  <c r="AH213" i="4" a="1"/>
  <c r="AH213" i="4" s="1"/>
  <c r="AG213" i="4" a="1"/>
  <c r="AG213" i="4" s="1"/>
  <c r="AF213" i="4" a="1"/>
  <c r="AF213" i="4" s="1"/>
  <c r="AE213" i="4" a="1"/>
  <c r="AE213" i="4" s="1"/>
  <c r="AD213" i="4" a="1"/>
  <c r="AD213" i="4" s="1"/>
  <c r="AC213" i="4" a="1"/>
  <c r="AC213" i="4" s="1"/>
  <c r="AB213" i="4" a="1"/>
  <c r="AB213" i="4" s="1"/>
  <c r="AA213" i="4" a="1"/>
  <c r="AA213" i="4" s="1"/>
  <c r="Z213" i="4" a="1"/>
  <c r="Z213" i="4" s="1"/>
  <c r="Y213" i="4" a="1"/>
  <c r="Y213" i="4" s="1"/>
  <c r="X213" i="4" a="1"/>
  <c r="X213" i="4" s="1"/>
  <c r="W213" i="4" a="1"/>
  <c r="W213" i="4" s="1"/>
  <c r="V213" i="4" a="1"/>
  <c r="V213" i="4" s="1"/>
  <c r="U213" i="4" a="1"/>
  <c r="U213" i="4" s="1"/>
  <c r="T213" i="4" a="1"/>
  <c r="T213" i="4" s="1"/>
  <c r="S213" i="4" a="1"/>
  <c r="S213" i="4" s="1"/>
  <c r="R213" i="4" a="1"/>
  <c r="R213" i="4" s="1"/>
  <c r="Q213" i="4" a="1"/>
  <c r="Q213" i="4" s="1"/>
  <c r="P213" i="4" a="1"/>
  <c r="P213" i="4" s="1"/>
  <c r="O213" i="4" a="1"/>
  <c r="O213" i="4" s="1"/>
  <c r="N213" i="4" a="1"/>
  <c r="N213" i="4" s="1"/>
  <c r="M213" i="4" a="1"/>
  <c r="M213" i="4" s="1"/>
  <c r="L213" i="4" a="1"/>
  <c r="L213" i="4" s="1"/>
  <c r="K213" i="4" a="1"/>
  <c r="K213" i="4" s="1"/>
  <c r="BR212" i="4" a="1"/>
  <c r="BR212" i="4" s="1"/>
  <c r="BQ212" i="4" a="1"/>
  <c r="BQ212" i="4" s="1"/>
  <c r="BP212" i="4" a="1"/>
  <c r="BP212" i="4" s="1"/>
  <c r="BO212" i="4" a="1"/>
  <c r="BO212" i="4" s="1"/>
  <c r="BN212" i="4" a="1"/>
  <c r="BN212" i="4" s="1"/>
  <c r="BM212" i="4" a="1"/>
  <c r="BM212" i="4" s="1"/>
  <c r="BL212" i="4" a="1"/>
  <c r="BL212" i="4" s="1"/>
  <c r="BK212" i="4" a="1"/>
  <c r="BK212" i="4" s="1"/>
  <c r="BJ212" i="4" a="1"/>
  <c r="BJ212" i="4" s="1"/>
  <c r="BI212" i="4" a="1"/>
  <c r="BI212" i="4" s="1"/>
  <c r="BH212" i="4" a="1"/>
  <c r="BH212" i="4" s="1"/>
  <c r="BG212" i="4" a="1"/>
  <c r="BG212" i="4" s="1"/>
  <c r="BF212" i="4" a="1"/>
  <c r="BF212" i="4" s="1"/>
  <c r="BE212" i="4" a="1"/>
  <c r="BE212" i="4" s="1"/>
  <c r="BD212" i="4" a="1"/>
  <c r="BD212" i="4" s="1"/>
  <c r="BC212" i="4" a="1"/>
  <c r="BC212" i="4" s="1"/>
  <c r="BB212" i="4" a="1"/>
  <c r="BB212" i="4" s="1"/>
  <c r="BA212" i="4" a="1"/>
  <c r="BA212" i="4" s="1"/>
  <c r="AZ212" i="4" a="1"/>
  <c r="AZ212" i="4" s="1"/>
  <c r="AY212" i="4" a="1"/>
  <c r="AY212" i="4" s="1"/>
  <c r="AX212" i="4" a="1"/>
  <c r="AX212" i="4" s="1"/>
  <c r="AW212" i="4" a="1"/>
  <c r="AW212" i="4" s="1"/>
  <c r="AV212" i="4" a="1"/>
  <c r="AV212" i="4" s="1"/>
  <c r="AU212" i="4" a="1"/>
  <c r="AU212" i="4" s="1"/>
  <c r="AT212" i="4" a="1"/>
  <c r="AT212" i="4" s="1"/>
  <c r="AS212" i="4" a="1"/>
  <c r="AS212" i="4" s="1"/>
  <c r="AR212" i="4" a="1"/>
  <c r="AR212" i="4" s="1"/>
  <c r="AQ212" i="4" a="1"/>
  <c r="AQ212" i="4" s="1"/>
  <c r="AP212" i="4" a="1"/>
  <c r="AP212" i="4" s="1"/>
  <c r="AO212" i="4" a="1"/>
  <c r="AO212" i="4" s="1"/>
  <c r="AN212" i="4" a="1"/>
  <c r="AN212" i="4" s="1"/>
  <c r="AM212" i="4" a="1"/>
  <c r="AM212" i="4" s="1"/>
  <c r="AL212" i="4" a="1"/>
  <c r="AL212" i="4" s="1"/>
  <c r="AK212" i="4" a="1"/>
  <c r="AK212" i="4" s="1"/>
  <c r="AJ212" i="4" a="1"/>
  <c r="AJ212" i="4" s="1"/>
  <c r="AI212" i="4" a="1"/>
  <c r="AI212" i="4" s="1"/>
  <c r="AH212" i="4" a="1"/>
  <c r="AH212" i="4" s="1"/>
  <c r="AG212" i="4" a="1"/>
  <c r="AG212" i="4" s="1"/>
  <c r="AF212" i="4" a="1"/>
  <c r="AF212" i="4" s="1"/>
  <c r="AE212" i="4" a="1"/>
  <c r="AE212" i="4" s="1"/>
  <c r="AD212" i="4" a="1"/>
  <c r="AD212" i="4" s="1"/>
  <c r="AC212" i="4" a="1"/>
  <c r="AC212" i="4" s="1"/>
  <c r="AB212" i="4" a="1"/>
  <c r="AB212" i="4" s="1"/>
  <c r="AA212" i="4" a="1"/>
  <c r="AA212" i="4" s="1"/>
  <c r="Z212" i="4" a="1"/>
  <c r="Z212" i="4" s="1"/>
  <c r="Y212" i="4" a="1"/>
  <c r="Y212" i="4" s="1"/>
  <c r="X212" i="4" a="1"/>
  <c r="X212" i="4" s="1"/>
  <c r="W212" i="4" a="1"/>
  <c r="W212" i="4" s="1"/>
  <c r="V212" i="4" a="1"/>
  <c r="V212" i="4" s="1"/>
  <c r="U212" i="4" a="1"/>
  <c r="U212" i="4" s="1"/>
  <c r="T212" i="4" a="1"/>
  <c r="T212" i="4" s="1"/>
  <c r="S212" i="4" a="1"/>
  <c r="S212" i="4" s="1"/>
  <c r="R212" i="4" a="1"/>
  <c r="R212" i="4" s="1"/>
  <c r="Q212" i="4" a="1"/>
  <c r="Q212" i="4" s="1"/>
  <c r="P212" i="4" a="1"/>
  <c r="P212" i="4" s="1"/>
  <c r="O212" i="4" a="1"/>
  <c r="O212" i="4" s="1"/>
  <c r="N212" i="4" a="1"/>
  <c r="N212" i="4" s="1"/>
  <c r="M212" i="4" a="1"/>
  <c r="M212" i="4" s="1"/>
  <c r="L212" i="4" a="1"/>
  <c r="L212" i="4" s="1"/>
  <c r="K212" i="4" a="1"/>
  <c r="K212" i="4" s="1"/>
  <c r="BR211" i="4" a="1"/>
  <c r="BR211" i="4" s="1"/>
  <c r="BQ211" i="4" a="1"/>
  <c r="BQ211" i="4" s="1"/>
  <c r="BP211" i="4" a="1"/>
  <c r="BP211" i="4" s="1"/>
  <c r="BO211" i="4" a="1"/>
  <c r="BO211" i="4" s="1"/>
  <c r="BN211" i="4" a="1"/>
  <c r="BN211" i="4" s="1"/>
  <c r="BM211" i="4" a="1"/>
  <c r="BM211" i="4" s="1"/>
  <c r="BL211" i="4" a="1"/>
  <c r="BL211" i="4" s="1"/>
  <c r="BK211" i="4" a="1"/>
  <c r="BK211" i="4" s="1"/>
  <c r="BJ211" i="4" a="1"/>
  <c r="BJ211" i="4" s="1"/>
  <c r="BI211" i="4" a="1"/>
  <c r="BI211" i="4" s="1"/>
  <c r="BH211" i="4" a="1"/>
  <c r="BH211" i="4" s="1"/>
  <c r="BG211" i="4" a="1"/>
  <c r="BG211" i="4" s="1"/>
  <c r="BF211" i="4" a="1"/>
  <c r="BF211" i="4" s="1"/>
  <c r="BE211" i="4" a="1"/>
  <c r="BE211" i="4" s="1"/>
  <c r="BD211" i="4" a="1"/>
  <c r="BD211" i="4" s="1"/>
  <c r="BC211" i="4" a="1"/>
  <c r="BC211" i="4" s="1"/>
  <c r="BB211" i="4" a="1"/>
  <c r="BB211" i="4" s="1"/>
  <c r="BA211" i="4" a="1"/>
  <c r="BA211" i="4" s="1"/>
  <c r="AZ211" i="4" a="1"/>
  <c r="AZ211" i="4" s="1"/>
  <c r="AY211" i="4" a="1"/>
  <c r="AY211" i="4" s="1"/>
  <c r="AX211" i="4" a="1"/>
  <c r="AX211" i="4" s="1"/>
  <c r="AW211" i="4" a="1"/>
  <c r="AW211" i="4" s="1"/>
  <c r="AV211" i="4" a="1"/>
  <c r="AV211" i="4" s="1"/>
  <c r="AU211" i="4" a="1"/>
  <c r="AU211" i="4" s="1"/>
  <c r="AT211" i="4" a="1"/>
  <c r="AT211" i="4" s="1"/>
  <c r="AS211" i="4" a="1"/>
  <c r="AS211" i="4" s="1"/>
  <c r="AR211" i="4" a="1"/>
  <c r="AR211" i="4" s="1"/>
  <c r="AQ211" i="4" a="1"/>
  <c r="AQ211" i="4" s="1"/>
  <c r="AP211" i="4" a="1"/>
  <c r="AP211" i="4" s="1"/>
  <c r="AO211" i="4" a="1"/>
  <c r="AO211" i="4" s="1"/>
  <c r="AN211" i="4" a="1"/>
  <c r="AN211" i="4" s="1"/>
  <c r="AM211" i="4" a="1"/>
  <c r="AM211" i="4" s="1"/>
  <c r="AL211" i="4" a="1"/>
  <c r="AL211" i="4" s="1"/>
  <c r="AK211" i="4" a="1"/>
  <c r="AK211" i="4" s="1"/>
  <c r="AJ211" i="4" a="1"/>
  <c r="AJ211" i="4" s="1"/>
  <c r="AI211" i="4" a="1"/>
  <c r="AI211" i="4" s="1"/>
  <c r="AH211" i="4" a="1"/>
  <c r="AH211" i="4" s="1"/>
  <c r="AG211" i="4" a="1"/>
  <c r="AG211" i="4" s="1"/>
  <c r="AF211" i="4" a="1"/>
  <c r="AF211" i="4" s="1"/>
  <c r="AE211" i="4" a="1"/>
  <c r="AE211" i="4" s="1"/>
  <c r="AD211" i="4" a="1"/>
  <c r="AD211" i="4" s="1"/>
  <c r="AC211" i="4" a="1"/>
  <c r="AC211" i="4" s="1"/>
  <c r="AB211" i="4" a="1"/>
  <c r="AB211" i="4" s="1"/>
  <c r="AA211" i="4" a="1"/>
  <c r="AA211" i="4" s="1"/>
  <c r="Z211" i="4" a="1"/>
  <c r="Z211" i="4" s="1"/>
  <c r="Y211" i="4" a="1"/>
  <c r="Y211" i="4" s="1"/>
  <c r="X211" i="4" a="1"/>
  <c r="X211" i="4" s="1"/>
  <c r="W211" i="4" a="1"/>
  <c r="W211" i="4" s="1"/>
  <c r="V211" i="4" a="1"/>
  <c r="V211" i="4" s="1"/>
  <c r="U211" i="4" a="1"/>
  <c r="U211" i="4" s="1"/>
  <c r="T211" i="4" a="1"/>
  <c r="T211" i="4" s="1"/>
  <c r="S211" i="4" a="1"/>
  <c r="S211" i="4" s="1"/>
  <c r="R211" i="4" a="1"/>
  <c r="R211" i="4" s="1"/>
  <c r="Q211" i="4" a="1"/>
  <c r="Q211" i="4" s="1"/>
  <c r="P211" i="4" a="1"/>
  <c r="P211" i="4" s="1"/>
  <c r="O211" i="4" a="1"/>
  <c r="O211" i="4" s="1"/>
  <c r="N211" i="4" a="1"/>
  <c r="N211" i="4" s="1"/>
  <c r="M211" i="4" a="1"/>
  <c r="M211" i="4" s="1"/>
  <c r="L211" i="4" a="1"/>
  <c r="L211" i="4" s="1"/>
  <c r="K211" i="4" a="1"/>
  <c r="K211" i="4" s="1"/>
  <c r="BR210" i="4" a="1"/>
  <c r="BR210" i="4" s="1"/>
  <c r="BQ210" i="4" a="1"/>
  <c r="BQ210" i="4" s="1"/>
  <c r="BP210" i="4" a="1"/>
  <c r="BP210" i="4" s="1"/>
  <c r="BO210" i="4" a="1"/>
  <c r="BO210" i="4" s="1"/>
  <c r="BN210" i="4" a="1"/>
  <c r="BN210" i="4" s="1"/>
  <c r="BM210" i="4" a="1"/>
  <c r="BM210" i="4" s="1"/>
  <c r="BL210" i="4" a="1"/>
  <c r="BL210" i="4" s="1"/>
  <c r="BK210" i="4" a="1"/>
  <c r="BK210" i="4" s="1"/>
  <c r="BJ210" i="4" a="1"/>
  <c r="BJ210" i="4" s="1"/>
  <c r="BI210" i="4" a="1"/>
  <c r="BI210" i="4" s="1"/>
  <c r="BH210" i="4" a="1"/>
  <c r="BH210" i="4" s="1"/>
  <c r="BG210" i="4" a="1"/>
  <c r="BG210" i="4" s="1"/>
  <c r="BF210" i="4" a="1"/>
  <c r="BF210" i="4" s="1"/>
  <c r="BE210" i="4" a="1"/>
  <c r="BE210" i="4" s="1"/>
  <c r="BD210" i="4" a="1"/>
  <c r="BD210" i="4" s="1"/>
  <c r="BC210" i="4" a="1"/>
  <c r="BC210" i="4" s="1"/>
  <c r="BB210" i="4" a="1"/>
  <c r="BB210" i="4" s="1"/>
  <c r="BA210" i="4" a="1"/>
  <c r="BA210" i="4" s="1"/>
  <c r="AZ210" i="4" a="1"/>
  <c r="AZ210" i="4" s="1"/>
  <c r="AY210" i="4" a="1"/>
  <c r="AY210" i="4" s="1"/>
  <c r="AX210" i="4" a="1"/>
  <c r="AX210" i="4" s="1"/>
  <c r="AW210" i="4" a="1"/>
  <c r="AW210" i="4" s="1"/>
  <c r="AV210" i="4" a="1"/>
  <c r="AV210" i="4" s="1"/>
  <c r="AU210" i="4" a="1"/>
  <c r="AU210" i="4" s="1"/>
  <c r="AT210" i="4" a="1"/>
  <c r="AT210" i="4" s="1"/>
  <c r="AS210" i="4" a="1"/>
  <c r="AS210" i="4" s="1"/>
  <c r="AR210" i="4" a="1"/>
  <c r="AR210" i="4" s="1"/>
  <c r="AQ210" i="4" a="1"/>
  <c r="AQ210" i="4" s="1"/>
  <c r="AP210" i="4" a="1"/>
  <c r="AP210" i="4" s="1"/>
  <c r="AO210" i="4" a="1"/>
  <c r="AO210" i="4" s="1"/>
  <c r="AN210" i="4" a="1"/>
  <c r="AN210" i="4" s="1"/>
  <c r="AM210" i="4" a="1"/>
  <c r="AM210" i="4" s="1"/>
  <c r="AL210" i="4" a="1"/>
  <c r="AL210" i="4" s="1"/>
  <c r="AK210" i="4" a="1"/>
  <c r="AK210" i="4" s="1"/>
  <c r="AJ210" i="4" a="1"/>
  <c r="AJ210" i="4" s="1"/>
  <c r="AI210" i="4" a="1"/>
  <c r="AI210" i="4" s="1"/>
  <c r="AH210" i="4" a="1"/>
  <c r="AH210" i="4" s="1"/>
  <c r="AG210" i="4" a="1"/>
  <c r="AG210" i="4" s="1"/>
  <c r="AF210" i="4" a="1"/>
  <c r="AF210" i="4" s="1"/>
  <c r="AE210" i="4" a="1"/>
  <c r="AE210" i="4" s="1"/>
  <c r="AD210" i="4" a="1"/>
  <c r="AD210" i="4" s="1"/>
  <c r="AC210" i="4" a="1"/>
  <c r="AC210" i="4" s="1"/>
  <c r="AB210" i="4" a="1"/>
  <c r="AB210" i="4" s="1"/>
  <c r="AA210" i="4" a="1"/>
  <c r="AA210" i="4" s="1"/>
  <c r="Z210" i="4" a="1"/>
  <c r="Z210" i="4" s="1"/>
  <c r="Y210" i="4" a="1"/>
  <c r="Y210" i="4" s="1"/>
  <c r="X210" i="4" a="1"/>
  <c r="X210" i="4" s="1"/>
  <c r="W210" i="4" a="1"/>
  <c r="W210" i="4" s="1"/>
  <c r="V210" i="4" a="1"/>
  <c r="V210" i="4" s="1"/>
  <c r="U210" i="4" a="1"/>
  <c r="U210" i="4" s="1"/>
  <c r="T210" i="4" a="1"/>
  <c r="T210" i="4" s="1"/>
  <c r="S210" i="4" a="1"/>
  <c r="S210" i="4" s="1"/>
  <c r="R210" i="4" a="1"/>
  <c r="R210" i="4" s="1"/>
  <c r="Q210" i="4" a="1"/>
  <c r="Q210" i="4" s="1"/>
  <c r="P210" i="4" a="1"/>
  <c r="P210" i="4" s="1"/>
  <c r="O210" i="4" a="1"/>
  <c r="O210" i="4" s="1"/>
  <c r="N210" i="4" a="1"/>
  <c r="N210" i="4" s="1"/>
  <c r="M210" i="4" a="1"/>
  <c r="M210" i="4" s="1"/>
  <c r="L210" i="4" a="1"/>
  <c r="L210" i="4" s="1"/>
  <c r="K210" i="4" a="1"/>
  <c r="K210" i="4" s="1"/>
  <c r="BR209" i="4" a="1"/>
  <c r="BR209" i="4" s="1"/>
  <c r="BQ209" i="4" a="1"/>
  <c r="BQ209" i="4" s="1"/>
  <c r="BP209" i="4" a="1"/>
  <c r="BP209" i="4" s="1"/>
  <c r="BO209" i="4" a="1"/>
  <c r="BO209" i="4" s="1"/>
  <c r="BN209" i="4" a="1"/>
  <c r="BN209" i="4" s="1"/>
  <c r="BM209" i="4" a="1"/>
  <c r="BM209" i="4" s="1"/>
  <c r="BL209" i="4" a="1"/>
  <c r="BL209" i="4" s="1"/>
  <c r="BK209" i="4" a="1"/>
  <c r="BK209" i="4" s="1"/>
  <c r="BJ209" i="4" a="1"/>
  <c r="BJ209" i="4" s="1"/>
  <c r="BI209" i="4" a="1"/>
  <c r="BI209" i="4" s="1"/>
  <c r="BH209" i="4" a="1"/>
  <c r="BH209" i="4" s="1"/>
  <c r="BG209" i="4" a="1"/>
  <c r="BG209" i="4" s="1"/>
  <c r="BF209" i="4" a="1"/>
  <c r="BF209" i="4" s="1"/>
  <c r="BE209" i="4" a="1"/>
  <c r="BE209" i="4" s="1"/>
  <c r="BD209" i="4" a="1"/>
  <c r="BD209" i="4" s="1"/>
  <c r="BC209" i="4" a="1"/>
  <c r="BC209" i="4" s="1"/>
  <c r="BB209" i="4" a="1"/>
  <c r="BB209" i="4" s="1"/>
  <c r="BA209" i="4" a="1"/>
  <c r="BA209" i="4" s="1"/>
  <c r="AZ209" i="4" a="1"/>
  <c r="AZ209" i="4" s="1"/>
  <c r="AY209" i="4" a="1"/>
  <c r="AY209" i="4" s="1"/>
  <c r="AX209" i="4" a="1"/>
  <c r="AX209" i="4" s="1"/>
  <c r="AW209" i="4" a="1"/>
  <c r="AW209" i="4" s="1"/>
  <c r="AV209" i="4" a="1"/>
  <c r="AV209" i="4" s="1"/>
  <c r="AU209" i="4" a="1"/>
  <c r="AU209" i="4" s="1"/>
  <c r="AT209" i="4" a="1"/>
  <c r="AT209" i="4" s="1"/>
  <c r="AS209" i="4" a="1"/>
  <c r="AS209" i="4" s="1"/>
  <c r="AR209" i="4" a="1"/>
  <c r="AR209" i="4" s="1"/>
  <c r="AQ209" i="4" a="1"/>
  <c r="AQ209" i="4" s="1"/>
  <c r="AP209" i="4" a="1"/>
  <c r="AP209" i="4" s="1"/>
  <c r="AO209" i="4" a="1"/>
  <c r="AO209" i="4" s="1"/>
  <c r="AN209" i="4" a="1"/>
  <c r="AN209" i="4" s="1"/>
  <c r="AM209" i="4" a="1"/>
  <c r="AM209" i="4" s="1"/>
  <c r="AL209" i="4" a="1"/>
  <c r="AL209" i="4" s="1"/>
  <c r="AK209" i="4" a="1"/>
  <c r="AK209" i="4" s="1"/>
  <c r="AJ209" i="4" a="1"/>
  <c r="AJ209" i="4" s="1"/>
  <c r="AI209" i="4" a="1"/>
  <c r="AI209" i="4" s="1"/>
  <c r="AH209" i="4" a="1"/>
  <c r="AH209" i="4" s="1"/>
  <c r="AG209" i="4" a="1"/>
  <c r="AG209" i="4" s="1"/>
  <c r="AF209" i="4" a="1"/>
  <c r="AF209" i="4" s="1"/>
  <c r="AE209" i="4" a="1"/>
  <c r="AE209" i="4" s="1"/>
  <c r="AD209" i="4" a="1"/>
  <c r="AD209" i="4" s="1"/>
  <c r="AC209" i="4" a="1"/>
  <c r="AC209" i="4" s="1"/>
  <c r="AB209" i="4" a="1"/>
  <c r="AB209" i="4" s="1"/>
  <c r="AA209" i="4" a="1"/>
  <c r="AA209" i="4" s="1"/>
  <c r="Z209" i="4" a="1"/>
  <c r="Z209" i="4" s="1"/>
  <c r="Y209" i="4" a="1"/>
  <c r="Y209" i="4" s="1"/>
  <c r="X209" i="4" a="1"/>
  <c r="X209" i="4" s="1"/>
  <c r="W209" i="4" a="1"/>
  <c r="W209" i="4" s="1"/>
  <c r="V209" i="4" a="1"/>
  <c r="V209" i="4" s="1"/>
  <c r="U209" i="4" a="1"/>
  <c r="U209" i="4" s="1"/>
  <c r="T209" i="4" a="1"/>
  <c r="T209" i="4" s="1"/>
  <c r="S209" i="4" a="1"/>
  <c r="S209" i="4" s="1"/>
  <c r="R209" i="4" a="1"/>
  <c r="R209" i="4" s="1"/>
  <c r="Q209" i="4" a="1"/>
  <c r="Q209" i="4" s="1"/>
  <c r="P209" i="4" a="1"/>
  <c r="P209" i="4" s="1"/>
  <c r="O209" i="4" a="1"/>
  <c r="O209" i="4" s="1"/>
  <c r="N209" i="4" a="1"/>
  <c r="N209" i="4" s="1"/>
  <c r="M209" i="4" a="1"/>
  <c r="M209" i="4" s="1"/>
  <c r="L209" i="4" a="1"/>
  <c r="L209" i="4" s="1"/>
  <c r="K209" i="4" a="1"/>
  <c r="K209" i="4" s="1"/>
  <c r="BR208" i="4" a="1"/>
  <c r="BR208" i="4" s="1"/>
  <c r="BQ208" i="4" a="1"/>
  <c r="BQ208" i="4" s="1"/>
  <c r="BP208" i="4" a="1"/>
  <c r="BP208" i="4" s="1"/>
  <c r="BO208" i="4" a="1"/>
  <c r="BO208" i="4" s="1"/>
  <c r="BN208" i="4" a="1"/>
  <c r="BN208" i="4" s="1"/>
  <c r="BM208" i="4" a="1"/>
  <c r="BM208" i="4" s="1"/>
  <c r="BL208" i="4" a="1"/>
  <c r="BL208" i="4" s="1"/>
  <c r="BK208" i="4" a="1"/>
  <c r="BK208" i="4" s="1"/>
  <c r="BJ208" i="4" a="1"/>
  <c r="BJ208" i="4" s="1"/>
  <c r="BI208" i="4" a="1"/>
  <c r="BI208" i="4" s="1"/>
  <c r="BH208" i="4" a="1"/>
  <c r="BH208" i="4" s="1"/>
  <c r="BG208" i="4" a="1"/>
  <c r="BG208" i="4" s="1"/>
  <c r="BF208" i="4" a="1"/>
  <c r="BF208" i="4" s="1"/>
  <c r="BE208" i="4" a="1"/>
  <c r="BE208" i="4" s="1"/>
  <c r="BD208" i="4" a="1"/>
  <c r="BD208" i="4" s="1"/>
  <c r="BC208" i="4" a="1"/>
  <c r="BC208" i="4" s="1"/>
  <c r="BB208" i="4" a="1"/>
  <c r="BB208" i="4" s="1"/>
  <c r="BA208" i="4" a="1"/>
  <c r="BA208" i="4" s="1"/>
  <c r="AZ208" i="4" a="1"/>
  <c r="AZ208" i="4" s="1"/>
  <c r="AY208" i="4" a="1"/>
  <c r="AY208" i="4" s="1"/>
  <c r="AX208" i="4" a="1"/>
  <c r="AX208" i="4" s="1"/>
  <c r="AW208" i="4" a="1"/>
  <c r="AW208" i="4" s="1"/>
  <c r="AV208" i="4" a="1"/>
  <c r="AV208" i="4" s="1"/>
  <c r="AU208" i="4" a="1"/>
  <c r="AU208" i="4" s="1"/>
  <c r="AT208" i="4" a="1"/>
  <c r="AT208" i="4" s="1"/>
  <c r="AS208" i="4" a="1"/>
  <c r="AS208" i="4" s="1"/>
  <c r="AR208" i="4" a="1"/>
  <c r="AR208" i="4" s="1"/>
  <c r="AQ208" i="4" a="1"/>
  <c r="AQ208" i="4" s="1"/>
  <c r="AP208" i="4" a="1"/>
  <c r="AP208" i="4" s="1"/>
  <c r="AO208" i="4" a="1"/>
  <c r="AO208" i="4" s="1"/>
  <c r="AN208" i="4" a="1"/>
  <c r="AN208" i="4" s="1"/>
  <c r="AM208" i="4" a="1"/>
  <c r="AM208" i="4" s="1"/>
  <c r="AL208" i="4" a="1"/>
  <c r="AL208" i="4" s="1"/>
  <c r="AK208" i="4" a="1"/>
  <c r="AK208" i="4" s="1"/>
  <c r="AJ208" i="4" a="1"/>
  <c r="AJ208" i="4" s="1"/>
  <c r="AI208" i="4" a="1"/>
  <c r="AI208" i="4" s="1"/>
  <c r="AH208" i="4" a="1"/>
  <c r="AH208" i="4" s="1"/>
  <c r="AG208" i="4" a="1"/>
  <c r="AG208" i="4" s="1"/>
  <c r="AF208" i="4" a="1"/>
  <c r="AF208" i="4" s="1"/>
  <c r="AE208" i="4" a="1"/>
  <c r="AE208" i="4" s="1"/>
  <c r="AD208" i="4" a="1"/>
  <c r="AD208" i="4" s="1"/>
  <c r="AC208" i="4" a="1"/>
  <c r="AC208" i="4" s="1"/>
  <c r="AB208" i="4" a="1"/>
  <c r="AB208" i="4" s="1"/>
  <c r="AA208" i="4" a="1"/>
  <c r="AA208" i="4" s="1"/>
  <c r="Z208" i="4" a="1"/>
  <c r="Z208" i="4" s="1"/>
  <c r="Y208" i="4" a="1"/>
  <c r="Y208" i="4" s="1"/>
  <c r="X208" i="4" a="1"/>
  <c r="X208" i="4" s="1"/>
  <c r="W208" i="4" a="1"/>
  <c r="W208" i="4" s="1"/>
  <c r="V208" i="4" a="1"/>
  <c r="V208" i="4" s="1"/>
  <c r="U208" i="4" a="1"/>
  <c r="U208" i="4" s="1"/>
  <c r="T208" i="4" a="1"/>
  <c r="T208" i="4" s="1"/>
  <c r="S208" i="4" a="1"/>
  <c r="S208" i="4" s="1"/>
  <c r="R208" i="4" a="1"/>
  <c r="R208" i="4" s="1"/>
  <c r="Q208" i="4" a="1"/>
  <c r="Q208" i="4" s="1"/>
  <c r="P208" i="4" a="1"/>
  <c r="P208" i="4" s="1"/>
  <c r="O208" i="4" a="1"/>
  <c r="O208" i="4" s="1"/>
  <c r="N208" i="4" a="1"/>
  <c r="N208" i="4" s="1"/>
  <c r="M208" i="4" a="1"/>
  <c r="M208" i="4" s="1"/>
  <c r="L208" i="4" a="1"/>
  <c r="L208" i="4" s="1"/>
  <c r="K208" i="4" a="1"/>
  <c r="K208" i="4" s="1"/>
  <c r="BR207" i="4" a="1"/>
  <c r="BR207" i="4" s="1"/>
  <c r="BQ207" i="4" a="1"/>
  <c r="BQ207" i="4" s="1"/>
  <c r="BP207" i="4" a="1"/>
  <c r="BP207" i="4" s="1"/>
  <c r="BO207" i="4" a="1"/>
  <c r="BO207" i="4" s="1"/>
  <c r="BN207" i="4" a="1"/>
  <c r="BN207" i="4" s="1"/>
  <c r="BM207" i="4" a="1"/>
  <c r="BM207" i="4" s="1"/>
  <c r="BL207" i="4" a="1"/>
  <c r="BL207" i="4" s="1"/>
  <c r="BK207" i="4" a="1"/>
  <c r="BK207" i="4" s="1"/>
  <c r="BJ207" i="4" a="1"/>
  <c r="BJ207" i="4" s="1"/>
  <c r="BI207" i="4" a="1"/>
  <c r="BI207" i="4" s="1"/>
  <c r="BH207" i="4" a="1"/>
  <c r="BH207" i="4" s="1"/>
  <c r="BG207" i="4" a="1"/>
  <c r="BG207" i="4" s="1"/>
  <c r="BF207" i="4" a="1"/>
  <c r="BF207" i="4" s="1"/>
  <c r="BE207" i="4" a="1"/>
  <c r="BE207" i="4" s="1"/>
  <c r="BD207" i="4" a="1"/>
  <c r="BD207" i="4" s="1"/>
  <c r="BC207" i="4" a="1"/>
  <c r="BC207" i="4" s="1"/>
  <c r="BB207" i="4" a="1"/>
  <c r="BB207" i="4" s="1"/>
  <c r="BA207" i="4" a="1"/>
  <c r="BA207" i="4" s="1"/>
  <c r="AZ207" i="4" a="1"/>
  <c r="AZ207" i="4" s="1"/>
  <c r="AY207" i="4" a="1"/>
  <c r="AY207" i="4" s="1"/>
  <c r="AX207" i="4" a="1"/>
  <c r="AX207" i="4" s="1"/>
  <c r="AW207" i="4" a="1"/>
  <c r="AW207" i="4" s="1"/>
  <c r="AV207" i="4" a="1"/>
  <c r="AV207" i="4" s="1"/>
  <c r="AU207" i="4" a="1"/>
  <c r="AU207" i="4" s="1"/>
  <c r="AT207" i="4" a="1"/>
  <c r="AT207" i="4" s="1"/>
  <c r="AS207" i="4" a="1"/>
  <c r="AS207" i="4" s="1"/>
  <c r="AR207" i="4" a="1"/>
  <c r="AR207" i="4" s="1"/>
  <c r="AQ207" i="4" a="1"/>
  <c r="AQ207" i="4" s="1"/>
  <c r="AP207" i="4" a="1"/>
  <c r="AP207" i="4" s="1"/>
  <c r="AO207" i="4" a="1"/>
  <c r="AO207" i="4" s="1"/>
  <c r="AN207" i="4" a="1"/>
  <c r="AN207" i="4" s="1"/>
  <c r="AM207" i="4" a="1"/>
  <c r="AM207" i="4" s="1"/>
  <c r="AL207" i="4" a="1"/>
  <c r="AL207" i="4" s="1"/>
  <c r="AK207" i="4" a="1"/>
  <c r="AK207" i="4" s="1"/>
  <c r="AJ207" i="4" a="1"/>
  <c r="AJ207" i="4" s="1"/>
  <c r="AI207" i="4" a="1"/>
  <c r="AI207" i="4" s="1"/>
  <c r="AH207" i="4" a="1"/>
  <c r="AH207" i="4" s="1"/>
  <c r="AG207" i="4" a="1"/>
  <c r="AG207" i="4" s="1"/>
  <c r="AF207" i="4" a="1"/>
  <c r="AF207" i="4" s="1"/>
  <c r="AE207" i="4" a="1"/>
  <c r="AE207" i="4" s="1"/>
  <c r="AD207" i="4" a="1"/>
  <c r="AD207" i="4" s="1"/>
  <c r="AC207" i="4" a="1"/>
  <c r="AC207" i="4" s="1"/>
  <c r="AB207" i="4" a="1"/>
  <c r="AB207" i="4" s="1"/>
  <c r="AA207" i="4" a="1"/>
  <c r="AA207" i="4" s="1"/>
  <c r="Z207" i="4" a="1"/>
  <c r="Z207" i="4" s="1"/>
  <c r="Y207" i="4" a="1"/>
  <c r="Y207" i="4" s="1"/>
  <c r="X207" i="4" a="1"/>
  <c r="X207" i="4" s="1"/>
  <c r="W207" i="4" a="1"/>
  <c r="W207" i="4" s="1"/>
  <c r="V207" i="4" a="1"/>
  <c r="V207" i="4" s="1"/>
  <c r="U207" i="4" a="1"/>
  <c r="U207" i="4" s="1"/>
  <c r="T207" i="4" a="1"/>
  <c r="T207" i="4" s="1"/>
  <c r="S207" i="4" a="1"/>
  <c r="S207" i="4" s="1"/>
  <c r="R207" i="4" a="1"/>
  <c r="R207" i="4" s="1"/>
  <c r="Q207" i="4" a="1"/>
  <c r="Q207" i="4" s="1"/>
  <c r="P207" i="4" a="1"/>
  <c r="P207" i="4" s="1"/>
  <c r="O207" i="4" a="1"/>
  <c r="O207" i="4" s="1"/>
  <c r="N207" i="4" a="1"/>
  <c r="N207" i="4" s="1"/>
  <c r="M207" i="4" a="1"/>
  <c r="M207" i="4" s="1"/>
  <c r="L207" i="4" a="1"/>
  <c r="L207" i="4" s="1"/>
  <c r="K207" i="4" a="1"/>
  <c r="K207" i="4" s="1"/>
  <c r="BR206" i="4" a="1"/>
  <c r="BR206" i="4" s="1"/>
  <c r="BQ206" i="4" a="1"/>
  <c r="BQ206" i="4" s="1"/>
  <c r="BP206" i="4" a="1"/>
  <c r="BP206" i="4" s="1"/>
  <c r="BO206" i="4" a="1"/>
  <c r="BO206" i="4" s="1"/>
  <c r="BN206" i="4" a="1"/>
  <c r="BN206" i="4" s="1"/>
  <c r="BM206" i="4" a="1"/>
  <c r="BM206" i="4" s="1"/>
  <c r="BL206" i="4" a="1"/>
  <c r="BL206" i="4" s="1"/>
  <c r="BK206" i="4" a="1"/>
  <c r="BK206" i="4" s="1"/>
  <c r="BJ206" i="4" a="1"/>
  <c r="BJ206" i="4" s="1"/>
  <c r="BI206" i="4" a="1"/>
  <c r="BI206" i="4" s="1"/>
  <c r="BH206" i="4" a="1"/>
  <c r="BH206" i="4" s="1"/>
  <c r="BG206" i="4" a="1"/>
  <c r="BG206" i="4" s="1"/>
  <c r="BF206" i="4" a="1"/>
  <c r="BF206" i="4" s="1"/>
  <c r="BE206" i="4" a="1"/>
  <c r="BE206" i="4" s="1"/>
  <c r="BD206" i="4" a="1"/>
  <c r="BD206" i="4" s="1"/>
  <c r="BC206" i="4" a="1"/>
  <c r="BC206" i="4" s="1"/>
  <c r="BB206" i="4" a="1"/>
  <c r="BB206" i="4" s="1"/>
  <c r="BA206" i="4" a="1"/>
  <c r="BA206" i="4" s="1"/>
  <c r="AZ206" i="4" a="1"/>
  <c r="AZ206" i="4" s="1"/>
  <c r="AY206" i="4" a="1"/>
  <c r="AY206" i="4" s="1"/>
  <c r="AX206" i="4" a="1"/>
  <c r="AX206" i="4" s="1"/>
  <c r="AW206" i="4" a="1"/>
  <c r="AW206" i="4" s="1"/>
  <c r="AV206" i="4" a="1"/>
  <c r="AV206" i="4" s="1"/>
  <c r="AU206" i="4" a="1"/>
  <c r="AU206" i="4" s="1"/>
  <c r="AT206" i="4" a="1"/>
  <c r="AT206" i="4" s="1"/>
  <c r="AS206" i="4" a="1"/>
  <c r="AS206" i="4" s="1"/>
  <c r="AR206" i="4" a="1"/>
  <c r="AR206" i="4" s="1"/>
  <c r="AQ206" i="4" a="1"/>
  <c r="AQ206" i="4" s="1"/>
  <c r="AP206" i="4" a="1"/>
  <c r="AP206" i="4" s="1"/>
  <c r="AO206" i="4" a="1"/>
  <c r="AO206" i="4" s="1"/>
  <c r="AN206" i="4" a="1"/>
  <c r="AN206" i="4" s="1"/>
  <c r="AM206" i="4" a="1"/>
  <c r="AM206" i="4" s="1"/>
  <c r="AL206" i="4" a="1"/>
  <c r="AL206" i="4" s="1"/>
  <c r="AK206" i="4" a="1"/>
  <c r="AK206" i="4" s="1"/>
  <c r="AJ206" i="4" a="1"/>
  <c r="AJ206" i="4" s="1"/>
  <c r="AI206" i="4" a="1"/>
  <c r="AI206" i="4" s="1"/>
  <c r="AH206" i="4" a="1"/>
  <c r="AH206" i="4" s="1"/>
  <c r="AG206" i="4" a="1"/>
  <c r="AG206" i="4" s="1"/>
  <c r="AF206" i="4" a="1"/>
  <c r="AF206" i="4" s="1"/>
  <c r="AE206" i="4" a="1"/>
  <c r="AE206" i="4" s="1"/>
  <c r="AD206" i="4" a="1"/>
  <c r="AD206" i="4" s="1"/>
  <c r="AC206" i="4" a="1"/>
  <c r="AC206" i="4" s="1"/>
  <c r="AB206" i="4" a="1"/>
  <c r="AB206" i="4" s="1"/>
  <c r="AA206" i="4" a="1"/>
  <c r="AA206" i="4" s="1"/>
  <c r="Z206" i="4" a="1"/>
  <c r="Z206" i="4" s="1"/>
  <c r="Y206" i="4" a="1"/>
  <c r="Y206" i="4" s="1"/>
  <c r="X206" i="4" a="1"/>
  <c r="X206" i="4" s="1"/>
  <c r="W206" i="4" a="1"/>
  <c r="W206" i="4" s="1"/>
  <c r="V206" i="4" a="1"/>
  <c r="V206" i="4" s="1"/>
  <c r="U206" i="4" a="1"/>
  <c r="U206" i="4" s="1"/>
  <c r="T206" i="4" a="1"/>
  <c r="T206" i="4" s="1"/>
  <c r="S206" i="4" a="1"/>
  <c r="S206" i="4" s="1"/>
  <c r="R206" i="4" a="1"/>
  <c r="R206" i="4" s="1"/>
  <c r="Q206" i="4" a="1"/>
  <c r="Q206" i="4" s="1"/>
  <c r="P206" i="4" a="1"/>
  <c r="P206" i="4" s="1"/>
  <c r="O206" i="4" a="1"/>
  <c r="O206" i="4" s="1"/>
  <c r="N206" i="4" a="1"/>
  <c r="N206" i="4" s="1"/>
  <c r="M206" i="4" a="1"/>
  <c r="M206" i="4" s="1"/>
  <c r="L206" i="4" a="1"/>
  <c r="L206" i="4" s="1"/>
  <c r="K206" i="4" a="1"/>
  <c r="K206" i="4" s="1"/>
  <c r="BR205" i="4" a="1"/>
  <c r="BR205" i="4" s="1"/>
  <c r="BQ205" i="4" a="1"/>
  <c r="BQ205" i="4" s="1"/>
  <c r="BP205" i="4" a="1"/>
  <c r="BP205" i="4" s="1"/>
  <c r="BO205" i="4" a="1"/>
  <c r="BO205" i="4" s="1"/>
  <c r="BN205" i="4" a="1"/>
  <c r="BN205" i="4" s="1"/>
  <c r="BM205" i="4" a="1"/>
  <c r="BM205" i="4" s="1"/>
  <c r="BL205" i="4" a="1"/>
  <c r="BL205" i="4" s="1"/>
  <c r="BK205" i="4" a="1"/>
  <c r="BK205" i="4" s="1"/>
  <c r="BJ205" i="4" a="1"/>
  <c r="BJ205" i="4" s="1"/>
  <c r="BI205" i="4" a="1"/>
  <c r="BI205" i="4" s="1"/>
  <c r="BH205" i="4" a="1"/>
  <c r="BH205" i="4" s="1"/>
  <c r="BG205" i="4" a="1"/>
  <c r="BG205" i="4" s="1"/>
  <c r="BF205" i="4" a="1"/>
  <c r="BF205" i="4" s="1"/>
  <c r="BE205" i="4" a="1"/>
  <c r="BE205" i="4" s="1"/>
  <c r="BD205" i="4" a="1"/>
  <c r="BD205" i="4" s="1"/>
  <c r="BC205" i="4" a="1"/>
  <c r="BC205" i="4" s="1"/>
  <c r="BB205" i="4" a="1"/>
  <c r="BB205" i="4" s="1"/>
  <c r="BA205" i="4" a="1"/>
  <c r="BA205" i="4" s="1"/>
  <c r="AZ205" i="4" a="1"/>
  <c r="AZ205" i="4" s="1"/>
  <c r="AY205" i="4" a="1"/>
  <c r="AY205" i="4" s="1"/>
  <c r="AX205" i="4" a="1"/>
  <c r="AX205" i="4" s="1"/>
  <c r="AW205" i="4" a="1"/>
  <c r="AW205" i="4" s="1"/>
  <c r="AV205" i="4" a="1"/>
  <c r="AV205" i="4" s="1"/>
  <c r="AU205" i="4" a="1"/>
  <c r="AU205" i="4" s="1"/>
  <c r="AT205" i="4" a="1"/>
  <c r="AT205" i="4" s="1"/>
  <c r="AS205" i="4" a="1"/>
  <c r="AS205" i="4" s="1"/>
  <c r="AR205" i="4" a="1"/>
  <c r="AR205" i="4" s="1"/>
  <c r="AQ205" i="4" a="1"/>
  <c r="AQ205" i="4" s="1"/>
  <c r="AP205" i="4" a="1"/>
  <c r="AP205" i="4" s="1"/>
  <c r="AO205" i="4" a="1"/>
  <c r="AO205" i="4" s="1"/>
  <c r="AN205" i="4" a="1"/>
  <c r="AN205" i="4" s="1"/>
  <c r="AM205" i="4" a="1"/>
  <c r="AM205" i="4" s="1"/>
  <c r="AL205" i="4" a="1"/>
  <c r="AL205" i="4" s="1"/>
  <c r="AK205" i="4" a="1"/>
  <c r="AK205" i="4" s="1"/>
  <c r="AJ205" i="4" a="1"/>
  <c r="AJ205" i="4" s="1"/>
  <c r="AI205" i="4" a="1"/>
  <c r="AI205" i="4" s="1"/>
  <c r="AH205" i="4" a="1"/>
  <c r="AH205" i="4" s="1"/>
  <c r="AG205" i="4" a="1"/>
  <c r="AG205" i="4" s="1"/>
  <c r="AF205" i="4" a="1"/>
  <c r="AF205" i="4" s="1"/>
  <c r="AE205" i="4" a="1"/>
  <c r="AE205" i="4" s="1"/>
  <c r="AD205" i="4" a="1"/>
  <c r="AD205" i="4" s="1"/>
  <c r="AC205" i="4" a="1"/>
  <c r="AC205" i="4" s="1"/>
  <c r="AB205" i="4" a="1"/>
  <c r="AB205" i="4" s="1"/>
  <c r="AA205" i="4" a="1"/>
  <c r="AA205" i="4" s="1"/>
  <c r="Z205" i="4" a="1"/>
  <c r="Z205" i="4" s="1"/>
  <c r="Y205" i="4" a="1"/>
  <c r="Y205" i="4" s="1"/>
  <c r="X205" i="4" a="1"/>
  <c r="X205" i="4" s="1"/>
  <c r="W205" i="4" a="1"/>
  <c r="W205" i="4" s="1"/>
  <c r="V205" i="4" a="1"/>
  <c r="V205" i="4" s="1"/>
  <c r="U205" i="4" a="1"/>
  <c r="U205" i="4" s="1"/>
  <c r="T205" i="4" a="1"/>
  <c r="T205" i="4" s="1"/>
  <c r="S205" i="4" a="1"/>
  <c r="S205" i="4" s="1"/>
  <c r="R205" i="4" a="1"/>
  <c r="R205" i="4" s="1"/>
  <c r="Q205" i="4" a="1"/>
  <c r="Q205" i="4" s="1"/>
  <c r="P205" i="4" a="1"/>
  <c r="P205" i="4" s="1"/>
  <c r="O205" i="4" a="1"/>
  <c r="O205" i="4" s="1"/>
  <c r="N205" i="4" a="1"/>
  <c r="N205" i="4" s="1"/>
  <c r="M205" i="4" a="1"/>
  <c r="M205" i="4" s="1"/>
  <c r="L205" i="4" a="1"/>
  <c r="L205" i="4" s="1"/>
  <c r="K205" i="4" a="1"/>
  <c r="K205" i="4" s="1"/>
  <c r="BR204" i="4" a="1"/>
  <c r="BR204" i="4" s="1"/>
  <c r="BQ204" i="4" a="1"/>
  <c r="BQ204" i="4" s="1"/>
  <c r="BP204" i="4" a="1"/>
  <c r="BP204" i="4" s="1"/>
  <c r="BO204" i="4" a="1"/>
  <c r="BO204" i="4" s="1"/>
  <c r="BN204" i="4" a="1"/>
  <c r="BN204" i="4" s="1"/>
  <c r="BM204" i="4" a="1"/>
  <c r="BM204" i="4" s="1"/>
  <c r="BL204" i="4" a="1"/>
  <c r="BL204" i="4" s="1"/>
  <c r="BK204" i="4" a="1"/>
  <c r="BK204" i="4" s="1"/>
  <c r="BJ204" i="4" a="1"/>
  <c r="BJ204" i="4" s="1"/>
  <c r="BI204" i="4" a="1"/>
  <c r="BI204" i="4" s="1"/>
  <c r="BH204" i="4" a="1"/>
  <c r="BH204" i="4" s="1"/>
  <c r="BG204" i="4" a="1"/>
  <c r="BG204" i="4" s="1"/>
  <c r="BF204" i="4" a="1"/>
  <c r="BF204" i="4" s="1"/>
  <c r="BE204" i="4" a="1"/>
  <c r="BE204" i="4" s="1"/>
  <c r="BD204" i="4" a="1"/>
  <c r="BD204" i="4" s="1"/>
  <c r="BC204" i="4" a="1"/>
  <c r="BC204" i="4" s="1"/>
  <c r="BB204" i="4" a="1"/>
  <c r="BB204" i="4" s="1"/>
  <c r="BA204" i="4" a="1"/>
  <c r="BA204" i="4" s="1"/>
  <c r="AZ204" i="4" a="1"/>
  <c r="AZ204" i="4" s="1"/>
  <c r="AY204" i="4" a="1"/>
  <c r="AY204" i="4" s="1"/>
  <c r="AX204" i="4" a="1"/>
  <c r="AX204" i="4" s="1"/>
  <c r="AW204" i="4" a="1"/>
  <c r="AW204" i="4" s="1"/>
  <c r="AV204" i="4" a="1"/>
  <c r="AV204" i="4" s="1"/>
  <c r="AU204" i="4" a="1"/>
  <c r="AU204" i="4" s="1"/>
  <c r="AT204" i="4" a="1"/>
  <c r="AT204" i="4" s="1"/>
  <c r="AS204" i="4" a="1"/>
  <c r="AS204" i="4" s="1"/>
  <c r="AR204" i="4" a="1"/>
  <c r="AR204" i="4" s="1"/>
  <c r="AQ204" i="4" a="1"/>
  <c r="AQ204" i="4" s="1"/>
  <c r="AP204" i="4" a="1"/>
  <c r="AP204" i="4" s="1"/>
  <c r="AO204" i="4" a="1"/>
  <c r="AO204" i="4" s="1"/>
  <c r="AN204" i="4" a="1"/>
  <c r="AN204" i="4" s="1"/>
  <c r="AM204" i="4" a="1"/>
  <c r="AM204" i="4" s="1"/>
  <c r="AL204" i="4" a="1"/>
  <c r="AL204" i="4" s="1"/>
  <c r="AK204" i="4" a="1"/>
  <c r="AK204" i="4" s="1"/>
  <c r="AJ204" i="4" a="1"/>
  <c r="AJ204" i="4" s="1"/>
  <c r="AI204" i="4" a="1"/>
  <c r="AI204" i="4" s="1"/>
  <c r="AH204" i="4" a="1"/>
  <c r="AH204" i="4" s="1"/>
  <c r="AG204" i="4" a="1"/>
  <c r="AG204" i="4" s="1"/>
  <c r="AF204" i="4" a="1"/>
  <c r="AF204" i="4" s="1"/>
  <c r="AE204" i="4" a="1"/>
  <c r="AE204" i="4" s="1"/>
  <c r="AD204" i="4" a="1"/>
  <c r="AD204" i="4" s="1"/>
  <c r="AC204" i="4" a="1"/>
  <c r="AC204" i="4" s="1"/>
  <c r="AB204" i="4" a="1"/>
  <c r="AB204" i="4" s="1"/>
  <c r="AA204" i="4" a="1"/>
  <c r="AA204" i="4" s="1"/>
  <c r="Z204" i="4" a="1"/>
  <c r="Z204" i="4" s="1"/>
  <c r="Y204" i="4" a="1"/>
  <c r="Y204" i="4" s="1"/>
  <c r="X204" i="4" a="1"/>
  <c r="X204" i="4" s="1"/>
  <c r="W204" i="4" a="1"/>
  <c r="W204" i="4" s="1"/>
  <c r="V204" i="4" a="1"/>
  <c r="V204" i="4" s="1"/>
  <c r="U204" i="4" a="1"/>
  <c r="U204" i="4" s="1"/>
  <c r="T204" i="4" a="1"/>
  <c r="T204" i="4" s="1"/>
  <c r="S204" i="4" a="1"/>
  <c r="S204" i="4" s="1"/>
  <c r="R204" i="4" a="1"/>
  <c r="R204" i="4" s="1"/>
  <c r="Q204" i="4" a="1"/>
  <c r="Q204" i="4" s="1"/>
  <c r="P204" i="4" a="1"/>
  <c r="P204" i="4" s="1"/>
  <c r="O204" i="4" a="1"/>
  <c r="O204" i="4" s="1"/>
  <c r="N204" i="4" a="1"/>
  <c r="N204" i="4" s="1"/>
  <c r="M204" i="4" a="1"/>
  <c r="M204" i="4" s="1"/>
  <c r="L204" i="4" a="1"/>
  <c r="L204" i="4" s="1"/>
  <c r="K204" i="4" a="1"/>
  <c r="K204" i="4" s="1"/>
  <c r="BR203" i="4" a="1"/>
  <c r="BR203" i="4" s="1"/>
  <c r="BQ203" i="4" a="1"/>
  <c r="BQ203" i="4" s="1"/>
  <c r="BP203" i="4" a="1"/>
  <c r="BP203" i="4" s="1"/>
  <c r="BO203" i="4" a="1"/>
  <c r="BO203" i="4" s="1"/>
  <c r="BN203" i="4" a="1"/>
  <c r="BN203" i="4" s="1"/>
  <c r="BM203" i="4" a="1"/>
  <c r="BM203" i="4" s="1"/>
  <c r="BL203" i="4" a="1"/>
  <c r="BL203" i="4" s="1"/>
  <c r="BK203" i="4" a="1"/>
  <c r="BK203" i="4" s="1"/>
  <c r="BJ203" i="4" a="1"/>
  <c r="BJ203" i="4" s="1"/>
  <c r="BI203" i="4" a="1"/>
  <c r="BI203" i="4" s="1"/>
  <c r="BH203" i="4" a="1"/>
  <c r="BH203" i="4" s="1"/>
  <c r="BG203" i="4" a="1"/>
  <c r="BG203" i="4" s="1"/>
  <c r="BF203" i="4" a="1"/>
  <c r="BF203" i="4" s="1"/>
  <c r="BE203" i="4" a="1"/>
  <c r="BE203" i="4" s="1"/>
  <c r="BD203" i="4" a="1"/>
  <c r="BD203" i="4" s="1"/>
  <c r="BC203" i="4" a="1"/>
  <c r="BC203" i="4" s="1"/>
  <c r="BB203" i="4" a="1"/>
  <c r="BB203" i="4" s="1"/>
  <c r="BA203" i="4" a="1"/>
  <c r="BA203" i="4" s="1"/>
  <c r="AZ203" i="4" a="1"/>
  <c r="AZ203" i="4" s="1"/>
  <c r="AY203" i="4" a="1"/>
  <c r="AY203" i="4" s="1"/>
  <c r="AX203" i="4" a="1"/>
  <c r="AX203" i="4" s="1"/>
  <c r="AW203" i="4" a="1"/>
  <c r="AW203" i="4" s="1"/>
  <c r="AV203" i="4" a="1"/>
  <c r="AV203" i="4" s="1"/>
  <c r="AU203" i="4" a="1"/>
  <c r="AU203" i="4" s="1"/>
  <c r="AT203" i="4" a="1"/>
  <c r="AT203" i="4" s="1"/>
  <c r="AS203" i="4" a="1"/>
  <c r="AS203" i="4" s="1"/>
  <c r="AR203" i="4" a="1"/>
  <c r="AR203" i="4" s="1"/>
  <c r="AQ203" i="4" a="1"/>
  <c r="AQ203" i="4" s="1"/>
  <c r="AP203" i="4" a="1"/>
  <c r="AP203" i="4" s="1"/>
  <c r="AO203" i="4" a="1"/>
  <c r="AO203" i="4" s="1"/>
  <c r="AN203" i="4" a="1"/>
  <c r="AN203" i="4" s="1"/>
  <c r="AM203" i="4" a="1"/>
  <c r="AM203" i="4" s="1"/>
  <c r="AL203" i="4" a="1"/>
  <c r="AL203" i="4" s="1"/>
  <c r="AK203" i="4" a="1"/>
  <c r="AK203" i="4" s="1"/>
  <c r="AJ203" i="4" a="1"/>
  <c r="AJ203" i="4" s="1"/>
  <c r="AI203" i="4" a="1"/>
  <c r="AI203" i="4" s="1"/>
  <c r="AH203" i="4" a="1"/>
  <c r="AH203" i="4" s="1"/>
  <c r="AG203" i="4" a="1"/>
  <c r="AG203" i="4" s="1"/>
  <c r="AF203" i="4" a="1"/>
  <c r="AF203" i="4" s="1"/>
  <c r="AE203" i="4" a="1"/>
  <c r="AE203" i="4" s="1"/>
  <c r="AD203" i="4" a="1"/>
  <c r="AD203" i="4" s="1"/>
  <c r="AC203" i="4" a="1"/>
  <c r="AC203" i="4" s="1"/>
  <c r="AB203" i="4" a="1"/>
  <c r="AB203" i="4" s="1"/>
  <c r="AA203" i="4" a="1"/>
  <c r="AA203" i="4" s="1"/>
  <c r="Z203" i="4" a="1"/>
  <c r="Z203" i="4" s="1"/>
  <c r="Y203" i="4" a="1"/>
  <c r="Y203" i="4" s="1"/>
  <c r="X203" i="4" a="1"/>
  <c r="X203" i="4" s="1"/>
  <c r="W203" i="4" a="1"/>
  <c r="W203" i="4" s="1"/>
  <c r="V203" i="4" a="1"/>
  <c r="V203" i="4" s="1"/>
  <c r="U203" i="4" a="1"/>
  <c r="U203" i="4" s="1"/>
  <c r="T203" i="4" a="1"/>
  <c r="T203" i="4" s="1"/>
  <c r="S203" i="4" a="1"/>
  <c r="S203" i="4" s="1"/>
  <c r="R203" i="4" a="1"/>
  <c r="R203" i="4" s="1"/>
  <c r="Q203" i="4" a="1"/>
  <c r="Q203" i="4" s="1"/>
  <c r="P203" i="4" a="1"/>
  <c r="P203" i="4" s="1"/>
  <c r="O203" i="4" a="1"/>
  <c r="O203" i="4" s="1"/>
  <c r="N203" i="4" a="1"/>
  <c r="N203" i="4" s="1"/>
  <c r="M203" i="4" a="1"/>
  <c r="M203" i="4" s="1"/>
  <c r="L203" i="4" a="1"/>
  <c r="L203" i="4" s="1"/>
  <c r="K203" i="4" a="1"/>
  <c r="K203" i="4" s="1"/>
  <c r="BR202" i="4" a="1"/>
  <c r="BR202" i="4" s="1"/>
  <c r="BQ202" i="4" a="1"/>
  <c r="BQ202" i="4" s="1"/>
  <c r="BP202" i="4" a="1"/>
  <c r="BP202" i="4" s="1"/>
  <c r="BO202" i="4" a="1"/>
  <c r="BO202" i="4" s="1"/>
  <c r="BN202" i="4" a="1"/>
  <c r="BN202" i="4" s="1"/>
  <c r="BM202" i="4" a="1"/>
  <c r="BM202" i="4" s="1"/>
  <c r="BL202" i="4" a="1"/>
  <c r="BL202" i="4" s="1"/>
  <c r="BK202" i="4" a="1"/>
  <c r="BK202" i="4" s="1"/>
  <c r="BJ202" i="4" a="1"/>
  <c r="BJ202" i="4" s="1"/>
  <c r="BI202" i="4" a="1"/>
  <c r="BI202" i="4" s="1"/>
  <c r="BH202" i="4" a="1"/>
  <c r="BH202" i="4" s="1"/>
  <c r="BG202" i="4" a="1"/>
  <c r="BG202" i="4" s="1"/>
  <c r="BF202" i="4" a="1"/>
  <c r="BF202" i="4" s="1"/>
  <c r="BE202" i="4" a="1"/>
  <c r="BE202" i="4" s="1"/>
  <c r="BD202" i="4" a="1"/>
  <c r="BD202" i="4" s="1"/>
  <c r="BC202" i="4" a="1"/>
  <c r="BC202" i="4" s="1"/>
  <c r="BB202" i="4" a="1"/>
  <c r="BB202" i="4" s="1"/>
  <c r="BA202" i="4" a="1"/>
  <c r="BA202" i="4" s="1"/>
  <c r="AZ202" i="4" a="1"/>
  <c r="AZ202" i="4" s="1"/>
  <c r="AY202" i="4" a="1"/>
  <c r="AY202" i="4" s="1"/>
  <c r="AX202" i="4" a="1"/>
  <c r="AX202" i="4" s="1"/>
  <c r="AW202" i="4" a="1"/>
  <c r="AW202" i="4" s="1"/>
  <c r="AV202" i="4" a="1"/>
  <c r="AV202" i="4" s="1"/>
  <c r="AU202" i="4" a="1"/>
  <c r="AU202" i="4" s="1"/>
  <c r="AT202" i="4" a="1"/>
  <c r="AT202" i="4" s="1"/>
  <c r="AS202" i="4" a="1"/>
  <c r="AS202" i="4" s="1"/>
  <c r="AR202" i="4" a="1"/>
  <c r="AR202" i="4" s="1"/>
  <c r="AQ202" i="4" a="1"/>
  <c r="AQ202" i="4" s="1"/>
  <c r="AP202" i="4" a="1"/>
  <c r="AP202" i="4" s="1"/>
  <c r="AO202" i="4" a="1"/>
  <c r="AO202" i="4" s="1"/>
  <c r="AN202" i="4" a="1"/>
  <c r="AN202" i="4" s="1"/>
  <c r="AM202" i="4" a="1"/>
  <c r="AM202" i="4" s="1"/>
  <c r="AL202" i="4" a="1"/>
  <c r="AL202" i="4" s="1"/>
  <c r="AK202" i="4" a="1"/>
  <c r="AK202" i="4" s="1"/>
  <c r="AJ202" i="4" a="1"/>
  <c r="AJ202" i="4" s="1"/>
  <c r="AI202" i="4" a="1"/>
  <c r="AI202" i="4" s="1"/>
  <c r="AH202" i="4" a="1"/>
  <c r="AH202" i="4" s="1"/>
  <c r="AG202" i="4" a="1"/>
  <c r="AG202" i="4" s="1"/>
  <c r="AF202" i="4" a="1"/>
  <c r="AF202" i="4" s="1"/>
  <c r="AE202" i="4" a="1"/>
  <c r="AE202" i="4" s="1"/>
  <c r="AD202" i="4" a="1"/>
  <c r="AD202" i="4" s="1"/>
  <c r="AC202" i="4" a="1"/>
  <c r="AC202" i="4" s="1"/>
  <c r="AB202" i="4" a="1"/>
  <c r="AB202" i="4" s="1"/>
  <c r="AA202" i="4" a="1"/>
  <c r="AA202" i="4" s="1"/>
  <c r="Z202" i="4" a="1"/>
  <c r="Z202" i="4" s="1"/>
  <c r="Y202" i="4" a="1"/>
  <c r="Y202" i="4" s="1"/>
  <c r="X202" i="4" a="1"/>
  <c r="X202" i="4" s="1"/>
  <c r="W202" i="4" a="1"/>
  <c r="W202" i="4" s="1"/>
  <c r="V202" i="4" a="1"/>
  <c r="V202" i="4" s="1"/>
  <c r="U202" i="4" a="1"/>
  <c r="U202" i="4" s="1"/>
  <c r="T202" i="4" a="1"/>
  <c r="T202" i="4" s="1"/>
  <c r="S202" i="4" a="1"/>
  <c r="S202" i="4" s="1"/>
  <c r="R202" i="4" a="1"/>
  <c r="R202" i="4" s="1"/>
  <c r="Q202" i="4" a="1"/>
  <c r="Q202" i="4" s="1"/>
  <c r="P202" i="4" a="1"/>
  <c r="P202" i="4" s="1"/>
  <c r="O202" i="4" a="1"/>
  <c r="O202" i="4" s="1"/>
  <c r="N202" i="4" a="1"/>
  <c r="N202" i="4" s="1"/>
  <c r="M202" i="4" a="1"/>
  <c r="M202" i="4" s="1"/>
  <c r="L202" i="4" a="1"/>
  <c r="L202" i="4" s="1"/>
  <c r="K202" i="4" a="1"/>
  <c r="K202" i="4" s="1"/>
  <c r="BR201" i="4" a="1"/>
  <c r="BR201" i="4" s="1"/>
  <c r="BQ201" i="4" a="1"/>
  <c r="BQ201" i="4" s="1"/>
  <c r="BP201" i="4" a="1"/>
  <c r="BP201" i="4" s="1"/>
  <c r="BO201" i="4" a="1"/>
  <c r="BO201" i="4" s="1"/>
  <c r="BN201" i="4" a="1"/>
  <c r="BN201" i="4" s="1"/>
  <c r="BM201" i="4" a="1"/>
  <c r="BM201" i="4" s="1"/>
  <c r="BL201" i="4" a="1"/>
  <c r="BL201" i="4" s="1"/>
  <c r="BK201" i="4" a="1"/>
  <c r="BK201" i="4" s="1"/>
  <c r="BJ201" i="4" a="1"/>
  <c r="BJ201" i="4" s="1"/>
  <c r="BI201" i="4" a="1"/>
  <c r="BI201" i="4" s="1"/>
  <c r="BH201" i="4" a="1"/>
  <c r="BH201" i="4" s="1"/>
  <c r="BG201" i="4" a="1"/>
  <c r="BG201" i="4" s="1"/>
  <c r="BF201" i="4" a="1"/>
  <c r="BF201" i="4" s="1"/>
  <c r="BE201" i="4" a="1"/>
  <c r="BE201" i="4" s="1"/>
  <c r="BD201" i="4" a="1"/>
  <c r="BD201" i="4" s="1"/>
  <c r="BC201" i="4" a="1"/>
  <c r="BC201" i="4" s="1"/>
  <c r="BB201" i="4" a="1"/>
  <c r="BB201" i="4" s="1"/>
  <c r="BA201" i="4" a="1"/>
  <c r="BA201" i="4" s="1"/>
  <c r="AZ201" i="4" a="1"/>
  <c r="AZ201" i="4" s="1"/>
  <c r="AY201" i="4" a="1"/>
  <c r="AY201" i="4" s="1"/>
  <c r="AX201" i="4" a="1"/>
  <c r="AX201" i="4" s="1"/>
  <c r="AW201" i="4" a="1"/>
  <c r="AW201" i="4" s="1"/>
  <c r="AV201" i="4" a="1"/>
  <c r="AV201" i="4" s="1"/>
  <c r="AU201" i="4" a="1"/>
  <c r="AU201" i="4" s="1"/>
  <c r="AT201" i="4" a="1"/>
  <c r="AT201" i="4" s="1"/>
  <c r="AS201" i="4" a="1"/>
  <c r="AS201" i="4" s="1"/>
  <c r="AR201" i="4" a="1"/>
  <c r="AR201" i="4" s="1"/>
  <c r="AQ201" i="4" a="1"/>
  <c r="AQ201" i="4" s="1"/>
  <c r="AP201" i="4" a="1"/>
  <c r="AP201" i="4" s="1"/>
  <c r="AO201" i="4" a="1"/>
  <c r="AO201" i="4" s="1"/>
  <c r="AN201" i="4" a="1"/>
  <c r="AN201" i="4" s="1"/>
  <c r="AM201" i="4" a="1"/>
  <c r="AM201" i="4" s="1"/>
  <c r="AL201" i="4" a="1"/>
  <c r="AL201" i="4" s="1"/>
  <c r="AK201" i="4" a="1"/>
  <c r="AK201" i="4" s="1"/>
  <c r="AJ201" i="4" a="1"/>
  <c r="AJ201" i="4" s="1"/>
  <c r="AI201" i="4" a="1"/>
  <c r="AI201" i="4" s="1"/>
  <c r="AH201" i="4" a="1"/>
  <c r="AH201" i="4" s="1"/>
  <c r="AG201" i="4" a="1"/>
  <c r="AG201" i="4" s="1"/>
  <c r="AF201" i="4" a="1"/>
  <c r="AF201" i="4" s="1"/>
  <c r="AE201" i="4" a="1"/>
  <c r="AE201" i="4" s="1"/>
  <c r="AD201" i="4" a="1"/>
  <c r="AD201" i="4" s="1"/>
  <c r="AC201" i="4" a="1"/>
  <c r="AC201" i="4" s="1"/>
  <c r="AB201" i="4" a="1"/>
  <c r="AB201" i="4" s="1"/>
  <c r="AA201" i="4" a="1"/>
  <c r="AA201" i="4" s="1"/>
  <c r="Z201" i="4" a="1"/>
  <c r="Z201" i="4" s="1"/>
  <c r="Y201" i="4" a="1"/>
  <c r="Y201" i="4" s="1"/>
  <c r="X201" i="4" a="1"/>
  <c r="X201" i="4" s="1"/>
  <c r="W201" i="4" a="1"/>
  <c r="W201" i="4" s="1"/>
  <c r="V201" i="4" a="1"/>
  <c r="V201" i="4" s="1"/>
  <c r="U201" i="4" a="1"/>
  <c r="U201" i="4" s="1"/>
  <c r="T201" i="4" a="1"/>
  <c r="T201" i="4" s="1"/>
  <c r="S201" i="4" a="1"/>
  <c r="S201" i="4" s="1"/>
  <c r="R201" i="4" a="1"/>
  <c r="R201" i="4" s="1"/>
  <c r="Q201" i="4" a="1"/>
  <c r="Q201" i="4" s="1"/>
  <c r="P201" i="4" a="1"/>
  <c r="P201" i="4" s="1"/>
  <c r="O201" i="4" a="1"/>
  <c r="O201" i="4" s="1"/>
  <c r="N201" i="4" a="1"/>
  <c r="N201" i="4" s="1"/>
  <c r="M201" i="4" a="1"/>
  <c r="M201" i="4" s="1"/>
  <c r="L201" i="4" a="1"/>
  <c r="L201" i="4" s="1"/>
  <c r="K201" i="4" a="1"/>
  <c r="K201" i="4" s="1"/>
  <c r="BR200" i="4" a="1"/>
  <c r="BR200" i="4" s="1"/>
  <c r="BQ200" i="4" a="1"/>
  <c r="BQ200" i="4" s="1"/>
  <c r="BP200" i="4" a="1"/>
  <c r="BP200" i="4" s="1"/>
  <c r="BO200" i="4" a="1"/>
  <c r="BO200" i="4" s="1"/>
  <c r="BN200" i="4" a="1"/>
  <c r="BN200" i="4" s="1"/>
  <c r="BM200" i="4" a="1"/>
  <c r="BM200" i="4" s="1"/>
  <c r="BL200" i="4" a="1"/>
  <c r="BL200" i="4" s="1"/>
  <c r="BK200" i="4" a="1"/>
  <c r="BK200" i="4" s="1"/>
  <c r="BJ200" i="4" a="1"/>
  <c r="BJ200" i="4" s="1"/>
  <c r="BI200" i="4" a="1"/>
  <c r="BI200" i="4" s="1"/>
  <c r="BH200" i="4" a="1"/>
  <c r="BH200" i="4" s="1"/>
  <c r="BG200" i="4" a="1"/>
  <c r="BG200" i="4" s="1"/>
  <c r="BF200" i="4" a="1"/>
  <c r="BF200" i="4" s="1"/>
  <c r="BE200" i="4" a="1"/>
  <c r="BE200" i="4" s="1"/>
  <c r="BD200" i="4" a="1"/>
  <c r="BD200" i="4" s="1"/>
  <c r="BC200" i="4" a="1"/>
  <c r="BC200" i="4" s="1"/>
  <c r="BB200" i="4" a="1"/>
  <c r="BB200" i="4" s="1"/>
  <c r="BA200" i="4" a="1"/>
  <c r="BA200" i="4" s="1"/>
  <c r="AZ200" i="4" a="1"/>
  <c r="AZ200" i="4" s="1"/>
  <c r="AY200" i="4" a="1"/>
  <c r="AY200" i="4" s="1"/>
  <c r="AX200" i="4" a="1"/>
  <c r="AX200" i="4" s="1"/>
  <c r="AW200" i="4" a="1"/>
  <c r="AW200" i="4" s="1"/>
  <c r="AV200" i="4" a="1"/>
  <c r="AV200" i="4" s="1"/>
  <c r="AU200" i="4" a="1"/>
  <c r="AU200" i="4" s="1"/>
  <c r="AT200" i="4" a="1"/>
  <c r="AT200" i="4" s="1"/>
  <c r="AS200" i="4" a="1"/>
  <c r="AS200" i="4" s="1"/>
  <c r="AR200" i="4" a="1"/>
  <c r="AR200" i="4" s="1"/>
  <c r="AQ200" i="4" a="1"/>
  <c r="AQ200" i="4" s="1"/>
  <c r="AP200" i="4" a="1"/>
  <c r="AP200" i="4" s="1"/>
  <c r="AO200" i="4" a="1"/>
  <c r="AO200" i="4" s="1"/>
  <c r="AN200" i="4" a="1"/>
  <c r="AN200" i="4" s="1"/>
  <c r="AM200" i="4" a="1"/>
  <c r="AM200" i="4" s="1"/>
  <c r="AL200" i="4" a="1"/>
  <c r="AL200" i="4" s="1"/>
  <c r="AK200" i="4" a="1"/>
  <c r="AK200" i="4" s="1"/>
  <c r="AJ200" i="4" a="1"/>
  <c r="AJ200" i="4" s="1"/>
  <c r="AI200" i="4" a="1"/>
  <c r="AI200" i="4" s="1"/>
  <c r="AH200" i="4" a="1"/>
  <c r="AH200" i="4" s="1"/>
  <c r="AG200" i="4" a="1"/>
  <c r="AG200" i="4" s="1"/>
  <c r="AF200" i="4" a="1"/>
  <c r="AF200" i="4" s="1"/>
  <c r="AE200" i="4" a="1"/>
  <c r="AE200" i="4" s="1"/>
  <c r="AD200" i="4" a="1"/>
  <c r="AD200" i="4" s="1"/>
  <c r="AC200" i="4" a="1"/>
  <c r="AC200" i="4" s="1"/>
  <c r="AB200" i="4" a="1"/>
  <c r="AB200" i="4" s="1"/>
  <c r="AA200" i="4" a="1"/>
  <c r="AA200" i="4" s="1"/>
  <c r="Z200" i="4" a="1"/>
  <c r="Z200" i="4" s="1"/>
  <c r="Y200" i="4" a="1"/>
  <c r="Y200" i="4" s="1"/>
  <c r="X200" i="4" a="1"/>
  <c r="X200" i="4" s="1"/>
  <c r="W200" i="4" a="1"/>
  <c r="W200" i="4" s="1"/>
  <c r="V200" i="4" a="1"/>
  <c r="V200" i="4" s="1"/>
  <c r="U200" i="4" a="1"/>
  <c r="U200" i="4" s="1"/>
  <c r="T200" i="4" a="1"/>
  <c r="T200" i="4" s="1"/>
  <c r="S200" i="4" a="1"/>
  <c r="S200" i="4" s="1"/>
  <c r="R200" i="4" a="1"/>
  <c r="R200" i="4" s="1"/>
  <c r="Q200" i="4" a="1"/>
  <c r="Q200" i="4" s="1"/>
  <c r="P200" i="4" a="1"/>
  <c r="P200" i="4" s="1"/>
  <c r="O200" i="4" a="1"/>
  <c r="O200" i="4" s="1"/>
  <c r="N200" i="4" a="1"/>
  <c r="N200" i="4" s="1"/>
  <c r="M200" i="4" a="1"/>
  <c r="M200" i="4" s="1"/>
  <c r="L200" i="4" a="1"/>
  <c r="L200" i="4" s="1"/>
  <c r="K200" i="4" a="1"/>
  <c r="K200" i="4" s="1"/>
  <c r="BR199" i="4" a="1"/>
  <c r="BR199" i="4" s="1"/>
  <c r="BQ199" i="4" a="1"/>
  <c r="BQ199" i="4" s="1"/>
  <c r="BP199" i="4" a="1"/>
  <c r="BP199" i="4" s="1"/>
  <c r="BO199" i="4" a="1"/>
  <c r="BO199" i="4" s="1"/>
  <c r="BN199" i="4" a="1"/>
  <c r="BN199" i="4" s="1"/>
  <c r="BM199" i="4" a="1"/>
  <c r="BM199" i="4" s="1"/>
  <c r="BL199" i="4" a="1"/>
  <c r="BL199" i="4" s="1"/>
  <c r="BK199" i="4" a="1"/>
  <c r="BK199" i="4" s="1"/>
  <c r="BJ199" i="4" a="1"/>
  <c r="BJ199" i="4" s="1"/>
  <c r="BI199" i="4" a="1"/>
  <c r="BI199" i="4" s="1"/>
  <c r="BH199" i="4" a="1"/>
  <c r="BH199" i="4" s="1"/>
  <c r="BG199" i="4" a="1"/>
  <c r="BG199" i="4" s="1"/>
  <c r="BF199" i="4" a="1"/>
  <c r="BF199" i="4" s="1"/>
  <c r="BE199" i="4" a="1"/>
  <c r="BE199" i="4" s="1"/>
  <c r="BD199" i="4" a="1"/>
  <c r="BD199" i="4" s="1"/>
  <c r="BC199" i="4" a="1"/>
  <c r="BC199" i="4" s="1"/>
  <c r="BB199" i="4" a="1"/>
  <c r="BB199" i="4" s="1"/>
  <c r="BA199" i="4" a="1"/>
  <c r="BA199" i="4" s="1"/>
  <c r="AZ199" i="4" a="1"/>
  <c r="AZ199" i="4" s="1"/>
  <c r="AY199" i="4" a="1"/>
  <c r="AY199" i="4" s="1"/>
  <c r="AX199" i="4" a="1"/>
  <c r="AX199" i="4" s="1"/>
  <c r="AW199" i="4" a="1"/>
  <c r="AW199" i="4" s="1"/>
  <c r="AV199" i="4" a="1"/>
  <c r="AV199" i="4" s="1"/>
  <c r="AU199" i="4" a="1"/>
  <c r="AU199" i="4" s="1"/>
  <c r="AT199" i="4" a="1"/>
  <c r="AT199" i="4" s="1"/>
  <c r="AS199" i="4" a="1"/>
  <c r="AS199" i="4" s="1"/>
  <c r="AR199" i="4" a="1"/>
  <c r="AR199" i="4" s="1"/>
  <c r="AQ199" i="4" a="1"/>
  <c r="AQ199" i="4" s="1"/>
  <c r="AP199" i="4" a="1"/>
  <c r="AP199" i="4" s="1"/>
  <c r="AO199" i="4" a="1"/>
  <c r="AO199" i="4" s="1"/>
  <c r="AN199" i="4" a="1"/>
  <c r="AN199" i="4" s="1"/>
  <c r="AM199" i="4" a="1"/>
  <c r="AM199" i="4" s="1"/>
  <c r="AL199" i="4" a="1"/>
  <c r="AL199" i="4" s="1"/>
  <c r="AK199" i="4" a="1"/>
  <c r="AK199" i="4" s="1"/>
  <c r="AJ199" i="4" a="1"/>
  <c r="AJ199" i="4" s="1"/>
  <c r="AI199" i="4" a="1"/>
  <c r="AI199" i="4" s="1"/>
  <c r="AH199" i="4" a="1"/>
  <c r="AH199" i="4" s="1"/>
  <c r="AG199" i="4" a="1"/>
  <c r="AG199" i="4" s="1"/>
  <c r="AF199" i="4" a="1"/>
  <c r="AF199" i="4" s="1"/>
  <c r="AE199" i="4" a="1"/>
  <c r="AE199" i="4" s="1"/>
  <c r="AD199" i="4" a="1"/>
  <c r="AD199" i="4" s="1"/>
  <c r="AC199" i="4" a="1"/>
  <c r="AC199" i="4" s="1"/>
  <c r="AB199" i="4" a="1"/>
  <c r="AB199" i="4" s="1"/>
  <c r="AA199" i="4" a="1"/>
  <c r="AA199" i="4" s="1"/>
  <c r="Z199" i="4" a="1"/>
  <c r="Z199" i="4" s="1"/>
  <c r="Y199" i="4" a="1"/>
  <c r="Y199" i="4" s="1"/>
  <c r="X199" i="4" a="1"/>
  <c r="X199" i="4" s="1"/>
  <c r="W199" i="4" a="1"/>
  <c r="W199" i="4" s="1"/>
  <c r="V199" i="4" a="1"/>
  <c r="V199" i="4" s="1"/>
  <c r="U199" i="4" a="1"/>
  <c r="U199" i="4" s="1"/>
  <c r="T199" i="4" a="1"/>
  <c r="T199" i="4" s="1"/>
  <c r="S199" i="4" a="1"/>
  <c r="S199" i="4" s="1"/>
  <c r="R199" i="4" a="1"/>
  <c r="R199" i="4" s="1"/>
  <c r="Q199" i="4" a="1"/>
  <c r="Q199" i="4" s="1"/>
  <c r="P199" i="4" a="1"/>
  <c r="P199" i="4" s="1"/>
  <c r="O199" i="4" a="1"/>
  <c r="O199" i="4" s="1"/>
  <c r="N199" i="4" a="1"/>
  <c r="N199" i="4" s="1"/>
  <c r="M199" i="4" a="1"/>
  <c r="M199" i="4" s="1"/>
  <c r="L199" i="4" a="1"/>
  <c r="L199" i="4" s="1"/>
  <c r="K199" i="4" a="1"/>
  <c r="K199" i="4" s="1"/>
  <c r="BR198" i="4" a="1"/>
  <c r="BR198" i="4" s="1"/>
  <c r="BQ198" i="4" a="1"/>
  <c r="BQ198" i="4" s="1"/>
  <c r="BP198" i="4" a="1"/>
  <c r="BP198" i="4" s="1"/>
  <c r="BO198" i="4" a="1"/>
  <c r="BO198" i="4" s="1"/>
  <c r="BN198" i="4" a="1"/>
  <c r="BN198" i="4" s="1"/>
  <c r="BM198" i="4" a="1"/>
  <c r="BM198" i="4" s="1"/>
  <c r="BL198" i="4" a="1"/>
  <c r="BL198" i="4" s="1"/>
  <c r="BK198" i="4" a="1"/>
  <c r="BK198" i="4" s="1"/>
  <c r="BJ198" i="4" a="1"/>
  <c r="BJ198" i="4" s="1"/>
  <c r="BI198" i="4" a="1"/>
  <c r="BI198" i="4" s="1"/>
  <c r="BH198" i="4" a="1"/>
  <c r="BH198" i="4" s="1"/>
  <c r="BG198" i="4" a="1"/>
  <c r="BG198" i="4" s="1"/>
  <c r="BF198" i="4" a="1"/>
  <c r="BF198" i="4" s="1"/>
  <c r="BE198" i="4" a="1"/>
  <c r="BE198" i="4" s="1"/>
  <c r="BD198" i="4" a="1"/>
  <c r="BD198" i="4" s="1"/>
  <c r="BC198" i="4" a="1"/>
  <c r="BC198" i="4" s="1"/>
  <c r="BB198" i="4" a="1"/>
  <c r="BB198" i="4" s="1"/>
  <c r="BA198" i="4" a="1"/>
  <c r="BA198" i="4" s="1"/>
  <c r="AZ198" i="4" a="1"/>
  <c r="AZ198" i="4" s="1"/>
  <c r="AY198" i="4" a="1"/>
  <c r="AY198" i="4" s="1"/>
  <c r="AX198" i="4" a="1"/>
  <c r="AX198" i="4" s="1"/>
  <c r="AW198" i="4" a="1"/>
  <c r="AW198" i="4" s="1"/>
  <c r="AV198" i="4" a="1"/>
  <c r="AV198" i="4" s="1"/>
  <c r="AU198" i="4" a="1"/>
  <c r="AU198" i="4" s="1"/>
  <c r="AT198" i="4" a="1"/>
  <c r="AT198" i="4" s="1"/>
  <c r="AS198" i="4" a="1"/>
  <c r="AS198" i="4" s="1"/>
  <c r="AR198" i="4" a="1"/>
  <c r="AR198" i="4" s="1"/>
  <c r="AQ198" i="4" a="1"/>
  <c r="AQ198" i="4" s="1"/>
  <c r="AP198" i="4" a="1"/>
  <c r="AP198" i="4" s="1"/>
  <c r="AO198" i="4" a="1"/>
  <c r="AO198" i="4" s="1"/>
  <c r="AN198" i="4" a="1"/>
  <c r="AN198" i="4" s="1"/>
  <c r="AM198" i="4" a="1"/>
  <c r="AM198" i="4" s="1"/>
  <c r="AL198" i="4" a="1"/>
  <c r="AL198" i="4" s="1"/>
  <c r="AK198" i="4" a="1"/>
  <c r="AK198" i="4" s="1"/>
  <c r="AJ198" i="4" a="1"/>
  <c r="AJ198" i="4" s="1"/>
  <c r="AI198" i="4" a="1"/>
  <c r="AI198" i="4" s="1"/>
  <c r="AH198" i="4" a="1"/>
  <c r="AH198" i="4" s="1"/>
  <c r="AG198" i="4" a="1"/>
  <c r="AG198" i="4" s="1"/>
  <c r="AF198" i="4" a="1"/>
  <c r="AF198" i="4" s="1"/>
  <c r="AE198" i="4" a="1"/>
  <c r="AE198" i="4" s="1"/>
  <c r="AD198" i="4" a="1"/>
  <c r="AD198" i="4" s="1"/>
  <c r="AC198" i="4" a="1"/>
  <c r="AC198" i="4" s="1"/>
  <c r="AB198" i="4" a="1"/>
  <c r="AB198" i="4" s="1"/>
  <c r="AA198" i="4" a="1"/>
  <c r="AA198" i="4" s="1"/>
  <c r="Z198" i="4" a="1"/>
  <c r="Z198" i="4" s="1"/>
  <c r="Y198" i="4" a="1"/>
  <c r="Y198" i="4" s="1"/>
  <c r="X198" i="4" a="1"/>
  <c r="X198" i="4" s="1"/>
  <c r="W198" i="4" a="1"/>
  <c r="W198" i="4" s="1"/>
  <c r="V198" i="4" a="1"/>
  <c r="V198" i="4" s="1"/>
  <c r="U198" i="4" a="1"/>
  <c r="U198" i="4" s="1"/>
  <c r="T198" i="4" a="1"/>
  <c r="T198" i="4" s="1"/>
  <c r="S198" i="4" a="1"/>
  <c r="S198" i="4" s="1"/>
  <c r="R198" i="4" a="1"/>
  <c r="R198" i="4" s="1"/>
  <c r="Q198" i="4" a="1"/>
  <c r="Q198" i="4" s="1"/>
  <c r="P198" i="4" a="1"/>
  <c r="P198" i="4" s="1"/>
  <c r="O198" i="4" a="1"/>
  <c r="O198" i="4" s="1"/>
  <c r="N198" i="4" a="1"/>
  <c r="N198" i="4" s="1"/>
  <c r="M198" i="4" a="1"/>
  <c r="M198" i="4" s="1"/>
  <c r="L198" i="4" a="1"/>
  <c r="L198" i="4" s="1"/>
  <c r="K198" i="4" a="1"/>
  <c r="K198" i="4" s="1"/>
  <c r="BR197" i="4" a="1"/>
  <c r="BR197" i="4" s="1"/>
  <c r="BQ197" i="4" a="1"/>
  <c r="BQ197" i="4" s="1"/>
  <c r="BP197" i="4" a="1"/>
  <c r="BP197" i="4" s="1"/>
  <c r="BO197" i="4" a="1"/>
  <c r="BO197" i="4" s="1"/>
  <c r="BN197" i="4" a="1"/>
  <c r="BN197" i="4" s="1"/>
  <c r="BM197" i="4" a="1"/>
  <c r="BM197" i="4" s="1"/>
  <c r="BL197" i="4" a="1"/>
  <c r="BL197" i="4" s="1"/>
  <c r="BK197" i="4" a="1"/>
  <c r="BK197" i="4" s="1"/>
  <c r="BJ197" i="4" a="1"/>
  <c r="BJ197" i="4" s="1"/>
  <c r="BI197" i="4" a="1"/>
  <c r="BI197" i="4" s="1"/>
  <c r="BH197" i="4" a="1"/>
  <c r="BH197" i="4" s="1"/>
  <c r="BG197" i="4" a="1"/>
  <c r="BG197" i="4" s="1"/>
  <c r="BF197" i="4" a="1"/>
  <c r="BF197" i="4" s="1"/>
  <c r="BE197" i="4" a="1"/>
  <c r="BE197" i="4" s="1"/>
  <c r="BD197" i="4" a="1"/>
  <c r="BD197" i="4" s="1"/>
  <c r="BC197" i="4" a="1"/>
  <c r="BC197" i="4" s="1"/>
  <c r="BB197" i="4" a="1"/>
  <c r="BB197" i="4" s="1"/>
  <c r="BA197" i="4" a="1"/>
  <c r="BA197" i="4" s="1"/>
  <c r="AZ197" i="4" a="1"/>
  <c r="AZ197" i="4" s="1"/>
  <c r="AY197" i="4" a="1"/>
  <c r="AY197" i="4" s="1"/>
  <c r="AX197" i="4" a="1"/>
  <c r="AX197" i="4" s="1"/>
  <c r="AW197" i="4" a="1"/>
  <c r="AW197" i="4" s="1"/>
  <c r="AV197" i="4" a="1"/>
  <c r="AV197" i="4" s="1"/>
  <c r="AU197" i="4" a="1"/>
  <c r="AU197" i="4" s="1"/>
  <c r="AT197" i="4" a="1"/>
  <c r="AT197" i="4" s="1"/>
  <c r="AS197" i="4" a="1"/>
  <c r="AS197" i="4" s="1"/>
  <c r="AR197" i="4" a="1"/>
  <c r="AR197" i="4" s="1"/>
  <c r="AQ197" i="4" a="1"/>
  <c r="AQ197" i="4" s="1"/>
  <c r="AP197" i="4" a="1"/>
  <c r="AP197" i="4" s="1"/>
  <c r="AO197" i="4" a="1"/>
  <c r="AO197" i="4" s="1"/>
  <c r="AN197" i="4" a="1"/>
  <c r="AN197" i="4" s="1"/>
  <c r="AM197" i="4" a="1"/>
  <c r="AM197" i="4" s="1"/>
  <c r="AL197" i="4" a="1"/>
  <c r="AL197" i="4" s="1"/>
  <c r="AK197" i="4" a="1"/>
  <c r="AK197" i="4" s="1"/>
  <c r="AJ197" i="4" a="1"/>
  <c r="AJ197" i="4" s="1"/>
  <c r="AI197" i="4" a="1"/>
  <c r="AI197" i="4" s="1"/>
  <c r="AH197" i="4" a="1"/>
  <c r="AH197" i="4" s="1"/>
  <c r="AG197" i="4" a="1"/>
  <c r="AG197" i="4" s="1"/>
  <c r="AF197" i="4" a="1"/>
  <c r="AF197" i="4" s="1"/>
  <c r="AE197" i="4" a="1"/>
  <c r="AE197" i="4" s="1"/>
  <c r="AD197" i="4" a="1"/>
  <c r="AD197" i="4" s="1"/>
  <c r="AC197" i="4" a="1"/>
  <c r="AC197" i="4" s="1"/>
  <c r="AB197" i="4" a="1"/>
  <c r="AB197" i="4" s="1"/>
  <c r="AA197" i="4" a="1"/>
  <c r="AA197" i="4" s="1"/>
  <c r="Z197" i="4" a="1"/>
  <c r="Z197" i="4" s="1"/>
  <c r="Y197" i="4" a="1"/>
  <c r="Y197" i="4" s="1"/>
  <c r="X197" i="4" a="1"/>
  <c r="X197" i="4" s="1"/>
  <c r="W197" i="4" a="1"/>
  <c r="W197" i="4" s="1"/>
  <c r="V197" i="4" a="1"/>
  <c r="V197" i="4" s="1"/>
  <c r="U197" i="4" a="1"/>
  <c r="U197" i="4" s="1"/>
  <c r="T197" i="4" a="1"/>
  <c r="T197" i="4" s="1"/>
  <c r="S197" i="4" a="1"/>
  <c r="S197" i="4" s="1"/>
  <c r="R197" i="4" a="1"/>
  <c r="R197" i="4" s="1"/>
  <c r="Q197" i="4" a="1"/>
  <c r="Q197" i="4" s="1"/>
  <c r="P197" i="4" a="1"/>
  <c r="P197" i="4" s="1"/>
  <c r="O197" i="4" a="1"/>
  <c r="O197" i="4" s="1"/>
  <c r="N197" i="4" a="1"/>
  <c r="N197" i="4" s="1"/>
  <c r="M197" i="4" a="1"/>
  <c r="M197" i="4" s="1"/>
  <c r="L197" i="4" a="1"/>
  <c r="L197" i="4" s="1"/>
  <c r="K197" i="4" a="1"/>
  <c r="K197" i="4" s="1"/>
  <c r="BR196" i="4" a="1"/>
  <c r="BR196" i="4" s="1"/>
  <c r="BQ196" i="4" a="1"/>
  <c r="BQ196" i="4" s="1"/>
  <c r="BP196" i="4" a="1"/>
  <c r="BP196" i="4" s="1"/>
  <c r="BO196" i="4" a="1"/>
  <c r="BO196" i="4" s="1"/>
  <c r="BN196" i="4" a="1"/>
  <c r="BN196" i="4" s="1"/>
  <c r="BM196" i="4" a="1"/>
  <c r="BM196" i="4" s="1"/>
  <c r="BL196" i="4" a="1"/>
  <c r="BL196" i="4" s="1"/>
  <c r="BK196" i="4" a="1"/>
  <c r="BK196" i="4" s="1"/>
  <c r="BJ196" i="4" a="1"/>
  <c r="BJ196" i="4" s="1"/>
  <c r="BI196" i="4" a="1"/>
  <c r="BI196" i="4" s="1"/>
  <c r="BH196" i="4" a="1"/>
  <c r="BH196" i="4" s="1"/>
  <c r="BG196" i="4" a="1"/>
  <c r="BG196" i="4" s="1"/>
  <c r="BF196" i="4" a="1"/>
  <c r="BF196" i="4" s="1"/>
  <c r="BE196" i="4" a="1"/>
  <c r="BE196" i="4" s="1"/>
  <c r="BD196" i="4" a="1"/>
  <c r="BD196" i="4" s="1"/>
  <c r="BC196" i="4" a="1"/>
  <c r="BC196" i="4" s="1"/>
  <c r="BB196" i="4" a="1"/>
  <c r="BB196" i="4" s="1"/>
  <c r="BA196" i="4" a="1"/>
  <c r="BA196" i="4" s="1"/>
  <c r="AZ196" i="4" a="1"/>
  <c r="AZ196" i="4" s="1"/>
  <c r="AY196" i="4" a="1"/>
  <c r="AY196" i="4" s="1"/>
  <c r="AX196" i="4" a="1"/>
  <c r="AX196" i="4" s="1"/>
  <c r="AW196" i="4" a="1"/>
  <c r="AW196" i="4" s="1"/>
  <c r="AV196" i="4" a="1"/>
  <c r="AV196" i="4" s="1"/>
  <c r="AU196" i="4" a="1"/>
  <c r="AU196" i="4" s="1"/>
  <c r="AT196" i="4" a="1"/>
  <c r="AT196" i="4" s="1"/>
  <c r="AS196" i="4" a="1"/>
  <c r="AS196" i="4" s="1"/>
  <c r="AR196" i="4" a="1"/>
  <c r="AR196" i="4" s="1"/>
  <c r="AQ196" i="4" a="1"/>
  <c r="AQ196" i="4" s="1"/>
  <c r="AP196" i="4" a="1"/>
  <c r="AP196" i="4" s="1"/>
  <c r="AO196" i="4" a="1"/>
  <c r="AO196" i="4" s="1"/>
  <c r="AN196" i="4" a="1"/>
  <c r="AN196" i="4" s="1"/>
  <c r="AM196" i="4" a="1"/>
  <c r="AM196" i="4" s="1"/>
  <c r="AL196" i="4" a="1"/>
  <c r="AL196" i="4" s="1"/>
  <c r="AK196" i="4" a="1"/>
  <c r="AK196" i="4" s="1"/>
  <c r="AJ196" i="4" a="1"/>
  <c r="AJ196" i="4" s="1"/>
  <c r="AI196" i="4" a="1"/>
  <c r="AI196" i="4" s="1"/>
  <c r="AH196" i="4" a="1"/>
  <c r="AH196" i="4" s="1"/>
  <c r="AG196" i="4" a="1"/>
  <c r="AG196" i="4" s="1"/>
  <c r="AF196" i="4" a="1"/>
  <c r="AF196" i="4" s="1"/>
  <c r="AE196" i="4" a="1"/>
  <c r="AE196" i="4" s="1"/>
  <c r="AD196" i="4" a="1"/>
  <c r="AD196" i="4" s="1"/>
  <c r="AC196" i="4" a="1"/>
  <c r="AC196" i="4" s="1"/>
  <c r="AB196" i="4" a="1"/>
  <c r="AB196" i="4" s="1"/>
  <c r="AA196" i="4" a="1"/>
  <c r="AA196" i="4" s="1"/>
  <c r="Z196" i="4" a="1"/>
  <c r="Z196" i="4" s="1"/>
  <c r="Y196" i="4" a="1"/>
  <c r="Y196" i="4" s="1"/>
  <c r="X196" i="4" a="1"/>
  <c r="X196" i="4" s="1"/>
  <c r="W196" i="4" a="1"/>
  <c r="W196" i="4" s="1"/>
  <c r="V196" i="4" a="1"/>
  <c r="V196" i="4" s="1"/>
  <c r="U196" i="4" a="1"/>
  <c r="U196" i="4" s="1"/>
  <c r="T196" i="4" a="1"/>
  <c r="T196" i="4" s="1"/>
  <c r="S196" i="4" a="1"/>
  <c r="S196" i="4" s="1"/>
  <c r="R196" i="4" a="1"/>
  <c r="R196" i="4" s="1"/>
  <c r="Q196" i="4" a="1"/>
  <c r="Q196" i="4" s="1"/>
  <c r="P196" i="4" a="1"/>
  <c r="P196" i="4" s="1"/>
  <c r="O196" i="4" a="1"/>
  <c r="O196" i="4" s="1"/>
  <c r="N196" i="4" a="1"/>
  <c r="N196" i="4" s="1"/>
  <c r="M196" i="4" a="1"/>
  <c r="M196" i="4" s="1"/>
  <c r="L196" i="4" a="1"/>
  <c r="L196" i="4" s="1"/>
  <c r="K196" i="4" a="1"/>
  <c r="K196" i="4" s="1"/>
  <c r="BR195" i="4" a="1"/>
  <c r="BR195" i="4" s="1"/>
  <c r="BQ195" i="4" a="1"/>
  <c r="BQ195" i="4" s="1"/>
  <c r="BP195" i="4" a="1"/>
  <c r="BP195" i="4" s="1"/>
  <c r="BO195" i="4" a="1"/>
  <c r="BO195" i="4" s="1"/>
  <c r="BN195" i="4" a="1"/>
  <c r="BN195" i="4" s="1"/>
  <c r="BM195" i="4" a="1"/>
  <c r="BM195" i="4" s="1"/>
  <c r="BL195" i="4" a="1"/>
  <c r="BL195" i="4" s="1"/>
  <c r="BK195" i="4" a="1"/>
  <c r="BK195" i="4" s="1"/>
  <c r="BJ195" i="4" a="1"/>
  <c r="BJ195" i="4" s="1"/>
  <c r="BI195" i="4" a="1"/>
  <c r="BI195" i="4" s="1"/>
  <c r="BH195" i="4" a="1"/>
  <c r="BH195" i="4" s="1"/>
  <c r="BG195" i="4" a="1"/>
  <c r="BG195" i="4" s="1"/>
  <c r="BF195" i="4" a="1"/>
  <c r="BF195" i="4" s="1"/>
  <c r="BE195" i="4" a="1"/>
  <c r="BE195" i="4" s="1"/>
  <c r="BD195" i="4" a="1"/>
  <c r="BD195" i="4" s="1"/>
  <c r="BC195" i="4" a="1"/>
  <c r="BC195" i="4" s="1"/>
  <c r="BB195" i="4" a="1"/>
  <c r="BB195" i="4" s="1"/>
  <c r="BA195" i="4" a="1"/>
  <c r="BA195" i="4" s="1"/>
  <c r="AZ195" i="4" a="1"/>
  <c r="AZ195" i="4" s="1"/>
  <c r="AY195" i="4" a="1"/>
  <c r="AY195" i="4" s="1"/>
  <c r="AX195" i="4" a="1"/>
  <c r="AX195" i="4" s="1"/>
  <c r="AW195" i="4" a="1"/>
  <c r="AW195" i="4" s="1"/>
  <c r="AV195" i="4" a="1"/>
  <c r="AV195" i="4" s="1"/>
  <c r="AU195" i="4" a="1"/>
  <c r="AU195" i="4" s="1"/>
  <c r="AT195" i="4" a="1"/>
  <c r="AT195" i="4" s="1"/>
  <c r="AS195" i="4" a="1"/>
  <c r="AS195" i="4" s="1"/>
  <c r="AR195" i="4" a="1"/>
  <c r="AR195" i="4" s="1"/>
  <c r="AQ195" i="4" a="1"/>
  <c r="AQ195" i="4" s="1"/>
  <c r="AP195" i="4" a="1"/>
  <c r="AP195" i="4" s="1"/>
  <c r="AO195" i="4" a="1"/>
  <c r="AO195" i="4" s="1"/>
  <c r="AN195" i="4" a="1"/>
  <c r="AN195" i="4" s="1"/>
  <c r="AM195" i="4" a="1"/>
  <c r="AM195" i="4" s="1"/>
  <c r="AL195" i="4" a="1"/>
  <c r="AL195" i="4" s="1"/>
  <c r="AK195" i="4" a="1"/>
  <c r="AK195" i="4" s="1"/>
  <c r="AJ195" i="4" a="1"/>
  <c r="AJ195" i="4" s="1"/>
  <c r="AI195" i="4" a="1"/>
  <c r="AI195" i="4" s="1"/>
  <c r="AH195" i="4" a="1"/>
  <c r="AH195" i="4" s="1"/>
  <c r="AG195" i="4" a="1"/>
  <c r="AG195" i="4" s="1"/>
  <c r="AF195" i="4" a="1"/>
  <c r="AF195" i="4" s="1"/>
  <c r="AE195" i="4" a="1"/>
  <c r="AE195" i="4" s="1"/>
  <c r="AD195" i="4" a="1"/>
  <c r="AD195" i="4" s="1"/>
  <c r="AC195" i="4" a="1"/>
  <c r="AC195" i="4" s="1"/>
  <c r="AB195" i="4" a="1"/>
  <c r="AB195" i="4" s="1"/>
  <c r="AA195" i="4" a="1"/>
  <c r="AA195" i="4" s="1"/>
  <c r="Z195" i="4" a="1"/>
  <c r="Z195" i="4" s="1"/>
  <c r="Y195" i="4" a="1"/>
  <c r="Y195" i="4" s="1"/>
  <c r="X195" i="4" a="1"/>
  <c r="X195" i="4" s="1"/>
  <c r="W195" i="4" a="1"/>
  <c r="W195" i="4" s="1"/>
  <c r="V195" i="4" a="1"/>
  <c r="V195" i="4" s="1"/>
  <c r="U195" i="4" a="1"/>
  <c r="U195" i="4" s="1"/>
  <c r="T195" i="4" a="1"/>
  <c r="T195" i="4" s="1"/>
  <c r="S195" i="4" a="1"/>
  <c r="S195" i="4" s="1"/>
  <c r="R195" i="4" a="1"/>
  <c r="R195" i="4" s="1"/>
  <c r="Q195" i="4" a="1"/>
  <c r="Q195" i="4" s="1"/>
  <c r="P195" i="4" a="1"/>
  <c r="P195" i="4" s="1"/>
  <c r="O195" i="4" a="1"/>
  <c r="O195" i="4" s="1"/>
  <c r="N195" i="4" a="1"/>
  <c r="N195" i="4" s="1"/>
  <c r="M195" i="4" a="1"/>
  <c r="M195" i="4" s="1"/>
  <c r="L195" i="4" a="1"/>
  <c r="L195" i="4" s="1"/>
  <c r="K195" i="4" a="1"/>
  <c r="K195" i="4" s="1"/>
  <c r="BR194" i="4" a="1"/>
  <c r="BR194" i="4" s="1"/>
  <c r="BQ194" i="4" a="1"/>
  <c r="BQ194" i="4" s="1"/>
  <c r="BP194" i="4" a="1"/>
  <c r="BP194" i="4" s="1"/>
  <c r="BO194" i="4" a="1"/>
  <c r="BO194" i="4" s="1"/>
  <c r="BN194" i="4" a="1"/>
  <c r="BN194" i="4" s="1"/>
  <c r="BM194" i="4" a="1"/>
  <c r="BM194" i="4" s="1"/>
  <c r="BL194" i="4" a="1"/>
  <c r="BL194" i="4" s="1"/>
  <c r="BK194" i="4" a="1"/>
  <c r="BK194" i="4" s="1"/>
  <c r="BJ194" i="4" a="1"/>
  <c r="BJ194" i="4" s="1"/>
  <c r="BI194" i="4" a="1"/>
  <c r="BI194" i="4" s="1"/>
  <c r="BH194" i="4" a="1"/>
  <c r="BH194" i="4" s="1"/>
  <c r="BG194" i="4" a="1"/>
  <c r="BG194" i="4" s="1"/>
  <c r="BF194" i="4" a="1"/>
  <c r="BF194" i="4" s="1"/>
  <c r="BE194" i="4" a="1"/>
  <c r="BE194" i="4" s="1"/>
  <c r="BD194" i="4" a="1"/>
  <c r="BD194" i="4" s="1"/>
  <c r="BC194" i="4" a="1"/>
  <c r="BC194" i="4" s="1"/>
  <c r="BB194" i="4" a="1"/>
  <c r="BB194" i="4" s="1"/>
  <c r="BA194" i="4" a="1"/>
  <c r="BA194" i="4" s="1"/>
  <c r="AZ194" i="4" a="1"/>
  <c r="AZ194" i="4" s="1"/>
  <c r="AY194" i="4" a="1"/>
  <c r="AY194" i="4" s="1"/>
  <c r="AX194" i="4" a="1"/>
  <c r="AX194" i="4" s="1"/>
  <c r="AW194" i="4" a="1"/>
  <c r="AW194" i="4" s="1"/>
  <c r="AV194" i="4" a="1"/>
  <c r="AV194" i="4" s="1"/>
  <c r="AU194" i="4" a="1"/>
  <c r="AU194" i="4" s="1"/>
  <c r="AT194" i="4" a="1"/>
  <c r="AT194" i="4" s="1"/>
  <c r="AS194" i="4" a="1"/>
  <c r="AS194" i="4" s="1"/>
  <c r="AR194" i="4" a="1"/>
  <c r="AR194" i="4" s="1"/>
  <c r="AQ194" i="4" a="1"/>
  <c r="AQ194" i="4" s="1"/>
  <c r="AP194" i="4" a="1"/>
  <c r="AP194" i="4" s="1"/>
  <c r="AO194" i="4" a="1"/>
  <c r="AO194" i="4" s="1"/>
  <c r="AN194" i="4" a="1"/>
  <c r="AN194" i="4" s="1"/>
  <c r="AM194" i="4" a="1"/>
  <c r="AM194" i="4" s="1"/>
  <c r="AL194" i="4" a="1"/>
  <c r="AL194" i="4" s="1"/>
  <c r="AK194" i="4" a="1"/>
  <c r="AK194" i="4" s="1"/>
  <c r="AJ194" i="4" a="1"/>
  <c r="AJ194" i="4" s="1"/>
  <c r="AI194" i="4" a="1"/>
  <c r="AI194" i="4" s="1"/>
  <c r="AH194" i="4" a="1"/>
  <c r="AH194" i="4" s="1"/>
  <c r="AG194" i="4" a="1"/>
  <c r="AG194" i="4" s="1"/>
  <c r="AF194" i="4" a="1"/>
  <c r="AF194" i="4" s="1"/>
  <c r="AE194" i="4" a="1"/>
  <c r="AE194" i="4" s="1"/>
  <c r="AD194" i="4" a="1"/>
  <c r="AD194" i="4" s="1"/>
  <c r="AC194" i="4" a="1"/>
  <c r="AC194" i="4" s="1"/>
  <c r="AB194" i="4" a="1"/>
  <c r="AB194" i="4" s="1"/>
  <c r="AA194" i="4" a="1"/>
  <c r="AA194" i="4" s="1"/>
  <c r="Z194" i="4" a="1"/>
  <c r="Z194" i="4" s="1"/>
  <c r="Y194" i="4" a="1"/>
  <c r="Y194" i="4" s="1"/>
  <c r="X194" i="4" a="1"/>
  <c r="X194" i="4" s="1"/>
  <c r="W194" i="4" a="1"/>
  <c r="W194" i="4" s="1"/>
  <c r="V194" i="4" a="1"/>
  <c r="V194" i="4" s="1"/>
  <c r="U194" i="4" a="1"/>
  <c r="U194" i="4" s="1"/>
  <c r="T194" i="4" a="1"/>
  <c r="T194" i="4" s="1"/>
  <c r="S194" i="4" a="1"/>
  <c r="S194" i="4" s="1"/>
  <c r="R194" i="4" a="1"/>
  <c r="R194" i="4" s="1"/>
  <c r="Q194" i="4" a="1"/>
  <c r="Q194" i="4" s="1"/>
  <c r="P194" i="4" a="1"/>
  <c r="P194" i="4" s="1"/>
  <c r="O194" i="4" a="1"/>
  <c r="O194" i="4" s="1"/>
  <c r="N194" i="4" a="1"/>
  <c r="N194" i="4" s="1"/>
  <c r="M194" i="4" a="1"/>
  <c r="M194" i="4" s="1"/>
  <c r="L194" i="4" a="1"/>
  <c r="L194" i="4" s="1"/>
  <c r="K194" i="4" a="1"/>
  <c r="K194" i="4" s="1"/>
  <c r="BR193" i="4" a="1"/>
  <c r="BR193" i="4" s="1"/>
  <c r="BQ193" i="4" a="1"/>
  <c r="BQ193" i="4" s="1"/>
  <c r="BP193" i="4" a="1"/>
  <c r="BP193" i="4" s="1"/>
  <c r="BO193" i="4" a="1"/>
  <c r="BO193" i="4" s="1"/>
  <c r="BN193" i="4" a="1"/>
  <c r="BN193" i="4" s="1"/>
  <c r="BM193" i="4" a="1"/>
  <c r="BM193" i="4" s="1"/>
  <c r="BL193" i="4" a="1"/>
  <c r="BL193" i="4" s="1"/>
  <c r="BK193" i="4" a="1"/>
  <c r="BK193" i="4" s="1"/>
  <c r="BJ193" i="4" a="1"/>
  <c r="BJ193" i="4" s="1"/>
  <c r="BI193" i="4" a="1"/>
  <c r="BI193" i="4" s="1"/>
  <c r="BH193" i="4" a="1"/>
  <c r="BH193" i="4" s="1"/>
  <c r="BG193" i="4" a="1"/>
  <c r="BG193" i="4" s="1"/>
  <c r="BF193" i="4" a="1"/>
  <c r="BF193" i="4" s="1"/>
  <c r="BE193" i="4" a="1"/>
  <c r="BE193" i="4" s="1"/>
  <c r="BD193" i="4" a="1"/>
  <c r="BD193" i="4" s="1"/>
  <c r="BC193" i="4" a="1"/>
  <c r="BC193" i="4" s="1"/>
  <c r="BB193" i="4" a="1"/>
  <c r="BB193" i="4" s="1"/>
  <c r="BA193" i="4" a="1"/>
  <c r="BA193" i="4" s="1"/>
  <c r="AZ193" i="4" a="1"/>
  <c r="AZ193" i="4" s="1"/>
  <c r="AY193" i="4" a="1"/>
  <c r="AY193" i="4" s="1"/>
  <c r="AX193" i="4" a="1"/>
  <c r="AX193" i="4" s="1"/>
  <c r="AW193" i="4" a="1"/>
  <c r="AW193" i="4" s="1"/>
  <c r="AV193" i="4" a="1"/>
  <c r="AV193" i="4" s="1"/>
  <c r="AU193" i="4" a="1"/>
  <c r="AU193" i="4" s="1"/>
  <c r="AT193" i="4" a="1"/>
  <c r="AT193" i="4" s="1"/>
  <c r="AS193" i="4" a="1"/>
  <c r="AS193" i="4" s="1"/>
  <c r="AR193" i="4" a="1"/>
  <c r="AR193" i="4" s="1"/>
  <c r="AQ193" i="4" a="1"/>
  <c r="AQ193" i="4" s="1"/>
  <c r="AP193" i="4" a="1"/>
  <c r="AP193" i="4" s="1"/>
  <c r="AO193" i="4" a="1"/>
  <c r="AO193" i="4" s="1"/>
  <c r="AN193" i="4" a="1"/>
  <c r="AN193" i="4" s="1"/>
  <c r="AM193" i="4" a="1"/>
  <c r="AM193" i="4" s="1"/>
  <c r="AL193" i="4" a="1"/>
  <c r="AL193" i="4" s="1"/>
  <c r="AK193" i="4" a="1"/>
  <c r="AK193" i="4" s="1"/>
  <c r="AJ193" i="4" a="1"/>
  <c r="AJ193" i="4" s="1"/>
  <c r="AI193" i="4" a="1"/>
  <c r="AI193" i="4" s="1"/>
  <c r="AH193" i="4" a="1"/>
  <c r="AH193" i="4" s="1"/>
  <c r="AG193" i="4" a="1"/>
  <c r="AG193" i="4" s="1"/>
  <c r="AF193" i="4" a="1"/>
  <c r="AF193" i="4" s="1"/>
  <c r="AE193" i="4" a="1"/>
  <c r="AE193" i="4" s="1"/>
  <c r="AD193" i="4" a="1"/>
  <c r="AD193" i="4" s="1"/>
  <c r="AC193" i="4" a="1"/>
  <c r="AC193" i="4" s="1"/>
  <c r="AB193" i="4" a="1"/>
  <c r="AB193" i="4" s="1"/>
  <c r="AA193" i="4" a="1"/>
  <c r="AA193" i="4" s="1"/>
  <c r="Z193" i="4" a="1"/>
  <c r="Z193" i="4" s="1"/>
  <c r="Y193" i="4" a="1"/>
  <c r="Y193" i="4" s="1"/>
  <c r="X193" i="4" a="1"/>
  <c r="X193" i="4" s="1"/>
  <c r="W193" i="4" a="1"/>
  <c r="W193" i="4" s="1"/>
  <c r="V193" i="4" a="1"/>
  <c r="V193" i="4" s="1"/>
  <c r="U193" i="4" a="1"/>
  <c r="U193" i="4" s="1"/>
  <c r="T193" i="4" a="1"/>
  <c r="T193" i="4" s="1"/>
  <c r="S193" i="4" a="1"/>
  <c r="S193" i="4" s="1"/>
  <c r="R193" i="4" a="1"/>
  <c r="R193" i="4" s="1"/>
  <c r="Q193" i="4" a="1"/>
  <c r="Q193" i="4" s="1"/>
  <c r="P193" i="4" a="1"/>
  <c r="P193" i="4" s="1"/>
  <c r="O193" i="4" a="1"/>
  <c r="O193" i="4" s="1"/>
  <c r="N193" i="4" a="1"/>
  <c r="N193" i="4" s="1"/>
  <c r="M193" i="4" a="1"/>
  <c r="M193" i="4" s="1"/>
  <c r="L193" i="4" a="1"/>
  <c r="L193" i="4" s="1"/>
  <c r="K193" i="4" a="1"/>
  <c r="K193" i="4" s="1"/>
  <c r="BR192" i="4" a="1"/>
  <c r="BR192" i="4" s="1"/>
  <c r="BQ192" i="4" a="1"/>
  <c r="BQ192" i="4" s="1"/>
  <c r="BP192" i="4" a="1"/>
  <c r="BP192" i="4" s="1"/>
  <c r="BO192" i="4" a="1"/>
  <c r="BO192" i="4" s="1"/>
  <c r="BN192" i="4" a="1"/>
  <c r="BN192" i="4" s="1"/>
  <c r="BM192" i="4" a="1"/>
  <c r="BM192" i="4" s="1"/>
  <c r="BK192" i="4" a="1"/>
  <c r="BK192" i="4" s="1"/>
  <c r="BJ192" i="4" a="1"/>
  <c r="BJ192" i="4" s="1"/>
  <c r="BI192" i="4" a="1"/>
  <c r="BI192" i="4" s="1"/>
  <c r="BH192" i="4" a="1"/>
  <c r="BH192" i="4" s="1"/>
  <c r="BG192" i="4" a="1"/>
  <c r="BG192" i="4" s="1"/>
  <c r="BF192" i="4" a="1"/>
  <c r="BF192" i="4" s="1"/>
  <c r="BE192" i="4" a="1"/>
  <c r="BE192" i="4" s="1"/>
  <c r="BD192" i="4" a="1"/>
  <c r="BD192" i="4" s="1"/>
  <c r="BC192" i="4" a="1"/>
  <c r="BC192" i="4" s="1"/>
  <c r="BB192" i="4" a="1"/>
  <c r="BB192" i="4" s="1"/>
  <c r="BA192" i="4" a="1"/>
  <c r="BA192" i="4" s="1"/>
  <c r="AZ192" i="4" a="1"/>
  <c r="AZ192" i="4" s="1"/>
  <c r="AY192" i="4" a="1"/>
  <c r="AY192" i="4" s="1"/>
  <c r="AX192" i="4" a="1"/>
  <c r="AX192" i="4" s="1"/>
  <c r="AW192" i="4" a="1"/>
  <c r="AW192" i="4" s="1"/>
  <c r="AV192" i="4" a="1"/>
  <c r="AV192" i="4" s="1"/>
  <c r="AU192" i="4" a="1"/>
  <c r="AU192" i="4" s="1"/>
  <c r="AT192" i="4" a="1"/>
  <c r="AT192" i="4" s="1"/>
  <c r="AS192" i="4" a="1"/>
  <c r="AS192" i="4" s="1"/>
  <c r="AR192" i="4" a="1"/>
  <c r="AR192" i="4" s="1"/>
  <c r="AQ192" i="4" a="1"/>
  <c r="AQ192" i="4" s="1"/>
  <c r="AP192" i="4" a="1"/>
  <c r="AP192" i="4" s="1"/>
  <c r="AO192" i="4" a="1"/>
  <c r="AO192" i="4" s="1"/>
  <c r="AN192" i="4" a="1"/>
  <c r="AN192" i="4" s="1"/>
  <c r="AM192" i="4" a="1"/>
  <c r="AM192" i="4" s="1"/>
  <c r="AL192" i="4" a="1"/>
  <c r="AL192" i="4" s="1"/>
  <c r="AK192" i="4" a="1"/>
  <c r="AK192" i="4" s="1"/>
  <c r="AJ192" i="4" a="1"/>
  <c r="AJ192" i="4" s="1"/>
  <c r="AI192" i="4" a="1"/>
  <c r="AI192" i="4" s="1"/>
  <c r="AH192" i="4" a="1"/>
  <c r="AH192" i="4" s="1"/>
  <c r="AG192" i="4" a="1"/>
  <c r="AG192" i="4" s="1"/>
  <c r="AF192" i="4" a="1"/>
  <c r="AF192" i="4" s="1"/>
  <c r="AE192" i="4" a="1"/>
  <c r="AE192" i="4" s="1"/>
  <c r="AD192" i="4" a="1"/>
  <c r="AD192" i="4" s="1"/>
  <c r="AC192" i="4" a="1"/>
  <c r="AC192" i="4" s="1"/>
  <c r="AB192" i="4" a="1"/>
  <c r="AB192" i="4" s="1"/>
  <c r="AA192" i="4" a="1"/>
  <c r="AA192" i="4" s="1"/>
  <c r="Z192" i="4" a="1"/>
  <c r="Z192" i="4" s="1"/>
  <c r="Y192" i="4" a="1"/>
  <c r="Y192" i="4" s="1"/>
  <c r="X192" i="4" a="1"/>
  <c r="X192" i="4" s="1"/>
  <c r="W192" i="4" a="1"/>
  <c r="W192" i="4" s="1"/>
  <c r="V192" i="4" a="1"/>
  <c r="V192" i="4" s="1"/>
  <c r="U192" i="4" a="1"/>
  <c r="U192" i="4" s="1"/>
  <c r="T192" i="4" a="1"/>
  <c r="T192" i="4" s="1"/>
  <c r="S192" i="4" a="1"/>
  <c r="S192" i="4" s="1"/>
  <c r="R192" i="4" a="1"/>
  <c r="R192" i="4" s="1"/>
  <c r="Q192" i="4" a="1"/>
  <c r="Q192" i="4" s="1"/>
  <c r="P192" i="4" a="1"/>
  <c r="P192" i="4" s="1"/>
  <c r="O192" i="4" a="1"/>
  <c r="O192" i="4" s="1"/>
  <c r="N192" i="4" a="1"/>
  <c r="N192" i="4" s="1"/>
  <c r="M192" i="4" a="1"/>
  <c r="M192" i="4" s="1"/>
  <c r="L192" i="4" a="1"/>
  <c r="L192" i="4" s="1"/>
  <c r="K192" i="4" a="1"/>
  <c r="K192" i="4" s="1"/>
  <c r="BR191" i="4" a="1"/>
  <c r="BR191" i="4" s="1"/>
  <c r="BQ191" i="4" a="1"/>
  <c r="BQ191" i="4" s="1"/>
  <c r="BP191" i="4" a="1"/>
  <c r="BP191" i="4" s="1"/>
  <c r="BO191" i="4" a="1"/>
  <c r="BO191" i="4" s="1"/>
  <c r="BN191" i="4" a="1"/>
  <c r="BN191" i="4" s="1"/>
  <c r="BM191" i="4" a="1"/>
  <c r="BM191" i="4" s="1"/>
  <c r="BL191" i="4" a="1"/>
  <c r="BL191" i="4" s="1"/>
  <c r="BK191" i="4" a="1"/>
  <c r="BK191" i="4" s="1"/>
  <c r="BJ191" i="4" a="1"/>
  <c r="BJ191" i="4" s="1"/>
  <c r="BI191" i="4" a="1"/>
  <c r="BI191" i="4" s="1"/>
  <c r="BH191" i="4" a="1"/>
  <c r="BH191" i="4" s="1"/>
  <c r="BG191" i="4" a="1"/>
  <c r="BG191" i="4" s="1"/>
  <c r="BF191" i="4" a="1"/>
  <c r="BF191" i="4" s="1"/>
  <c r="BE191" i="4" a="1"/>
  <c r="BE191" i="4" s="1"/>
  <c r="BD191" i="4" a="1"/>
  <c r="BD191" i="4" s="1"/>
  <c r="BC191" i="4" a="1"/>
  <c r="BC191" i="4" s="1"/>
  <c r="BB191" i="4" a="1"/>
  <c r="BB191" i="4" s="1"/>
  <c r="BA191" i="4" a="1"/>
  <c r="BA191" i="4" s="1"/>
  <c r="AZ191" i="4" a="1"/>
  <c r="AZ191" i="4" s="1"/>
  <c r="AY191" i="4" a="1"/>
  <c r="AY191" i="4" s="1"/>
  <c r="AX191" i="4" a="1"/>
  <c r="AX191" i="4" s="1"/>
  <c r="AW191" i="4" a="1"/>
  <c r="AW191" i="4" s="1"/>
  <c r="AV191" i="4" a="1"/>
  <c r="AV191" i="4" s="1"/>
  <c r="AU191" i="4" a="1"/>
  <c r="AU191" i="4" s="1"/>
  <c r="AT191" i="4" a="1"/>
  <c r="AT191" i="4" s="1"/>
  <c r="AS191" i="4" a="1"/>
  <c r="AS191" i="4" s="1"/>
  <c r="AR191" i="4" a="1"/>
  <c r="AR191" i="4" s="1"/>
  <c r="AQ191" i="4" a="1"/>
  <c r="AQ191" i="4" s="1"/>
  <c r="AO191" i="4" a="1"/>
  <c r="AO191" i="4" s="1"/>
  <c r="AN191" i="4" a="1"/>
  <c r="AN191" i="4" s="1"/>
  <c r="AM191" i="4" a="1"/>
  <c r="AM191" i="4" s="1"/>
  <c r="AL191" i="4" a="1"/>
  <c r="AL191" i="4" s="1"/>
  <c r="AK191" i="4" a="1"/>
  <c r="AK191" i="4" s="1"/>
  <c r="AJ191" i="4" a="1"/>
  <c r="AJ191" i="4" s="1"/>
  <c r="AI191" i="4" a="1"/>
  <c r="AI191" i="4" s="1"/>
  <c r="AH191" i="4" a="1"/>
  <c r="AH191" i="4" s="1"/>
  <c r="AG191" i="4" a="1"/>
  <c r="AG191" i="4" s="1"/>
  <c r="AF191" i="4" a="1"/>
  <c r="AF191" i="4" s="1"/>
  <c r="AE191" i="4" a="1"/>
  <c r="AE191" i="4" s="1"/>
  <c r="AD191" i="4" a="1"/>
  <c r="AD191" i="4" s="1"/>
  <c r="AC191" i="4" a="1"/>
  <c r="AC191" i="4" s="1"/>
  <c r="AB191" i="4" a="1"/>
  <c r="AB191" i="4" s="1"/>
  <c r="AA191" i="4" a="1"/>
  <c r="AA191" i="4" s="1"/>
  <c r="Z191" i="4" a="1"/>
  <c r="Z191" i="4" s="1"/>
  <c r="Y191" i="4" a="1"/>
  <c r="Y191" i="4" s="1"/>
  <c r="X191" i="4" a="1"/>
  <c r="X191" i="4" s="1"/>
  <c r="W191" i="4" a="1"/>
  <c r="W191" i="4" s="1"/>
  <c r="V191" i="4" a="1"/>
  <c r="V191" i="4" s="1"/>
  <c r="U191" i="4" a="1"/>
  <c r="U191" i="4" s="1"/>
  <c r="T191" i="4" a="1"/>
  <c r="T191" i="4" s="1"/>
  <c r="S191" i="4" a="1"/>
  <c r="S191" i="4" s="1"/>
  <c r="R191" i="4" a="1"/>
  <c r="R191" i="4" s="1"/>
  <c r="Q191" i="4" a="1"/>
  <c r="Q191" i="4" s="1"/>
  <c r="P191" i="4" a="1"/>
  <c r="P191" i="4" s="1"/>
  <c r="O191" i="4" a="1"/>
  <c r="O191" i="4" s="1"/>
  <c r="N191" i="4" a="1"/>
  <c r="N191" i="4" s="1"/>
  <c r="M191" i="4" a="1"/>
  <c r="M191" i="4" s="1"/>
  <c r="L191" i="4" a="1"/>
  <c r="L191" i="4" s="1"/>
  <c r="K191" i="4" a="1"/>
  <c r="K191" i="4" s="1"/>
  <c r="BR190" i="4" a="1"/>
  <c r="BR190" i="4" s="1"/>
  <c r="BQ190" i="4" a="1"/>
  <c r="BQ190" i="4" s="1"/>
  <c r="BP190" i="4" a="1"/>
  <c r="BP190" i="4" s="1"/>
  <c r="BO190" i="4" a="1"/>
  <c r="BO190" i="4" s="1"/>
  <c r="BN190" i="4" a="1"/>
  <c r="BN190" i="4" s="1"/>
  <c r="BM190" i="4" a="1"/>
  <c r="BM190" i="4" s="1"/>
  <c r="BL190" i="4" a="1"/>
  <c r="BL190" i="4" s="1"/>
  <c r="BK190" i="4" a="1"/>
  <c r="BK190" i="4" s="1"/>
  <c r="BJ190" i="4" a="1"/>
  <c r="BJ190" i="4" s="1"/>
  <c r="BI190" i="4" a="1"/>
  <c r="BI190" i="4" s="1"/>
  <c r="BH190" i="4" a="1"/>
  <c r="BH190" i="4" s="1"/>
  <c r="BG190" i="4" a="1"/>
  <c r="BG190" i="4" s="1"/>
  <c r="BF190" i="4" a="1"/>
  <c r="BF190" i="4" s="1"/>
  <c r="BE190" i="4" a="1"/>
  <c r="BE190" i="4" s="1"/>
  <c r="BD190" i="4" a="1"/>
  <c r="BD190" i="4" s="1"/>
  <c r="BC190" i="4" a="1"/>
  <c r="BC190" i="4" s="1"/>
  <c r="BB190" i="4" a="1"/>
  <c r="BB190" i="4" s="1"/>
  <c r="BA190" i="4" a="1"/>
  <c r="BA190" i="4" s="1"/>
  <c r="AZ190" i="4" a="1"/>
  <c r="AZ190" i="4" s="1"/>
  <c r="AY190" i="4" a="1"/>
  <c r="AY190" i="4" s="1"/>
  <c r="AW190" i="4" a="1"/>
  <c r="AW190" i="4" s="1"/>
  <c r="AV190" i="4" a="1"/>
  <c r="AV190" i="4" s="1"/>
  <c r="AU190" i="4" a="1"/>
  <c r="AU190" i="4" s="1"/>
  <c r="AT190" i="4" a="1"/>
  <c r="AT190" i="4" s="1"/>
  <c r="AS190" i="4" a="1"/>
  <c r="AS190" i="4" s="1"/>
  <c r="AR190" i="4" a="1"/>
  <c r="AR190" i="4" s="1"/>
  <c r="AQ190" i="4" a="1"/>
  <c r="AQ190" i="4" s="1"/>
  <c r="AP190" i="4" a="1"/>
  <c r="AP190" i="4" s="1"/>
  <c r="AO190" i="4" a="1"/>
  <c r="AO190" i="4" s="1"/>
  <c r="AN190" i="4" a="1"/>
  <c r="AN190" i="4" s="1"/>
  <c r="AM190" i="4" a="1"/>
  <c r="AM190" i="4" s="1"/>
  <c r="AL190" i="4" a="1"/>
  <c r="AL190" i="4" s="1"/>
  <c r="AK190" i="4" a="1"/>
  <c r="AK190" i="4" s="1"/>
  <c r="AJ190" i="4" a="1"/>
  <c r="AJ190" i="4" s="1"/>
  <c r="AI190" i="4" a="1"/>
  <c r="AI190" i="4" s="1"/>
  <c r="AH190" i="4" a="1"/>
  <c r="AH190" i="4" s="1"/>
  <c r="AG190" i="4" a="1"/>
  <c r="AG190" i="4" s="1"/>
  <c r="AF190" i="4" a="1"/>
  <c r="AF190" i="4" s="1"/>
  <c r="AE190" i="4" a="1"/>
  <c r="AE190" i="4" s="1"/>
  <c r="AD190" i="4" a="1"/>
  <c r="AD190" i="4" s="1"/>
  <c r="AC190" i="4" a="1"/>
  <c r="AC190" i="4" s="1"/>
  <c r="AB190" i="4" a="1"/>
  <c r="AB190" i="4" s="1"/>
  <c r="AA190" i="4" a="1"/>
  <c r="AA190" i="4" s="1"/>
  <c r="Z190" i="4" a="1"/>
  <c r="Z190" i="4" s="1"/>
  <c r="Y190" i="4" a="1"/>
  <c r="Y190" i="4" s="1"/>
  <c r="X190" i="4" a="1"/>
  <c r="X190" i="4" s="1"/>
  <c r="W190" i="4" a="1"/>
  <c r="W190" i="4" s="1"/>
  <c r="V190" i="4" a="1"/>
  <c r="V190" i="4" s="1"/>
  <c r="U190" i="4" a="1"/>
  <c r="U190" i="4" s="1"/>
  <c r="T190" i="4" a="1"/>
  <c r="T190" i="4" s="1"/>
  <c r="S190" i="4" a="1"/>
  <c r="S190" i="4" s="1"/>
  <c r="R190" i="4" a="1"/>
  <c r="R190" i="4" s="1"/>
  <c r="Q190" i="4" a="1"/>
  <c r="Q190" i="4" s="1"/>
  <c r="P190" i="4" a="1"/>
  <c r="P190" i="4" s="1"/>
  <c r="O190" i="4" a="1"/>
  <c r="O190" i="4" s="1"/>
  <c r="N190" i="4" a="1"/>
  <c r="N190" i="4" s="1"/>
  <c r="M190" i="4" a="1"/>
  <c r="M190" i="4" s="1"/>
  <c r="L190" i="4" a="1"/>
  <c r="L190" i="4" s="1"/>
  <c r="K190" i="4" a="1"/>
  <c r="K190" i="4" s="1"/>
  <c r="BR178" i="4" a="1"/>
  <c r="BR178" i="4" s="1"/>
  <c r="BQ178" i="4" a="1"/>
  <c r="BQ178" i="4" s="1"/>
  <c r="BP178" i="4" a="1"/>
  <c r="BP178" i="4" s="1"/>
  <c r="BO178" i="4" a="1"/>
  <c r="BO178" i="4" s="1"/>
  <c r="BN178" i="4" a="1"/>
  <c r="BN178" i="4" s="1"/>
  <c r="BM178" i="4" a="1"/>
  <c r="BM178" i="4" s="1"/>
  <c r="BL178" i="4" a="1"/>
  <c r="BL178" i="4" s="1"/>
  <c r="BK178" i="4" a="1"/>
  <c r="BK178" i="4" s="1"/>
  <c r="BJ178" i="4" a="1"/>
  <c r="BJ178" i="4" s="1"/>
  <c r="BI178" i="4" a="1"/>
  <c r="BI178" i="4" s="1"/>
  <c r="BH178" i="4" a="1"/>
  <c r="BH178" i="4" s="1"/>
  <c r="BG178" i="4" a="1"/>
  <c r="BG178" i="4" s="1"/>
  <c r="BF178" i="4" a="1"/>
  <c r="BF178" i="4" s="1"/>
  <c r="BE178" i="4" a="1"/>
  <c r="BE178" i="4" s="1"/>
  <c r="BD178" i="4" a="1"/>
  <c r="BD178" i="4" s="1"/>
  <c r="BC178" i="4" a="1"/>
  <c r="BC178" i="4" s="1"/>
  <c r="BB178" i="4" a="1"/>
  <c r="BB178" i="4" s="1"/>
  <c r="BA178" i="4" a="1"/>
  <c r="BA178" i="4" s="1"/>
  <c r="AZ178" i="4" a="1"/>
  <c r="AZ178" i="4" s="1"/>
  <c r="AY178" i="4" a="1"/>
  <c r="AY178" i="4" s="1"/>
  <c r="AX178" i="4" a="1"/>
  <c r="AX178" i="4" s="1"/>
  <c r="AW178" i="4" a="1"/>
  <c r="AW178" i="4" s="1"/>
  <c r="AV178" i="4" a="1"/>
  <c r="AV178" i="4" s="1"/>
  <c r="AU178" i="4" a="1"/>
  <c r="AU178" i="4" s="1"/>
  <c r="AT178" i="4" a="1"/>
  <c r="AT178" i="4" s="1"/>
  <c r="AS178" i="4" a="1"/>
  <c r="AS178" i="4" s="1"/>
  <c r="AR178" i="4" a="1"/>
  <c r="AR178" i="4" s="1"/>
  <c r="AQ178" i="4" a="1"/>
  <c r="AQ178" i="4" s="1"/>
  <c r="AP178" i="4" a="1"/>
  <c r="AP178" i="4" s="1"/>
  <c r="AO178" i="4" a="1"/>
  <c r="AO178" i="4" s="1"/>
  <c r="AN178" i="4" a="1"/>
  <c r="AN178" i="4" s="1"/>
  <c r="AM178" i="4" a="1"/>
  <c r="AM178" i="4" s="1"/>
  <c r="AL178" i="4" a="1"/>
  <c r="AL178" i="4" s="1"/>
  <c r="AK178" i="4" a="1"/>
  <c r="AK178" i="4" s="1"/>
  <c r="AJ178" i="4" a="1"/>
  <c r="AJ178" i="4" s="1"/>
  <c r="AI178" i="4" a="1"/>
  <c r="AI178" i="4" s="1"/>
  <c r="AH178" i="4" a="1"/>
  <c r="AH178" i="4" s="1"/>
  <c r="AG178" i="4" a="1"/>
  <c r="AG178" i="4" s="1"/>
  <c r="AF178" i="4" a="1"/>
  <c r="AF178" i="4" s="1"/>
  <c r="AE178" i="4" a="1"/>
  <c r="AE178" i="4" s="1"/>
  <c r="AD178" i="4" a="1"/>
  <c r="AD178" i="4" s="1"/>
  <c r="AC178" i="4" a="1"/>
  <c r="AC178" i="4" s="1"/>
  <c r="AB178" i="4" a="1"/>
  <c r="AB178" i="4" s="1"/>
  <c r="AA178" i="4" a="1"/>
  <c r="AA178" i="4" s="1"/>
  <c r="Z178" i="4" a="1"/>
  <c r="Z178" i="4" s="1"/>
  <c r="Y178" i="4" a="1"/>
  <c r="Y178" i="4" s="1"/>
  <c r="X178" i="4" a="1"/>
  <c r="X178" i="4" s="1"/>
  <c r="W178" i="4" a="1"/>
  <c r="W178" i="4" s="1"/>
  <c r="V178" i="4" a="1"/>
  <c r="V178" i="4" s="1"/>
  <c r="U178" i="4" a="1"/>
  <c r="U178" i="4" s="1"/>
  <c r="T178" i="4" a="1"/>
  <c r="T178" i="4" s="1"/>
  <c r="S178" i="4" a="1"/>
  <c r="S178" i="4" s="1"/>
  <c r="R178" i="4" a="1"/>
  <c r="R178" i="4" s="1"/>
  <c r="Q178" i="4" a="1"/>
  <c r="Q178" i="4" s="1"/>
  <c r="P178" i="4" a="1"/>
  <c r="P178" i="4" s="1"/>
  <c r="O178" i="4" a="1"/>
  <c r="O178" i="4" s="1"/>
  <c r="N178" i="4" a="1"/>
  <c r="N178" i="4" s="1"/>
  <c r="M178" i="4" a="1"/>
  <c r="M178" i="4" s="1"/>
  <c r="L178" i="4" a="1"/>
  <c r="L178" i="4" s="1"/>
  <c r="K178" i="4" a="1"/>
  <c r="K178" i="4" s="1"/>
  <c r="BR177" i="4" a="1"/>
  <c r="BR177" i="4" s="1"/>
  <c r="BQ177" i="4" a="1"/>
  <c r="BQ177" i="4" s="1"/>
  <c r="BP177" i="4" a="1"/>
  <c r="BP177" i="4" s="1"/>
  <c r="BO177" i="4" a="1"/>
  <c r="BO177" i="4" s="1"/>
  <c r="BN177" i="4" a="1"/>
  <c r="BN177" i="4" s="1"/>
  <c r="BM177" i="4" a="1"/>
  <c r="BM177" i="4" s="1"/>
  <c r="BL177" i="4" a="1"/>
  <c r="BL177" i="4" s="1"/>
  <c r="BK177" i="4" a="1"/>
  <c r="BK177" i="4" s="1"/>
  <c r="BJ177" i="4" a="1"/>
  <c r="BJ177" i="4" s="1"/>
  <c r="BI177" i="4" a="1"/>
  <c r="BI177" i="4" s="1"/>
  <c r="BH177" i="4" a="1"/>
  <c r="BH177" i="4" s="1"/>
  <c r="BG177" i="4" a="1"/>
  <c r="BG177" i="4" s="1"/>
  <c r="BF177" i="4" a="1"/>
  <c r="BF177" i="4" s="1"/>
  <c r="BE177" i="4" a="1"/>
  <c r="BE177" i="4" s="1"/>
  <c r="BD177" i="4" a="1"/>
  <c r="BD177" i="4" s="1"/>
  <c r="BC177" i="4" a="1"/>
  <c r="BC177" i="4" s="1"/>
  <c r="BB177" i="4" a="1"/>
  <c r="BB177" i="4" s="1"/>
  <c r="BA177" i="4" a="1"/>
  <c r="BA177" i="4" s="1"/>
  <c r="AZ177" i="4" a="1"/>
  <c r="AZ177" i="4" s="1"/>
  <c r="AY177" i="4" a="1"/>
  <c r="AY177" i="4" s="1"/>
  <c r="AX177" i="4" a="1"/>
  <c r="AX177" i="4" s="1"/>
  <c r="AW177" i="4" a="1"/>
  <c r="AW177" i="4" s="1"/>
  <c r="AV177" i="4" a="1"/>
  <c r="AV177" i="4" s="1"/>
  <c r="AU177" i="4" a="1"/>
  <c r="AU177" i="4" s="1"/>
  <c r="AT177" i="4" a="1"/>
  <c r="AT177" i="4" s="1"/>
  <c r="AS177" i="4" a="1"/>
  <c r="AS177" i="4" s="1"/>
  <c r="AR177" i="4" a="1"/>
  <c r="AR177" i="4" s="1"/>
  <c r="AQ177" i="4" a="1"/>
  <c r="AQ177" i="4" s="1"/>
  <c r="AP177" i="4" a="1"/>
  <c r="AP177" i="4" s="1"/>
  <c r="AO177" i="4" a="1"/>
  <c r="AO177" i="4" s="1"/>
  <c r="AN177" i="4" a="1"/>
  <c r="AN177" i="4" s="1"/>
  <c r="AM177" i="4" a="1"/>
  <c r="AM177" i="4" s="1"/>
  <c r="AL177" i="4" a="1"/>
  <c r="AL177" i="4" s="1"/>
  <c r="AK177" i="4" a="1"/>
  <c r="AK177" i="4" s="1"/>
  <c r="AJ177" i="4" a="1"/>
  <c r="AJ177" i="4" s="1"/>
  <c r="AI177" i="4" a="1"/>
  <c r="AI177" i="4" s="1"/>
  <c r="AH177" i="4" a="1"/>
  <c r="AH177" i="4" s="1"/>
  <c r="AG177" i="4" a="1"/>
  <c r="AG177" i="4" s="1"/>
  <c r="AF177" i="4" a="1"/>
  <c r="AF177" i="4" s="1"/>
  <c r="AE177" i="4" a="1"/>
  <c r="AE177" i="4" s="1"/>
  <c r="AD177" i="4" a="1"/>
  <c r="AD177" i="4" s="1"/>
  <c r="AC177" i="4" a="1"/>
  <c r="AC177" i="4" s="1"/>
  <c r="AB177" i="4" a="1"/>
  <c r="AB177" i="4" s="1"/>
  <c r="AA177" i="4" a="1"/>
  <c r="AA177" i="4" s="1"/>
  <c r="Z177" i="4" a="1"/>
  <c r="Z177" i="4" s="1"/>
  <c r="Y177" i="4" a="1"/>
  <c r="Y177" i="4" s="1"/>
  <c r="X177" i="4" a="1"/>
  <c r="X177" i="4" s="1"/>
  <c r="W177" i="4" a="1"/>
  <c r="W177" i="4" s="1"/>
  <c r="V177" i="4" a="1"/>
  <c r="V177" i="4" s="1"/>
  <c r="U177" i="4" a="1"/>
  <c r="U177" i="4" s="1"/>
  <c r="T177" i="4" a="1"/>
  <c r="T177" i="4" s="1"/>
  <c r="S177" i="4" a="1"/>
  <c r="S177" i="4" s="1"/>
  <c r="R177" i="4" a="1"/>
  <c r="R177" i="4" s="1"/>
  <c r="Q177" i="4" a="1"/>
  <c r="Q177" i="4" s="1"/>
  <c r="P177" i="4" a="1"/>
  <c r="P177" i="4" s="1"/>
  <c r="O177" i="4" a="1"/>
  <c r="O177" i="4" s="1"/>
  <c r="N177" i="4" a="1"/>
  <c r="N177" i="4" s="1"/>
  <c r="M177" i="4" a="1"/>
  <c r="M177" i="4" s="1"/>
  <c r="L177" i="4" a="1"/>
  <c r="L177" i="4" s="1"/>
  <c r="K177" i="4" a="1"/>
  <c r="K177" i="4" s="1"/>
  <c r="BR176" i="4" a="1"/>
  <c r="BR176" i="4" s="1"/>
  <c r="BQ176" i="4" a="1"/>
  <c r="BQ176" i="4" s="1"/>
  <c r="BP176" i="4" a="1"/>
  <c r="BP176" i="4" s="1"/>
  <c r="BO176" i="4" a="1"/>
  <c r="BO176" i="4" s="1"/>
  <c r="BN176" i="4" a="1"/>
  <c r="BN176" i="4" s="1"/>
  <c r="BM176" i="4" a="1"/>
  <c r="BM176" i="4" s="1"/>
  <c r="BL176" i="4" a="1"/>
  <c r="BL176" i="4" s="1"/>
  <c r="BK176" i="4" a="1"/>
  <c r="BK176" i="4" s="1"/>
  <c r="BJ176" i="4" a="1"/>
  <c r="BJ176" i="4" s="1"/>
  <c r="BI176" i="4" a="1"/>
  <c r="BI176" i="4" s="1"/>
  <c r="BH176" i="4" a="1"/>
  <c r="BH176" i="4" s="1"/>
  <c r="BG176" i="4" a="1"/>
  <c r="BG176" i="4" s="1"/>
  <c r="BF176" i="4" a="1"/>
  <c r="BF176" i="4" s="1"/>
  <c r="BE176" i="4" a="1"/>
  <c r="BE176" i="4" s="1"/>
  <c r="BD176" i="4" a="1"/>
  <c r="BD176" i="4" s="1"/>
  <c r="BC176" i="4" a="1"/>
  <c r="BC176" i="4" s="1"/>
  <c r="BB176" i="4" a="1"/>
  <c r="BB176" i="4" s="1"/>
  <c r="BA176" i="4" a="1"/>
  <c r="BA176" i="4" s="1"/>
  <c r="AZ176" i="4" a="1"/>
  <c r="AZ176" i="4" s="1"/>
  <c r="AY176" i="4" a="1"/>
  <c r="AY176" i="4" s="1"/>
  <c r="AX176" i="4" a="1"/>
  <c r="AX176" i="4" s="1"/>
  <c r="AW176" i="4" a="1"/>
  <c r="AW176" i="4" s="1"/>
  <c r="AV176" i="4" a="1"/>
  <c r="AV176" i="4" s="1"/>
  <c r="AU176" i="4" a="1"/>
  <c r="AU176" i="4" s="1"/>
  <c r="AT176" i="4" a="1"/>
  <c r="AT176" i="4" s="1"/>
  <c r="AS176" i="4" a="1"/>
  <c r="AS176" i="4" s="1"/>
  <c r="AR176" i="4" a="1"/>
  <c r="AR176" i="4" s="1"/>
  <c r="AQ176" i="4" a="1"/>
  <c r="AQ176" i="4" s="1"/>
  <c r="AP176" i="4" a="1"/>
  <c r="AP176" i="4" s="1"/>
  <c r="AO176" i="4" a="1"/>
  <c r="AO176" i="4" s="1"/>
  <c r="AN176" i="4" a="1"/>
  <c r="AN176" i="4" s="1"/>
  <c r="AM176" i="4" a="1"/>
  <c r="AM176" i="4" s="1"/>
  <c r="AL176" i="4" a="1"/>
  <c r="AL176" i="4" s="1"/>
  <c r="AK176" i="4" a="1"/>
  <c r="AK176" i="4" s="1"/>
  <c r="AJ176" i="4" a="1"/>
  <c r="AJ176" i="4" s="1"/>
  <c r="AI176" i="4" a="1"/>
  <c r="AI176" i="4" s="1"/>
  <c r="AH176" i="4" a="1"/>
  <c r="AH176" i="4" s="1"/>
  <c r="AG176" i="4" a="1"/>
  <c r="AG176" i="4" s="1"/>
  <c r="AF176" i="4" a="1"/>
  <c r="AF176" i="4" s="1"/>
  <c r="AE176" i="4" a="1"/>
  <c r="AE176" i="4" s="1"/>
  <c r="AD176" i="4" a="1"/>
  <c r="AD176" i="4" s="1"/>
  <c r="AC176" i="4" a="1"/>
  <c r="AC176" i="4" s="1"/>
  <c r="AB176" i="4" a="1"/>
  <c r="AB176" i="4" s="1"/>
  <c r="AA176" i="4" a="1"/>
  <c r="AA176" i="4" s="1"/>
  <c r="Z176" i="4" a="1"/>
  <c r="Z176" i="4" s="1"/>
  <c r="Y176" i="4" a="1"/>
  <c r="Y176" i="4" s="1"/>
  <c r="X176" i="4" a="1"/>
  <c r="X176" i="4" s="1"/>
  <c r="W176" i="4" a="1"/>
  <c r="W176" i="4" s="1"/>
  <c r="V176" i="4" a="1"/>
  <c r="V176" i="4" s="1"/>
  <c r="U176" i="4" a="1"/>
  <c r="U176" i="4" s="1"/>
  <c r="T176" i="4" a="1"/>
  <c r="T176" i="4" s="1"/>
  <c r="S176" i="4" a="1"/>
  <c r="S176" i="4" s="1"/>
  <c r="R176" i="4" a="1"/>
  <c r="R176" i="4" s="1"/>
  <c r="Q176" i="4" a="1"/>
  <c r="Q176" i="4" s="1"/>
  <c r="P176" i="4" a="1"/>
  <c r="P176" i="4" s="1"/>
  <c r="O176" i="4" a="1"/>
  <c r="O176" i="4" s="1"/>
  <c r="N176" i="4" a="1"/>
  <c r="N176" i="4" s="1"/>
  <c r="M176" i="4" a="1"/>
  <c r="M176" i="4" s="1"/>
  <c r="L176" i="4" a="1"/>
  <c r="L176" i="4" s="1"/>
  <c r="K176" i="4" a="1"/>
  <c r="K176" i="4" s="1"/>
  <c r="BR175" i="4" a="1"/>
  <c r="BR175" i="4" s="1"/>
  <c r="BQ175" i="4" a="1"/>
  <c r="BQ175" i="4" s="1"/>
  <c r="BP175" i="4" a="1"/>
  <c r="BP175" i="4" s="1"/>
  <c r="BO175" i="4" a="1"/>
  <c r="BO175" i="4" s="1"/>
  <c r="BN175" i="4" a="1"/>
  <c r="BN175" i="4" s="1"/>
  <c r="BM175" i="4" a="1"/>
  <c r="BM175" i="4" s="1"/>
  <c r="BL175" i="4" a="1"/>
  <c r="BL175" i="4" s="1"/>
  <c r="BK175" i="4" a="1"/>
  <c r="BK175" i="4" s="1"/>
  <c r="BJ175" i="4" a="1"/>
  <c r="BJ175" i="4" s="1"/>
  <c r="BI175" i="4" a="1"/>
  <c r="BI175" i="4" s="1"/>
  <c r="BH175" i="4" a="1"/>
  <c r="BH175" i="4" s="1"/>
  <c r="BG175" i="4" a="1"/>
  <c r="BG175" i="4" s="1"/>
  <c r="BF175" i="4" a="1"/>
  <c r="BF175" i="4" s="1"/>
  <c r="BE175" i="4" a="1"/>
  <c r="BE175" i="4" s="1"/>
  <c r="BD175" i="4" a="1"/>
  <c r="BD175" i="4" s="1"/>
  <c r="BC175" i="4" a="1"/>
  <c r="BC175" i="4" s="1"/>
  <c r="BB175" i="4" a="1"/>
  <c r="BB175" i="4" s="1"/>
  <c r="BA175" i="4" a="1"/>
  <c r="BA175" i="4" s="1"/>
  <c r="AZ175" i="4" a="1"/>
  <c r="AZ175" i="4" s="1"/>
  <c r="AY175" i="4" a="1"/>
  <c r="AY175" i="4" s="1"/>
  <c r="AX175" i="4" a="1"/>
  <c r="AX175" i="4" s="1"/>
  <c r="AW175" i="4" a="1"/>
  <c r="AW175" i="4" s="1"/>
  <c r="AV175" i="4" a="1"/>
  <c r="AV175" i="4" s="1"/>
  <c r="AU175" i="4" a="1"/>
  <c r="AU175" i="4" s="1"/>
  <c r="AT175" i="4" a="1"/>
  <c r="AT175" i="4" s="1"/>
  <c r="AS175" i="4" a="1"/>
  <c r="AS175" i="4" s="1"/>
  <c r="AR175" i="4" a="1"/>
  <c r="AR175" i="4" s="1"/>
  <c r="AQ175" i="4" a="1"/>
  <c r="AQ175" i="4" s="1"/>
  <c r="AP175" i="4" a="1"/>
  <c r="AP175" i="4" s="1"/>
  <c r="AO175" i="4" a="1"/>
  <c r="AO175" i="4" s="1"/>
  <c r="AN175" i="4" a="1"/>
  <c r="AN175" i="4" s="1"/>
  <c r="AM175" i="4" a="1"/>
  <c r="AM175" i="4" s="1"/>
  <c r="AL175" i="4" a="1"/>
  <c r="AL175" i="4" s="1"/>
  <c r="AK175" i="4" a="1"/>
  <c r="AK175" i="4" s="1"/>
  <c r="AJ175" i="4" a="1"/>
  <c r="AJ175" i="4" s="1"/>
  <c r="AI175" i="4" a="1"/>
  <c r="AI175" i="4" s="1"/>
  <c r="AH175" i="4" a="1"/>
  <c r="AH175" i="4" s="1"/>
  <c r="AG175" i="4" a="1"/>
  <c r="AG175" i="4" s="1"/>
  <c r="AF175" i="4" a="1"/>
  <c r="AF175" i="4" s="1"/>
  <c r="AE175" i="4" a="1"/>
  <c r="AE175" i="4" s="1"/>
  <c r="AD175" i="4" a="1"/>
  <c r="AD175" i="4" s="1"/>
  <c r="AC175" i="4" a="1"/>
  <c r="AC175" i="4" s="1"/>
  <c r="AB175" i="4" a="1"/>
  <c r="AB175" i="4" s="1"/>
  <c r="AA175" i="4" a="1"/>
  <c r="AA175" i="4" s="1"/>
  <c r="Z175" i="4" a="1"/>
  <c r="Z175" i="4" s="1"/>
  <c r="Y175" i="4" a="1"/>
  <c r="Y175" i="4" s="1"/>
  <c r="X175" i="4" a="1"/>
  <c r="X175" i="4" s="1"/>
  <c r="W175" i="4" a="1"/>
  <c r="W175" i="4" s="1"/>
  <c r="V175" i="4" a="1"/>
  <c r="V175" i="4" s="1"/>
  <c r="U175" i="4" a="1"/>
  <c r="U175" i="4" s="1"/>
  <c r="T175" i="4" a="1"/>
  <c r="T175" i="4" s="1"/>
  <c r="S175" i="4" a="1"/>
  <c r="S175" i="4" s="1"/>
  <c r="R175" i="4" a="1"/>
  <c r="R175" i="4" s="1"/>
  <c r="Q175" i="4" a="1"/>
  <c r="Q175" i="4" s="1"/>
  <c r="P175" i="4" a="1"/>
  <c r="P175" i="4" s="1"/>
  <c r="O175" i="4" a="1"/>
  <c r="O175" i="4" s="1"/>
  <c r="N175" i="4" a="1"/>
  <c r="N175" i="4" s="1"/>
  <c r="M175" i="4" a="1"/>
  <c r="M175" i="4" s="1"/>
  <c r="L175" i="4" a="1"/>
  <c r="L175" i="4" s="1"/>
  <c r="K175" i="4" a="1"/>
  <c r="K175" i="4" s="1"/>
  <c r="BR174" i="4" a="1"/>
  <c r="BR174" i="4" s="1"/>
  <c r="BQ174" i="4" a="1"/>
  <c r="BQ174" i="4" s="1"/>
  <c r="BP174" i="4" a="1"/>
  <c r="BP174" i="4" s="1"/>
  <c r="BO174" i="4" a="1"/>
  <c r="BO174" i="4" s="1"/>
  <c r="BN174" i="4" a="1"/>
  <c r="BN174" i="4" s="1"/>
  <c r="BM174" i="4" a="1"/>
  <c r="BM174" i="4" s="1"/>
  <c r="BL174" i="4" a="1"/>
  <c r="BL174" i="4" s="1"/>
  <c r="BK174" i="4" a="1"/>
  <c r="BK174" i="4" s="1"/>
  <c r="BJ174" i="4" a="1"/>
  <c r="BJ174" i="4" s="1"/>
  <c r="BI174" i="4" a="1"/>
  <c r="BI174" i="4" s="1"/>
  <c r="BH174" i="4" a="1"/>
  <c r="BH174" i="4" s="1"/>
  <c r="BG174" i="4" a="1"/>
  <c r="BG174" i="4" s="1"/>
  <c r="BF174" i="4" a="1"/>
  <c r="BF174" i="4" s="1"/>
  <c r="BE174" i="4" a="1"/>
  <c r="BE174" i="4" s="1"/>
  <c r="BD174" i="4" a="1"/>
  <c r="BD174" i="4" s="1"/>
  <c r="BC174" i="4" a="1"/>
  <c r="BC174" i="4" s="1"/>
  <c r="BB174" i="4" a="1"/>
  <c r="BB174" i="4" s="1"/>
  <c r="BA174" i="4" a="1"/>
  <c r="BA174" i="4" s="1"/>
  <c r="AZ174" i="4" a="1"/>
  <c r="AZ174" i="4" s="1"/>
  <c r="AY174" i="4" a="1"/>
  <c r="AY174" i="4" s="1"/>
  <c r="AX174" i="4" a="1"/>
  <c r="AX174" i="4" s="1"/>
  <c r="AW174" i="4" a="1"/>
  <c r="AW174" i="4" s="1"/>
  <c r="AV174" i="4" a="1"/>
  <c r="AV174" i="4" s="1"/>
  <c r="AU174" i="4" a="1"/>
  <c r="AU174" i="4" s="1"/>
  <c r="AT174" i="4" a="1"/>
  <c r="AT174" i="4" s="1"/>
  <c r="AS174" i="4" a="1"/>
  <c r="AS174" i="4" s="1"/>
  <c r="AR174" i="4" a="1"/>
  <c r="AR174" i="4" s="1"/>
  <c r="AQ174" i="4" a="1"/>
  <c r="AQ174" i="4" s="1"/>
  <c r="AP174" i="4" a="1"/>
  <c r="AP174" i="4" s="1"/>
  <c r="AO174" i="4" a="1"/>
  <c r="AO174" i="4" s="1"/>
  <c r="AN174" i="4" a="1"/>
  <c r="AN174" i="4" s="1"/>
  <c r="AM174" i="4" a="1"/>
  <c r="AM174" i="4" s="1"/>
  <c r="AL174" i="4" a="1"/>
  <c r="AL174" i="4" s="1"/>
  <c r="AK174" i="4" a="1"/>
  <c r="AK174" i="4" s="1"/>
  <c r="AJ174" i="4" a="1"/>
  <c r="AJ174" i="4" s="1"/>
  <c r="AI174" i="4" a="1"/>
  <c r="AI174" i="4" s="1"/>
  <c r="AH174" i="4" a="1"/>
  <c r="AH174" i="4" s="1"/>
  <c r="AG174" i="4" a="1"/>
  <c r="AG174" i="4" s="1"/>
  <c r="AF174" i="4" a="1"/>
  <c r="AF174" i="4" s="1"/>
  <c r="AE174" i="4" a="1"/>
  <c r="AE174" i="4" s="1"/>
  <c r="AD174" i="4" a="1"/>
  <c r="AD174" i="4" s="1"/>
  <c r="AC174" i="4" a="1"/>
  <c r="AC174" i="4" s="1"/>
  <c r="AB174" i="4" a="1"/>
  <c r="AB174" i="4" s="1"/>
  <c r="AA174" i="4" a="1"/>
  <c r="AA174" i="4" s="1"/>
  <c r="Z174" i="4" a="1"/>
  <c r="Z174" i="4" s="1"/>
  <c r="Y174" i="4" a="1"/>
  <c r="Y174" i="4" s="1"/>
  <c r="X174" i="4" a="1"/>
  <c r="X174" i="4" s="1"/>
  <c r="W174" i="4" a="1"/>
  <c r="W174" i="4" s="1"/>
  <c r="V174" i="4" a="1"/>
  <c r="V174" i="4" s="1"/>
  <c r="U174" i="4" a="1"/>
  <c r="U174" i="4" s="1"/>
  <c r="T174" i="4" a="1"/>
  <c r="T174" i="4" s="1"/>
  <c r="S174" i="4" a="1"/>
  <c r="S174" i="4" s="1"/>
  <c r="R174" i="4" a="1"/>
  <c r="R174" i="4" s="1"/>
  <c r="Q174" i="4" a="1"/>
  <c r="Q174" i="4" s="1"/>
  <c r="P174" i="4" a="1"/>
  <c r="P174" i="4" s="1"/>
  <c r="O174" i="4" a="1"/>
  <c r="O174" i="4" s="1"/>
  <c r="N174" i="4" a="1"/>
  <c r="N174" i="4" s="1"/>
  <c r="M174" i="4" a="1"/>
  <c r="M174" i="4" s="1"/>
  <c r="L174" i="4" a="1"/>
  <c r="L174" i="4" s="1"/>
  <c r="K174" i="4" a="1"/>
  <c r="K174" i="4" s="1"/>
  <c r="BR173" i="4" a="1"/>
  <c r="BR173" i="4" s="1"/>
  <c r="BQ173" i="4" a="1"/>
  <c r="BQ173" i="4" s="1"/>
  <c r="BP173" i="4" a="1"/>
  <c r="BP173" i="4" s="1"/>
  <c r="BO173" i="4" a="1"/>
  <c r="BO173" i="4" s="1"/>
  <c r="BN173" i="4" a="1"/>
  <c r="BN173" i="4" s="1"/>
  <c r="BM173" i="4" a="1"/>
  <c r="BM173" i="4" s="1"/>
  <c r="BL173" i="4" a="1"/>
  <c r="BL173" i="4" s="1"/>
  <c r="BK173" i="4" a="1"/>
  <c r="BK173" i="4" s="1"/>
  <c r="BJ173" i="4" a="1"/>
  <c r="BJ173" i="4" s="1"/>
  <c r="BI173" i="4" a="1"/>
  <c r="BI173" i="4" s="1"/>
  <c r="BH173" i="4" a="1"/>
  <c r="BH173" i="4" s="1"/>
  <c r="BG173" i="4" a="1"/>
  <c r="BG173" i="4" s="1"/>
  <c r="BF173" i="4" a="1"/>
  <c r="BF173" i="4" s="1"/>
  <c r="BE173" i="4" a="1"/>
  <c r="BE173" i="4" s="1"/>
  <c r="BD173" i="4" a="1"/>
  <c r="BD173" i="4" s="1"/>
  <c r="BC173" i="4" a="1"/>
  <c r="BC173" i="4" s="1"/>
  <c r="BB173" i="4" a="1"/>
  <c r="BB173" i="4" s="1"/>
  <c r="BA173" i="4" a="1"/>
  <c r="BA173" i="4" s="1"/>
  <c r="AZ173" i="4" a="1"/>
  <c r="AZ173" i="4" s="1"/>
  <c r="AY173" i="4" a="1"/>
  <c r="AY173" i="4" s="1"/>
  <c r="AX173" i="4" a="1"/>
  <c r="AX173" i="4" s="1"/>
  <c r="AW173" i="4" a="1"/>
  <c r="AW173" i="4" s="1"/>
  <c r="AV173" i="4" a="1"/>
  <c r="AV173" i="4" s="1"/>
  <c r="AU173" i="4" a="1"/>
  <c r="AU173" i="4" s="1"/>
  <c r="AT173" i="4" a="1"/>
  <c r="AT173" i="4" s="1"/>
  <c r="AS173" i="4" a="1"/>
  <c r="AS173" i="4" s="1"/>
  <c r="AR173" i="4" a="1"/>
  <c r="AR173" i="4" s="1"/>
  <c r="AQ173" i="4" a="1"/>
  <c r="AQ173" i="4" s="1"/>
  <c r="AP173" i="4" a="1"/>
  <c r="AP173" i="4" s="1"/>
  <c r="AO173" i="4" a="1"/>
  <c r="AO173" i="4" s="1"/>
  <c r="AN173" i="4" a="1"/>
  <c r="AN173" i="4" s="1"/>
  <c r="AM173" i="4" a="1"/>
  <c r="AM173" i="4" s="1"/>
  <c r="AL173" i="4" a="1"/>
  <c r="AL173" i="4" s="1"/>
  <c r="AK173" i="4" a="1"/>
  <c r="AK173" i="4" s="1"/>
  <c r="AJ173" i="4" a="1"/>
  <c r="AJ173" i="4" s="1"/>
  <c r="AI173" i="4" a="1"/>
  <c r="AI173" i="4" s="1"/>
  <c r="AH173" i="4" a="1"/>
  <c r="AH173" i="4" s="1"/>
  <c r="AG173" i="4" a="1"/>
  <c r="AG173" i="4" s="1"/>
  <c r="AF173" i="4" a="1"/>
  <c r="AF173" i="4" s="1"/>
  <c r="AE173" i="4" a="1"/>
  <c r="AE173" i="4" s="1"/>
  <c r="AD173" i="4" a="1"/>
  <c r="AD173" i="4" s="1"/>
  <c r="AC173" i="4" a="1"/>
  <c r="AC173" i="4" s="1"/>
  <c r="AB173" i="4" a="1"/>
  <c r="AB173" i="4" s="1"/>
  <c r="AA173" i="4" a="1"/>
  <c r="AA173" i="4" s="1"/>
  <c r="Z173" i="4" a="1"/>
  <c r="Z173" i="4" s="1"/>
  <c r="Y173" i="4" a="1"/>
  <c r="Y173" i="4" s="1"/>
  <c r="X173" i="4" a="1"/>
  <c r="X173" i="4" s="1"/>
  <c r="W173" i="4" a="1"/>
  <c r="W173" i="4" s="1"/>
  <c r="V173" i="4" a="1"/>
  <c r="V173" i="4" s="1"/>
  <c r="U173" i="4" a="1"/>
  <c r="U173" i="4" s="1"/>
  <c r="T173" i="4" a="1"/>
  <c r="T173" i="4" s="1"/>
  <c r="S173" i="4" a="1"/>
  <c r="S173" i="4" s="1"/>
  <c r="R173" i="4" a="1"/>
  <c r="R173" i="4" s="1"/>
  <c r="Q173" i="4" a="1"/>
  <c r="Q173" i="4" s="1"/>
  <c r="P173" i="4" a="1"/>
  <c r="P173" i="4" s="1"/>
  <c r="O173" i="4" a="1"/>
  <c r="O173" i="4" s="1"/>
  <c r="N173" i="4" a="1"/>
  <c r="N173" i="4" s="1"/>
  <c r="M173" i="4" a="1"/>
  <c r="M173" i="4" s="1"/>
  <c r="L173" i="4" a="1"/>
  <c r="L173" i="4" s="1"/>
  <c r="K173" i="4" a="1"/>
  <c r="K173" i="4" s="1"/>
  <c r="BR172" i="4" a="1"/>
  <c r="BR172" i="4" s="1"/>
  <c r="BQ172" i="4" a="1"/>
  <c r="BQ172" i="4" s="1"/>
  <c r="BP172" i="4" a="1"/>
  <c r="BP172" i="4" s="1"/>
  <c r="BO172" i="4" a="1"/>
  <c r="BO172" i="4" s="1"/>
  <c r="BN172" i="4" a="1"/>
  <c r="BN172" i="4" s="1"/>
  <c r="BM172" i="4" a="1"/>
  <c r="BM172" i="4" s="1"/>
  <c r="BL172" i="4" a="1"/>
  <c r="BL172" i="4" s="1"/>
  <c r="BK172" i="4" a="1"/>
  <c r="BK172" i="4" s="1"/>
  <c r="BJ172" i="4" a="1"/>
  <c r="BJ172" i="4" s="1"/>
  <c r="BI172" i="4" a="1"/>
  <c r="BI172" i="4" s="1"/>
  <c r="BH172" i="4" a="1"/>
  <c r="BH172" i="4" s="1"/>
  <c r="BG172" i="4" a="1"/>
  <c r="BG172" i="4" s="1"/>
  <c r="BF172" i="4" a="1"/>
  <c r="BF172" i="4" s="1"/>
  <c r="BE172" i="4" a="1"/>
  <c r="BE172" i="4" s="1"/>
  <c r="BD172" i="4" a="1"/>
  <c r="BD172" i="4" s="1"/>
  <c r="BC172" i="4" a="1"/>
  <c r="BC172" i="4" s="1"/>
  <c r="BB172" i="4" a="1"/>
  <c r="BB172" i="4" s="1"/>
  <c r="BA172" i="4" a="1"/>
  <c r="BA172" i="4" s="1"/>
  <c r="AZ172" i="4" a="1"/>
  <c r="AZ172" i="4" s="1"/>
  <c r="AY172" i="4" a="1"/>
  <c r="AY172" i="4" s="1"/>
  <c r="AX172" i="4" a="1"/>
  <c r="AX172" i="4" s="1"/>
  <c r="AW172" i="4" a="1"/>
  <c r="AW172" i="4" s="1"/>
  <c r="AV172" i="4" a="1"/>
  <c r="AV172" i="4" s="1"/>
  <c r="AU172" i="4" a="1"/>
  <c r="AU172" i="4" s="1"/>
  <c r="AT172" i="4" a="1"/>
  <c r="AT172" i="4" s="1"/>
  <c r="AS172" i="4" a="1"/>
  <c r="AS172" i="4" s="1"/>
  <c r="AR172" i="4" a="1"/>
  <c r="AR172" i="4" s="1"/>
  <c r="AQ172" i="4" a="1"/>
  <c r="AQ172" i="4" s="1"/>
  <c r="AP172" i="4" a="1"/>
  <c r="AP172" i="4" s="1"/>
  <c r="AO172" i="4" a="1"/>
  <c r="AO172" i="4" s="1"/>
  <c r="AN172" i="4" a="1"/>
  <c r="AN172" i="4" s="1"/>
  <c r="AM172" i="4" a="1"/>
  <c r="AM172" i="4" s="1"/>
  <c r="AL172" i="4" a="1"/>
  <c r="AL172" i="4" s="1"/>
  <c r="AK172" i="4" a="1"/>
  <c r="AK172" i="4" s="1"/>
  <c r="AJ172" i="4" a="1"/>
  <c r="AJ172" i="4" s="1"/>
  <c r="AI172" i="4" a="1"/>
  <c r="AI172" i="4" s="1"/>
  <c r="AH172" i="4" a="1"/>
  <c r="AH172" i="4" s="1"/>
  <c r="AG172" i="4" a="1"/>
  <c r="AG172" i="4" s="1"/>
  <c r="AF172" i="4" a="1"/>
  <c r="AF172" i="4" s="1"/>
  <c r="AE172" i="4" a="1"/>
  <c r="AE172" i="4" s="1"/>
  <c r="AD172" i="4" a="1"/>
  <c r="AD172" i="4" s="1"/>
  <c r="AC172" i="4" a="1"/>
  <c r="AC172" i="4" s="1"/>
  <c r="AB172" i="4" a="1"/>
  <c r="AB172" i="4" s="1"/>
  <c r="AA172" i="4" a="1"/>
  <c r="AA172" i="4" s="1"/>
  <c r="Z172" i="4" a="1"/>
  <c r="Z172" i="4" s="1"/>
  <c r="Y172" i="4" a="1"/>
  <c r="Y172" i="4" s="1"/>
  <c r="X172" i="4" a="1"/>
  <c r="X172" i="4" s="1"/>
  <c r="W172" i="4" a="1"/>
  <c r="W172" i="4" s="1"/>
  <c r="V172" i="4" a="1"/>
  <c r="V172" i="4" s="1"/>
  <c r="U172" i="4" a="1"/>
  <c r="U172" i="4" s="1"/>
  <c r="T172" i="4" a="1"/>
  <c r="T172" i="4" s="1"/>
  <c r="S172" i="4" a="1"/>
  <c r="S172" i="4" s="1"/>
  <c r="R172" i="4" a="1"/>
  <c r="R172" i="4" s="1"/>
  <c r="Q172" i="4" a="1"/>
  <c r="Q172" i="4" s="1"/>
  <c r="P172" i="4" a="1"/>
  <c r="P172" i="4" s="1"/>
  <c r="O172" i="4" a="1"/>
  <c r="O172" i="4" s="1"/>
  <c r="N172" i="4" a="1"/>
  <c r="N172" i="4" s="1"/>
  <c r="M172" i="4" a="1"/>
  <c r="M172" i="4" s="1"/>
  <c r="L172" i="4" a="1"/>
  <c r="L172" i="4" s="1"/>
  <c r="K172" i="4" a="1"/>
  <c r="K172" i="4" s="1"/>
  <c r="BR171" i="4" a="1"/>
  <c r="BR171" i="4" s="1"/>
  <c r="BQ171" i="4" a="1"/>
  <c r="BQ171" i="4" s="1"/>
  <c r="BP171" i="4" a="1"/>
  <c r="BP171" i="4" s="1"/>
  <c r="BO171" i="4" a="1"/>
  <c r="BO171" i="4" s="1"/>
  <c r="BN171" i="4" a="1"/>
  <c r="BN171" i="4" s="1"/>
  <c r="BM171" i="4" a="1"/>
  <c r="BM171" i="4" s="1"/>
  <c r="BL171" i="4" a="1"/>
  <c r="BL171" i="4" s="1"/>
  <c r="BK171" i="4" a="1"/>
  <c r="BK171" i="4" s="1"/>
  <c r="BJ171" i="4" a="1"/>
  <c r="BJ171" i="4" s="1"/>
  <c r="BI171" i="4" a="1"/>
  <c r="BI171" i="4" s="1"/>
  <c r="BH171" i="4" a="1"/>
  <c r="BH171" i="4" s="1"/>
  <c r="BG171" i="4" a="1"/>
  <c r="BG171" i="4" s="1"/>
  <c r="BF171" i="4" a="1"/>
  <c r="BF171" i="4" s="1"/>
  <c r="BE171" i="4" a="1"/>
  <c r="BE171" i="4" s="1"/>
  <c r="BD171" i="4" a="1"/>
  <c r="BD171" i="4" s="1"/>
  <c r="BC171" i="4" a="1"/>
  <c r="BC171" i="4" s="1"/>
  <c r="BB171" i="4" a="1"/>
  <c r="BB171" i="4" s="1"/>
  <c r="BA171" i="4" a="1"/>
  <c r="BA171" i="4" s="1"/>
  <c r="AZ171" i="4" a="1"/>
  <c r="AZ171" i="4" s="1"/>
  <c r="AY171" i="4" a="1"/>
  <c r="AY171" i="4" s="1"/>
  <c r="AX171" i="4" a="1"/>
  <c r="AX171" i="4" s="1"/>
  <c r="AW171" i="4" a="1"/>
  <c r="AW171" i="4" s="1"/>
  <c r="AV171" i="4" a="1"/>
  <c r="AV171" i="4" s="1"/>
  <c r="AU171" i="4" a="1"/>
  <c r="AU171" i="4" s="1"/>
  <c r="AT171" i="4" a="1"/>
  <c r="AT171" i="4" s="1"/>
  <c r="AS171" i="4" a="1"/>
  <c r="AS171" i="4" s="1"/>
  <c r="AR171" i="4" a="1"/>
  <c r="AR171" i="4" s="1"/>
  <c r="AQ171" i="4" a="1"/>
  <c r="AQ171" i="4" s="1"/>
  <c r="AP171" i="4" a="1"/>
  <c r="AP171" i="4" s="1"/>
  <c r="AO171" i="4" a="1"/>
  <c r="AO171" i="4" s="1"/>
  <c r="AN171" i="4" a="1"/>
  <c r="AN171" i="4" s="1"/>
  <c r="AM171" i="4" a="1"/>
  <c r="AM171" i="4" s="1"/>
  <c r="AL171" i="4" a="1"/>
  <c r="AL171" i="4" s="1"/>
  <c r="AK171" i="4" a="1"/>
  <c r="AK171" i="4" s="1"/>
  <c r="AJ171" i="4" a="1"/>
  <c r="AJ171" i="4" s="1"/>
  <c r="AI171" i="4" a="1"/>
  <c r="AI171" i="4" s="1"/>
  <c r="AH171" i="4" a="1"/>
  <c r="AH171" i="4" s="1"/>
  <c r="AG171" i="4" a="1"/>
  <c r="AG171" i="4" s="1"/>
  <c r="AF171" i="4" a="1"/>
  <c r="AF171" i="4" s="1"/>
  <c r="AE171" i="4" a="1"/>
  <c r="AE171" i="4" s="1"/>
  <c r="AD171" i="4" a="1"/>
  <c r="AD171" i="4" s="1"/>
  <c r="AC171" i="4" a="1"/>
  <c r="AC171" i="4" s="1"/>
  <c r="AB171" i="4" a="1"/>
  <c r="AB171" i="4" s="1"/>
  <c r="AA171" i="4" a="1"/>
  <c r="AA171" i="4" s="1"/>
  <c r="Z171" i="4" a="1"/>
  <c r="Z171" i="4" s="1"/>
  <c r="Y171" i="4" a="1"/>
  <c r="Y171" i="4" s="1"/>
  <c r="X171" i="4" a="1"/>
  <c r="X171" i="4" s="1"/>
  <c r="W171" i="4" a="1"/>
  <c r="W171" i="4" s="1"/>
  <c r="V171" i="4" a="1"/>
  <c r="V171" i="4" s="1"/>
  <c r="U171" i="4" a="1"/>
  <c r="U171" i="4" s="1"/>
  <c r="T171" i="4" a="1"/>
  <c r="T171" i="4" s="1"/>
  <c r="S171" i="4" a="1"/>
  <c r="S171" i="4" s="1"/>
  <c r="R171" i="4" a="1"/>
  <c r="R171" i="4" s="1"/>
  <c r="Q171" i="4" a="1"/>
  <c r="Q171" i="4" s="1"/>
  <c r="P171" i="4" a="1"/>
  <c r="P171" i="4" s="1"/>
  <c r="O171" i="4" a="1"/>
  <c r="O171" i="4" s="1"/>
  <c r="N171" i="4" a="1"/>
  <c r="N171" i="4" s="1"/>
  <c r="M171" i="4" a="1"/>
  <c r="M171" i="4" s="1"/>
  <c r="L171" i="4" a="1"/>
  <c r="L171" i="4" s="1"/>
  <c r="K171" i="4" a="1"/>
  <c r="K171" i="4" s="1"/>
  <c r="BR170" i="4" a="1"/>
  <c r="BR170" i="4" s="1"/>
  <c r="BQ170" i="4" a="1"/>
  <c r="BQ170" i="4" s="1"/>
  <c r="BP170" i="4" a="1"/>
  <c r="BP170" i="4" s="1"/>
  <c r="BO170" i="4" a="1"/>
  <c r="BO170" i="4" s="1"/>
  <c r="BN170" i="4" a="1"/>
  <c r="BN170" i="4" s="1"/>
  <c r="BM170" i="4" a="1"/>
  <c r="BM170" i="4" s="1"/>
  <c r="BL170" i="4" a="1"/>
  <c r="BL170" i="4" s="1"/>
  <c r="BK170" i="4" a="1"/>
  <c r="BK170" i="4" s="1"/>
  <c r="BJ170" i="4" a="1"/>
  <c r="BJ170" i="4" s="1"/>
  <c r="BI170" i="4" a="1"/>
  <c r="BI170" i="4" s="1"/>
  <c r="BH170" i="4" a="1"/>
  <c r="BH170" i="4" s="1"/>
  <c r="BG170" i="4" a="1"/>
  <c r="BG170" i="4" s="1"/>
  <c r="BF170" i="4" a="1"/>
  <c r="BF170" i="4" s="1"/>
  <c r="BE170" i="4" a="1"/>
  <c r="BE170" i="4" s="1"/>
  <c r="BD170" i="4" a="1"/>
  <c r="BD170" i="4" s="1"/>
  <c r="BC170" i="4" a="1"/>
  <c r="BC170" i="4" s="1"/>
  <c r="BB170" i="4" a="1"/>
  <c r="BB170" i="4" s="1"/>
  <c r="BA170" i="4" a="1"/>
  <c r="BA170" i="4" s="1"/>
  <c r="AZ170" i="4" a="1"/>
  <c r="AZ170" i="4" s="1"/>
  <c r="AY170" i="4" a="1"/>
  <c r="AY170" i="4" s="1"/>
  <c r="AX170" i="4" a="1"/>
  <c r="AX170" i="4" s="1"/>
  <c r="AW170" i="4" a="1"/>
  <c r="AW170" i="4" s="1"/>
  <c r="AV170" i="4" a="1"/>
  <c r="AV170" i="4" s="1"/>
  <c r="AU170" i="4" a="1"/>
  <c r="AU170" i="4" s="1"/>
  <c r="AT170" i="4" a="1"/>
  <c r="AT170" i="4" s="1"/>
  <c r="AS170" i="4" a="1"/>
  <c r="AS170" i="4" s="1"/>
  <c r="AR170" i="4" a="1"/>
  <c r="AR170" i="4" s="1"/>
  <c r="AQ170" i="4" a="1"/>
  <c r="AQ170" i="4" s="1"/>
  <c r="AP170" i="4" a="1"/>
  <c r="AP170" i="4" s="1"/>
  <c r="AO170" i="4" a="1"/>
  <c r="AO170" i="4" s="1"/>
  <c r="AN170" i="4" a="1"/>
  <c r="AN170" i="4" s="1"/>
  <c r="AM170" i="4" a="1"/>
  <c r="AM170" i="4" s="1"/>
  <c r="AL170" i="4" a="1"/>
  <c r="AL170" i="4" s="1"/>
  <c r="AK170" i="4" a="1"/>
  <c r="AK170" i="4" s="1"/>
  <c r="AJ170" i="4" a="1"/>
  <c r="AJ170" i="4" s="1"/>
  <c r="AI170" i="4" a="1"/>
  <c r="AI170" i="4" s="1"/>
  <c r="AH170" i="4" a="1"/>
  <c r="AH170" i="4" s="1"/>
  <c r="AG170" i="4" a="1"/>
  <c r="AG170" i="4" s="1"/>
  <c r="AF170" i="4" a="1"/>
  <c r="AF170" i="4" s="1"/>
  <c r="AE170" i="4" a="1"/>
  <c r="AE170" i="4" s="1"/>
  <c r="AD170" i="4" a="1"/>
  <c r="AD170" i="4" s="1"/>
  <c r="AC170" i="4" a="1"/>
  <c r="AC170" i="4" s="1"/>
  <c r="AB170" i="4" a="1"/>
  <c r="AB170" i="4" s="1"/>
  <c r="AA170" i="4" a="1"/>
  <c r="AA170" i="4" s="1"/>
  <c r="Z170" i="4" a="1"/>
  <c r="Z170" i="4" s="1"/>
  <c r="Y170" i="4" a="1"/>
  <c r="Y170" i="4" s="1"/>
  <c r="X170" i="4" a="1"/>
  <c r="X170" i="4" s="1"/>
  <c r="W170" i="4" a="1"/>
  <c r="W170" i="4" s="1"/>
  <c r="V170" i="4" a="1"/>
  <c r="V170" i="4" s="1"/>
  <c r="U170" i="4" a="1"/>
  <c r="U170" i="4" s="1"/>
  <c r="T170" i="4" a="1"/>
  <c r="T170" i="4" s="1"/>
  <c r="S170" i="4" a="1"/>
  <c r="S170" i="4" s="1"/>
  <c r="R170" i="4" a="1"/>
  <c r="R170" i="4" s="1"/>
  <c r="Q170" i="4" a="1"/>
  <c r="Q170" i="4" s="1"/>
  <c r="P170" i="4" a="1"/>
  <c r="P170" i="4" s="1"/>
  <c r="O170" i="4" a="1"/>
  <c r="O170" i="4" s="1"/>
  <c r="N170" i="4" a="1"/>
  <c r="N170" i="4" s="1"/>
  <c r="M170" i="4" a="1"/>
  <c r="M170" i="4" s="1"/>
  <c r="L170" i="4" a="1"/>
  <c r="L170" i="4" s="1"/>
  <c r="K170" i="4" a="1"/>
  <c r="K170" i="4" s="1"/>
  <c r="BR169" i="4" a="1"/>
  <c r="BR169" i="4" s="1"/>
  <c r="BQ169" i="4" a="1"/>
  <c r="BQ169" i="4" s="1"/>
  <c r="BP169" i="4" a="1"/>
  <c r="BP169" i="4" s="1"/>
  <c r="BO169" i="4" a="1"/>
  <c r="BO169" i="4" s="1"/>
  <c r="BN169" i="4" a="1"/>
  <c r="BN169" i="4" s="1"/>
  <c r="BM169" i="4" a="1"/>
  <c r="BM169" i="4" s="1"/>
  <c r="BL169" i="4" a="1"/>
  <c r="BL169" i="4" s="1"/>
  <c r="BK169" i="4" a="1"/>
  <c r="BK169" i="4" s="1"/>
  <c r="BJ169" i="4" a="1"/>
  <c r="BJ169" i="4" s="1"/>
  <c r="BI169" i="4" a="1"/>
  <c r="BI169" i="4" s="1"/>
  <c r="BH169" i="4" a="1"/>
  <c r="BH169" i="4" s="1"/>
  <c r="BG169" i="4" a="1"/>
  <c r="BG169" i="4" s="1"/>
  <c r="BF169" i="4" a="1"/>
  <c r="BF169" i="4" s="1"/>
  <c r="BE169" i="4" a="1"/>
  <c r="BE169" i="4" s="1"/>
  <c r="BD169" i="4" a="1"/>
  <c r="BD169" i="4" s="1"/>
  <c r="BC169" i="4" a="1"/>
  <c r="BC169" i="4" s="1"/>
  <c r="BB169" i="4" a="1"/>
  <c r="BB169" i="4" s="1"/>
  <c r="BA169" i="4" a="1"/>
  <c r="BA169" i="4" s="1"/>
  <c r="AZ169" i="4" a="1"/>
  <c r="AZ169" i="4" s="1"/>
  <c r="AY169" i="4" a="1"/>
  <c r="AY169" i="4" s="1"/>
  <c r="AX169" i="4" a="1"/>
  <c r="AX169" i="4" s="1"/>
  <c r="AW169" i="4" a="1"/>
  <c r="AW169" i="4" s="1"/>
  <c r="AV169" i="4" a="1"/>
  <c r="AV169" i="4" s="1"/>
  <c r="AU169" i="4" a="1"/>
  <c r="AU169" i="4" s="1"/>
  <c r="AT169" i="4" a="1"/>
  <c r="AT169" i="4" s="1"/>
  <c r="AS169" i="4" a="1"/>
  <c r="AS169" i="4" s="1"/>
  <c r="AR169" i="4" a="1"/>
  <c r="AR169" i="4" s="1"/>
  <c r="AQ169" i="4" a="1"/>
  <c r="AQ169" i="4" s="1"/>
  <c r="AP169" i="4" a="1"/>
  <c r="AP169" i="4" s="1"/>
  <c r="AO169" i="4" a="1"/>
  <c r="AO169" i="4" s="1"/>
  <c r="AN169" i="4" a="1"/>
  <c r="AN169" i="4" s="1"/>
  <c r="AM169" i="4" a="1"/>
  <c r="AM169" i="4" s="1"/>
  <c r="AL169" i="4" a="1"/>
  <c r="AL169" i="4" s="1"/>
  <c r="AK169" i="4" a="1"/>
  <c r="AK169" i="4" s="1"/>
  <c r="AJ169" i="4" a="1"/>
  <c r="AJ169" i="4" s="1"/>
  <c r="AI169" i="4" a="1"/>
  <c r="AI169" i="4" s="1"/>
  <c r="AH169" i="4" a="1"/>
  <c r="AH169" i="4" s="1"/>
  <c r="AG169" i="4" a="1"/>
  <c r="AG169" i="4" s="1"/>
  <c r="AF169" i="4" a="1"/>
  <c r="AF169" i="4" s="1"/>
  <c r="AE169" i="4" a="1"/>
  <c r="AE169" i="4" s="1"/>
  <c r="AD169" i="4" a="1"/>
  <c r="AD169" i="4" s="1"/>
  <c r="AC169" i="4" a="1"/>
  <c r="AC169" i="4" s="1"/>
  <c r="AB169" i="4" a="1"/>
  <c r="AB169" i="4" s="1"/>
  <c r="AA169" i="4" a="1"/>
  <c r="AA169" i="4" s="1"/>
  <c r="Z169" i="4" a="1"/>
  <c r="Z169" i="4" s="1"/>
  <c r="Y169" i="4" a="1"/>
  <c r="Y169" i="4" s="1"/>
  <c r="X169" i="4" a="1"/>
  <c r="X169" i="4" s="1"/>
  <c r="W169" i="4" a="1"/>
  <c r="W169" i="4" s="1"/>
  <c r="V169" i="4" a="1"/>
  <c r="V169" i="4" s="1"/>
  <c r="U169" i="4" a="1"/>
  <c r="U169" i="4" s="1"/>
  <c r="T169" i="4" a="1"/>
  <c r="T169" i="4" s="1"/>
  <c r="S169" i="4" a="1"/>
  <c r="S169" i="4" s="1"/>
  <c r="R169" i="4" a="1"/>
  <c r="R169" i="4" s="1"/>
  <c r="Q169" i="4" a="1"/>
  <c r="Q169" i="4" s="1"/>
  <c r="P169" i="4" a="1"/>
  <c r="P169" i="4" s="1"/>
  <c r="O169" i="4" a="1"/>
  <c r="O169" i="4" s="1"/>
  <c r="N169" i="4" a="1"/>
  <c r="N169" i="4" s="1"/>
  <c r="M169" i="4" a="1"/>
  <c r="M169" i="4" s="1"/>
  <c r="L169" i="4" a="1"/>
  <c r="L169" i="4" s="1"/>
  <c r="K169" i="4" a="1"/>
  <c r="K169" i="4" s="1"/>
  <c r="BR168" i="4" a="1"/>
  <c r="BR168" i="4" s="1"/>
  <c r="BQ168" i="4" a="1"/>
  <c r="BQ168" i="4" s="1"/>
  <c r="BP168" i="4" a="1"/>
  <c r="BP168" i="4" s="1"/>
  <c r="BO168" i="4" a="1"/>
  <c r="BO168" i="4" s="1"/>
  <c r="BN168" i="4" a="1"/>
  <c r="BN168" i="4" s="1"/>
  <c r="BM168" i="4" a="1"/>
  <c r="BM168" i="4" s="1"/>
  <c r="BL168" i="4" a="1"/>
  <c r="BL168" i="4" s="1"/>
  <c r="BK168" i="4" a="1"/>
  <c r="BK168" i="4" s="1"/>
  <c r="BJ168" i="4" a="1"/>
  <c r="BJ168" i="4" s="1"/>
  <c r="BI168" i="4" a="1"/>
  <c r="BI168" i="4" s="1"/>
  <c r="BH168" i="4" a="1"/>
  <c r="BH168" i="4" s="1"/>
  <c r="BG168" i="4" a="1"/>
  <c r="BG168" i="4" s="1"/>
  <c r="BF168" i="4" a="1"/>
  <c r="BF168" i="4" s="1"/>
  <c r="BE168" i="4" a="1"/>
  <c r="BE168" i="4" s="1"/>
  <c r="BD168" i="4" a="1"/>
  <c r="BD168" i="4" s="1"/>
  <c r="BC168" i="4" a="1"/>
  <c r="BC168" i="4" s="1"/>
  <c r="BB168" i="4" a="1"/>
  <c r="BB168" i="4" s="1"/>
  <c r="BA168" i="4" a="1"/>
  <c r="BA168" i="4" s="1"/>
  <c r="AZ168" i="4" a="1"/>
  <c r="AZ168" i="4" s="1"/>
  <c r="AY168" i="4" a="1"/>
  <c r="AY168" i="4" s="1"/>
  <c r="AX168" i="4" a="1"/>
  <c r="AX168" i="4" s="1"/>
  <c r="AW168" i="4" a="1"/>
  <c r="AW168" i="4" s="1"/>
  <c r="AV168" i="4" a="1"/>
  <c r="AV168" i="4" s="1"/>
  <c r="AU168" i="4" a="1"/>
  <c r="AU168" i="4" s="1"/>
  <c r="AT168" i="4" a="1"/>
  <c r="AT168" i="4" s="1"/>
  <c r="AS168" i="4" a="1"/>
  <c r="AS168" i="4" s="1"/>
  <c r="AR168" i="4" a="1"/>
  <c r="AR168" i="4" s="1"/>
  <c r="AQ168" i="4" a="1"/>
  <c r="AQ168" i="4" s="1"/>
  <c r="AP168" i="4" a="1"/>
  <c r="AP168" i="4" s="1"/>
  <c r="AO168" i="4" a="1"/>
  <c r="AO168" i="4" s="1"/>
  <c r="AN168" i="4" a="1"/>
  <c r="AN168" i="4" s="1"/>
  <c r="AM168" i="4" a="1"/>
  <c r="AM168" i="4" s="1"/>
  <c r="AL168" i="4" a="1"/>
  <c r="AL168" i="4" s="1"/>
  <c r="AK168" i="4" a="1"/>
  <c r="AK168" i="4" s="1"/>
  <c r="AJ168" i="4" a="1"/>
  <c r="AJ168" i="4" s="1"/>
  <c r="AI168" i="4" a="1"/>
  <c r="AI168" i="4" s="1"/>
  <c r="AH168" i="4" a="1"/>
  <c r="AH168" i="4" s="1"/>
  <c r="AG168" i="4" a="1"/>
  <c r="AG168" i="4" s="1"/>
  <c r="AF168" i="4" a="1"/>
  <c r="AF168" i="4" s="1"/>
  <c r="AE168" i="4" a="1"/>
  <c r="AE168" i="4" s="1"/>
  <c r="AD168" i="4" a="1"/>
  <c r="AD168" i="4" s="1"/>
  <c r="AC168" i="4" a="1"/>
  <c r="AC168" i="4" s="1"/>
  <c r="AB168" i="4" a="1"/>
  <c r="AB168" i="4" s="1"/>
  <c r="AA168" i="4" a="1"/>
  <c r="AA168" i="4" s="1"/>
  <c r="Z168" i="4" a="1"/>
  <c r="Z168" i="4" s="1"/>
  <c r="Y168" i="4" a="1"/>
  <c r="Y168" i="4" s="1"/>
  <c r="X168" i="4" a="1"/>
  <c r="X168" i="4" s="1"/>
  <c r="W168" i="4" a="1"/>
  <c r="W168" i="4" s="1"/>
  <c r="V168" i="4" a="1"/>
  <c r="V168" i="4" s="1"/>
  <c r="U168" i="4" a="1"/>
  <c r="U168" i="4" s="1"/>
  <c r="T168" i="4" a="1"/>
  <c r="T168" i="4" s="1"/>
  <c r="S168" i="4" a="1"/>
  <c r="S168" i="4" s="1"/>
  <c r="R168" i="4" a="1"/>
  <c r="R168" i="4" s="1"/>
  <c r="Q168" i="4" a="1"/>
  <c r="Q168" i="4" s="1"/>
  <c r="P168" i="4" a="1"/>
  <c r="P168" i="4" s="1"/>
  <c r="O168" i="4" a="1"/>
  <c r="O168" i="4" s="1"/>
  <c r="N168" i="4" a="1"/>
  <c r="N168" i="4" s="1"/>
  <c r="M168" i="4" a="1"/>
  <c r="M168" i="4" s="1"/>
  <c r="L168" i="4" a="1"/>
  <c r="L168" i="4" s="1"/>
  <c r="K168" i="4" a="1"/>
  <c r="K168" i="4" s="1"/>
  <c r="BR167" i="4" a="1"/>
  <c r="BR167" i="4" s="1"/>
  <c r="BQ167" i="4" a="1"/>
  <c r="BQ167" i="4" s="1"/>
  <c r="BP167" i="4" a="1"/>
  <c r="BP167" i="4" s="1"/>
  <c r="BO167" i="4" a="1"/>
  <c r="BO167" i="4" s="1"/>
  <c r="BN167" i="4" a="1"/>
  <c r="BN167" i="4" s="1"/>
  <c r="BM167" i="4" a="1"/>
  <c r="BM167" i="4" s="1"/>
  <c r="BL167" i="4" a="1"/>
  <c r="BL167" i="4" s="1"/>
  <c r="BK167" i="4" a="1"/>
  <c r="BK167" i="4" s="1"/>
  <c r="BJ167" i="4" a="1"/>
  <c r="BJ167" i="4" s="1"/>
  <c r="BI167" i="4" a="1"/>
  <c r="BI167" i="4" s="1"/>
  <c r="BH167" i="4" a="1"/>
  <c r="BH167" i="4" s="1"/>
  <c r="BG167" i="4" a="1"/>
  <c r="BG167" i="4" s="1"/>
  <c r="BF167" i="4" a="1"/>
  <c r="BF167" i="4" s="1"/>
  <c r="BE167" i="4" a="1"/>
  <c r="BE167" i="4" s="1"/>
  <c r="BD167" i="4" a="1"/>
  <c r="BD167" i="4" s="1"/>
  <c r="BC167" i="4" a="1"/>
  <c r="BC167" i="4" s="1"/>
  <c r="BB167" i="4" a="1"/>
  <c r="BB167" i="4" s="1"/>
  <c r="BA167" i="4" a="1"/>
  <c r="BA167" i="4" s="1"/>
  <c r="AZ167" i="4" a="1"/>
  <c r="AZ167" i="4" s="1"/>
  <c r="AY167" i="4" a="1"/>
  <c r="AY167" i="4" s="1"/>
  <c r="AX167" i="4" a="1"/>
  <c r="AX167" i="4" s="1"/>
  <c r="AW167" i="4" a="1"/>
  <c r="AW167" i="4" s="1"/>
  <c r="AV167" i="4" a="1"/>
  <c r="AV167" i="4" s="1"/>
  <c r="AU167" i="4" a="1"/>
  <c r="AU167" i="4" s="1"/>
  <c r="AT167" i="4" a="1"/>
  <c r="AT167" i="4" s="1"/>
  <c r="AS167" i="4" a="1"/>
  <c r="AS167" i="4" s="1"/>
  <c r="AR167" i="4" a="1"/>
  <c r="AR167" i="4" s="1"/>
  <c r="AQ167" i="4" a="1"/>
  <c r="AQ167" i="4" s="1"/>
  <c r="AP167" i="4" a="1"/>
  <c r="AP167" i="4" s="1"/>
  <c r="AO167" i="4" a="1"/>
  <c r="AO167" i="4" s="1"/>
  <c r="AN167" i="4" a="1"/>
  <c r="AN167" i="4" s="1"/>
  <c r="AM167" i="4" a="1"/>
  <c r="AM167" i="4" s="1"/>
  <c r="AL167" i="4" a="1"/>
  <c r="AL167" i="4" s="1"/>
  <c r="AK167" i="4" a="1"/>
  <c r="AK167" i="4" s="1"/>
  <c r="AJ167" i="4" a="1"/>
  <c r="AJ167" i="4" s="1"/>
  <c r="AI167" i="4" a="1"/>
  <c r="AI167" i="4" s="1"/>
  <c r="AH167" i="4" a="1"/>
  <c r="AH167" i="4" s="1"/>
  <c r="AG167" i="4" a="1"/>
  <c r="AG167" i="4" s="1"/>
  <c r="AF167" i="4" a="1"/>
  <c r="AF167" i="4" s="1"/>
  <c r="AE167" i="4" a="1"/>
  <c r="AE167" i="4" s="1"/>
  <c r="AD167" i="4" a="1"/>
  <c r="AD167" i="4" s="1"/>
  <c r="AC167" i="4" a="1"/>
  <c r="AC167" i="4" s="1"/>
  <c r="AB167" i="4" a="1"/>
  <c r="AB167" i="4" s="1"/>
  <c r="AA167" i="4" a="1"/>
  <c r="AA167" i="4" s="1"/>
  <c r="Z167" i="4" a="1"/>
  <c r="Z167" i="4" s="1"/>
  <c r="Y167" i="4" a="1"/>
  <c r="Y167" i="4" s="1"/>
  <c r="X167" i="4" a="1"/>
  <c r="X167" i="4" s="1"/>
  <c r="W167" i="4" a="1"/>
  <c r="W167" i="4" s="1"/>
  <c r="V167" i="4" a="1"/>
  <c r="V167" i="4" s="1"/>
  <c r="U167" i="4" a="1"/>
  <c r="U167" i="4" s="1"/>
  <c r="T167" i="4" a="1"/>
  <c r="T167" i="4" s="1"/>
  <c r="S167" i="4" a="1"/>
  <c r="S167" i="4" s="1"/>
  <c r="R167" i="4" a="1"/>
  <c r="R167" i="4" s="1"/>
  <c r="Q167" i="4" a="1"/>
  <c r="Q167" i="4" s="1"/>
  <c r="P167" i="4" a="1"/>
  <c r="P167" i="4" s="1"/>
  <c r="O167" i="4" a="1"/>
  <c r="O167" i="4" s="1"/>
  <c r="N167" i="4" a="1"/>
  <c r="N167" i="4" s="1"/>
  <c r="M167" i="4" a="1"/>
  <c r="M167" i="4" s="1"/>
  <c r="L167" i="4" a="1"/>
  <c r="L167" i="4" s="1"/>
  <c r="K167" i="4" a="1"/>
  <c r="K167" i="4" s="1"/>
  <c r="BR166" i="4" a="1"/>
  <c r="BR166" i="4" s="1"/>
  <c r="BQ166" i="4" a="1"/>
  <c r="BQ166" i="4" s="1"/>
  <c r="BP166" i="4" a="1"/>
  <c r="BP166" i="4" s="1"/>
  <c r="BO166" i="4" a="1"/>
  <c r="BO166" i="4" s="1"/>
  <c r="BN166" i="4" a="1"/>
  <c r="BN166" i="4" s="1"/>
  <c r="BM166" i="4" a="1"/>
  <c r="BM166" i="4" s="1"/>
  <c r="BL166" i="4" a="1"/>
  <c r="BL166" i="4" s="1"/>
  <c r="BK166" i="4" a="1"/>
  <c r="BK166" i="4" s="1"/>
  <c r="BJ166" i="4" a="1"/>
  <c r="BJ166" i="4" s="1"/>
  <c r="BI166" i="4" a="1"/>
  <c r="BI166" i="4" s="1"/>
  <c r="BH166" i="4" a="1"/>
  <c r="BH166" i="4" s="1"/>
  <c r="BG166" i="4" a="1"/>
  <c r="BG166" i="4" s="1"/>
  <c r="BF166" i="4" a="1"/>
  <c r="BF166" i="4" s="1"/>
  <c r="BE166" i="4" a="1"/>
  <c r="BE166" i="4" s="1"/>
  <c r="BD166" i="4" a="1"/>
  <c r="BD166" i="4" s="1"/>
  <c r="BC166" i="4" a="1"/>
  <c r="BC166" i="4" s="1"/>
  <c r="BB166" i="4" a="1"/>
  <c r="BB166" i="4" s="1"/>
  <c r="BA166" i="4" a="1"/>
  <c r="BA166" i="4" s="1"/>
  <c r="AZ166" i="4" a="1"/>
  <c r="AZ166" i="4" s="1"/>
  <c r="AY166" i="4" a="1"/>
  <c r="AY166" i="4" s="1"/>
  <c r="AX166" i="4" a="1"/>
  <c r="AX166" i="4" s="1"/>
  <c r="AW166" i="4" a="1"/>
  <c r="AW166" i="4" s="1"/>
  <c r="AV166" i="4" a="1"/>
  <c r="AV166" i="4" s="1"/>
  <c r="AU166" i="4" a="1"/>
  <c r="AU166" i="4" s="1"/>
  <c r="AT166" i="4" a="1"/>
  <c r="AT166" i="4" s="1"/>
  <c r="AS166" i="4" a="1"/>
  <c r="AS166" i="4" s="1"/>
  <c r="AR166" i="4" a="1"/>
  <c r="AR166" i="4" s="1"/>
  <c r="AQ166" i="4" a="1"/>
  <c r="AQ166" i="4" s="1"/>
  <c r="AP166" i="4" a="1"/>
  <c r="AP166" i="4" s="1"/>
  <c r="AO166" i="4" a="1"/>
  <c r="AO166" i="4" s="1"/>
  <c r="AN166" i="4" a="1"/>
  <c r="AN166" i="4" s="1"/>
  <c r="AM166" i="4" a="1"/>
  <c r="AM166" i="4" s="1"/>
  <c r="AL166" i="4" a="1"/>
  <c r="AL166" i="4" s="1"/>
  <c r="AK166" i="4" a="1"/>
  <c r="AK166" i="4" s="1"/>
  <c r="AJ166" i="4" a="1"/>
  <c r="AJ166" i="4" s="1"/>
  <c r="AI166" i="4" a="1"/>
  <c r="AI166" i="4" s="1"/>
  <c r="AH166" i="4" a="1"/>
  <c r="AH166" i="4" s="1"/>
  <c r="AG166" i="4" a="1"/>
  <c r="AG166" i="4" s="1"/>
  <c r="AF166" i="4" a="1"/>
  <c r="AF166" i="4" s="1"/>
  <c r="AE166" i="4" a="1"/>
  <c r="AE166" i="4" s="1"/>
  <c r="AD166" i="4" a="1"/>
  <c r="AD166" i="4" s="1"/>
  <c r="AC166" i="4" a="1"/>
  <c r="AC166" i="4" s="1"/>
  <c r="AB166" i="4" a="1"/>
  <c r="AB166" i="4" s="1"/>
  <c r="AA166" i="4" a="1"/>
  <c r="AA166" i="4" s="1"/>
  <c r="Z166" i="4" a="1"/>
  <c r="Z166" i="4" s="1"/>
  <c r="Y166" i="4" a="1"/>
  <c r="Y166" i="4" s="1"/>
  <c r="X166" i="4" a="1"/>
  <c r="X166" i="4" s="1"/>
  <c r="W166" i="4" a="1"/>
  <c r="W166" i="4" s="1"/>
  <c r="V166" i="4" a="1"/>
  <c r="V166" i="4" s="1"/>
  <c r="U166" i="4" a="1"/>
  <c r="U166" i="4" s="1"/>
  <c r="T166" i="4" a="1"/>
  <c r="T166" i="4" s="1"/>
  <c r="S166" i="4" a="1"/>
  <c r="S166" i="4" s="1"/>
  <c r="R166" i="4" a="1"/>
  <c r="R166" i="4" s="1"/>
  <c r="Q166" i="4" a="1"/>
  <c r="Q166" i="4" s="1"/>
  <c r="P166" i="4" a="1"/>
  <c r="P166" i="4" s="1"/>
  <c r="O166" i="4" a="1"/>
  <c r="O166" i="4" s="1"/>
  <c r="N166" i="4" a="1"/>
  <c r="N166" i="4" s="1"/>
  <c r="M166" i="4" a="1"/>
  <c r="M166" i="4" s="1"/>
  <c r="L166" i="4" a="1"/>
  <c r="L166" i="4" s="1"/>
  <c r="K166" i="4" a="1"/>
  <c r="K166" i="4" s="1"/>
  <c r="BR165" i="4" a="1"/>
  <c r="BR165" i="4" s="1"/>
  <c r="BQ165" i="4" a="1"/>
  <c r="BQ165" i="4" s="1"/>
  <c r="BP165" i="4" a="1"/>
  <c r="BP165" i="4" s="1"/>
  <c r="BO165" i="4" a="1"/>
  <c r="BO165" i="4" s="1"/>
  <c r="BN165" i="4" a="1"/>
  <c r="BN165" i="4" s="1"/>
  <c r="BM165" i="4" a="1"/>
  <c r="BM165" i="4" s="1"/>
  <c r="BL165" i="4" a="1"/>
  <c r="BL165" i="4" s="1"/>
  <c r="BK165" i="4" a="1"/>
  <c r="BK165" i="4" s="1"/>
  <c r="BJ165" i="4" a="1"/>
  <c r="BJ165" i="4" s="1"/>
  <c r="BI165" i="4" a="1"/>
  <c r="BI165" i="4" s="1"/>
  <c r="BH165" i="4" a="1"/>
  <c r="BH165" i="4" s="1"/>
  <c r="BG165" i="4" a="1"/>
  <c r="BG165" i="4" s="1"/>
  <c r="BF165" i="4" a="1"/>
  <c r="BF165" i="4" s="1"/>
  <c r="BE165" i="4" a="1"/>
  <c r="BE165" i="4" s="1"/>
  <c r="BD165" i="4" a="1"/>
  <c r="BD165" i="4" s="1"/>
  <c r="BC165" i="4" a="1"/>
  <c r="BC165" i="4" s="1"/>
  <c r="BB165" i="4" a="1"/>
  <c r="BB165" i="4" s="1"/>
  <c r="BA165" i="4" a="1"/>
  <c r="BA165" i="4" s="1"/>
  <c r="AZ165" i="4" a="1"/>
  <c r="AZ165" i="4" s="1"/>
  <c r="AY165" i="4" a="1"/>
  <c r="AY165" i="4" s="1"/>
  <c r="AX165" i="4" a="1"/>
  <c r="AX165" i="4" s="1"/>
  <c r="AW165" i="4" a="1"/>
  <c r="AW165" i="4" s="1"/>
  <c r="AV165" i="4" a="1"/>
  <c r="AV165" i="4" s="1"/>
  <c r="AU165" i="4" a="1"/>
  <c r="AU165" i="4" s="1"/>
  <c r="AT165" i="4" a="1"/>
  <c r="AT165" i="4" s="1"/>
  <c r="AS165" i="4" a="1"/>
  <c r="AS165" i="4" s="1"/>
  <c r="AR165" i="4" a="1"/>
  <c r="AR165" i="4" s="1"/>
  <c r="AQ165" i="4" a="1"/>
  <c r="AQ165" i="4" s="1"/>
  <c r="AP165" i="4" a="1"/>
  <c r="AP165" i="4" s="1"/>
  <c r="AO165" i="4" a="1"/>
  <c r="AO165" i="4" s="1"/>
  <c r="AN165" i="4" a="1"/>
  <c r="AN165" i="4" s="1"/>
  <c r="AM165" i="4" a="1"/>
  <c r="AM165" i="4" s="1"/>
  <c r="AL165" i="4" a="1"/>
  <c r="AL165" i="4" s="1"/>
  <c r="AK165" i="4" a="1"/>
  <c r="AK165" i="4" s="1"/>
  <c r="AJ165" i="4" a="1"/>
  <c r="AJ165" i="4" s="1"/>
  <c r="AI165" i="4" a="1"/>
  <c r="AI165" i="4" s="1"/>
  <c r="AH165" i="4" a="1"/>
  <c r="AH165" i="4" s="1"/>
  <c r="AG165" i="4" a="1"/>
  <c r="AG165" i="4" s="1"/>
  <c r="AF165" i="4" a="1"/>
  <c r="AF165" i="4" s="1"/>
  <c r="AE165" i="4" a="1"/>
  <c r="AE165" i="4" s="1"/>
  <c r="AD165" i="4" a="1"/>
  <c r="AD165" i="4" s="1"/>
  <c r="AC165" i="4" a="1"/>
  <c r="AC165" i="4" s="1"/>
  <c r="AB165" i="4" a="1"/>
  <c r="AB165" i="4" s="1"/>
  <c r="AA165" i="4" a="1"/>
  <c r="AA165" i="4" s="1"/>
  <c r="Z165" i="4" a="1"/>
  <c r="Z165" i="4" s="1"/>
  <c r="Y165" i="4" a="1"/>
  <c r="Y165" i="4" s="1"/>
  <c r="X165" i="4" a="1"/>
  <c r="X165" i="4" s="1"/>
  <c r="W165" i="4" a="1"/>
  <c r="W165" i="4" s="1"/>
  <c r="V165" i="4" a="1"/>
  <c r="V165" i="4" s="1"/>
  <c r="U165" i="4" a="1"/>
  <c r="U165" i="4" s="1"/>
  <c r="T165" i="4" a="1"/>
  <c r="T165" i="4" s="1"/>
  <c r="S165" i="4" a="1"/>
  <c r="S165" i="4" s="1"/>
  <c r="R165" i="4" a="1"/>
  <c r="R165" i="4" s="1"/>
  <c r="Q165" i="4" a="1"/>
  <c r="Q165" i="4" s="1"/>
  <c r="P165" i="4" a="1"/>
  <c r="P165" i="4" s="1"/>
  <c r="O165" i="4" a="1"/>
  <c r="O165" i="4" s="1"/>
  <c r="N165" i="4" a="1"/>
  <c r="N165" i="4" s="1"/>
  <c r="M165" i="4" a="1"/>
  <c r="M165" i="4" s="1"/>
  <c r="L165" i="4" a="1"/>
  <c r="L165" i="4" s="1"/>
  <c r="K165" i="4" a="1"/>
  <c r="K165" i="4" s="1"/>
  <c r="BR164" i="4" a="1"/>
  <c r="BR164" i="4" s="1"/>
  <c r="BQ164" i="4" a="1"/>
  <c r="BQ164" i="4" s="1"/>
  <c r="BP164" i="4" a="1"/>
  <c r="BP164" i="4" s="1"/>
  <c r="BO164" i="4" a="1"/>
  <c r="BO164" i="4" s="1"/>
  <c r="BN164" i="4" a="1"/>
  <c r="BN164" i="4" s="1"/>
  <c r="BM164" i="4" a="1"/>
  <c r="BM164" i="4" s="1"/>
  <c r="BL164" i="4" a="1"/>
  <c r="BL164" i="4" s="1"/>
  <c r="BK164" i="4" a="1"/>
  <c r="BK164" i="4" s="1"/>
  <c r="BJ164" i="4" a="1"/>
  <c r="BJ164" i="4" s="1"/>
  <c r="BI164" i="4" a="1"/>
  <c r="BI164" i="4" s="1"/>
  <c r="BH164" i="4" a="1"/>
  <c r="BH164" i="4" s="1"/>
  <c r="BG164" i="4" a="1"/>
  <c r="BG164" i="4" s="1"/>
  <c r="BF164" i="4" a="1"/>
  <c r="BF164" i="4" s="1"/>
  <c r="BE164" i="4" a="1"/>
  <c r="BE164" i="4" s="1"/>
  <c r="BD164" i="4" a="1"/>
  <c r="BD164" i="4" s="1"/>
  <c r="BC164" i="4" a="1"/>
  <c r="BC164" i="4" s="1"/>
  <c r="BB164" i="4" a="1"/>
  <c r="BB164" i="4" s="1"/>
  <c r="BA164" i="4" a="1"/>
  <c r="BA164" i="4" s="1"/>
  <c r="AZ164" i="4" a="1"/>
  <c r="AZ164" i="4" s="1"/>
  <c r="AY164" i="4" a="1"/>
  <c r="AY164" i="4" s="1"/>
  <c r="AX164" i="4" a="1"/>
  <c r="AX164" i="4" s="1"/>
  <c r="AW164" i="4" a="1"/>
  <c r="AW164" i="4" s="1"/>
  <c r="AV164" i="4" a="1"/>
  <c r="AV164" i="4" s="1"/>
  <c r="AU164" i="4" a="1"/>
  <c r="AU164" i="4" s="1"/>
  <c r="AT164" i="4" a="1"/>
  <c r="AT164" i="4" s="1"/>
  <c r="AS164" i="4" a="1"/>
  <c r="AS164" i="4" s="1"/>
  <c r="AR164" i="4" a="1"/>
  <c r="AR164" i="4" s="1"/>
  <c r="AQ164" i="4" a="1"/>
  <c r="AQ164" i="4" s="1"/>
  <c r="AP164" i="4" a="1"/>
  <c r="AP164" i="4" s="1"/>
  <c r="AO164" i="4" a="1"/>
  <c r="AO164" i="4" s="1"/>
  <c r="AN164" i="4" a="1"/>
  <c r="AN164" i="4" s="1"/>
  <c r="AM164" i="4" a="1"/>
  <c r="AM164" i="4" s="1"/>
  <c r="AL164" i="4" a="1"/>
  <c r="AL164" i="4" s="1"/>
  <c r="AK164" i="4" a="1"/>
  <c r="AK164" i="4" s="1"/>
  <c r="AJ164" i="4" a="1"/>
  <c r="AJ164" i="4" s="1"/>
  <c r="AI164" i="4" a="1"/>
  <c r="AI164" i="4" s="1"/>
  <c r="AH164" i="4" a="1"/>
  <c r="AH164" i="4" s="1"/>
  <c r="AG164" i="4" a="1"/>
  <c r="AG164" i="4" s="1"/>
  <c r="AF164" i="4" a="1"/>
  <c r="AF164" i="4" s="1"/>
  <c r="AE164" i="4" a="1"/>
  <c r="AE164" i="4" s="1"/>
  <c r="AD164" i="4" a="1"/>
  <c r="AD164" i="4" s="1"/>
  <c r="AC164" i="4" a="1"/>
  <c r="AC164" i="4" s="1"/>
  <c r="AB164" i="4" a="1"/>
  <c r="AB164" i="4" s="1"/>
  <c r="AA164" i="4" a="1"/>
  <c r="AA164" i="4" s="1"/>
  <c r="Z164" i="4" a="1"/>
  <c r="Z164" i="4" s="1"/>
  <c r="Y164" i="4" a="1"/>
  <c r="Y164" i="4" s="1"/>
  <c r="X164" i="4" a="1"/>
  <c r="X164" i="4" s="1"/>
  <c r="W164" i="4" a="1"/>
  <c r="W164" i="4" s="1"/>
  <c r="V164" i="4" a="1"/>
  <c r="V164" i="4" s="1"/>
  <c r="U164" i="4" a="1"/>
  <c r="U164" i="4" s="1"/>
  <c r="T164" i="4" a="1"/>
  <c r="T164" i="4" s="1"/>
  <c r="S164" i="4" a="1"/>
  <c r="S164" i="4" s="1"/>
  <c r="R164" i="4" a="1"/>
  <c r="R164" i="4" s="1"/>
  <c r="Q164" i="4" a="1"/>
  <c r="Q164" i="4" s="1"/>
  <c r="P164" i="4" a="1"/>
  <c r="P164" i="4" s="1"/>
  <c r="O164" i="4" a="1"/>
  <c r="O164" i="4" s="1"/>
  <c r="N164" i="4" a="1"/>
  <c r="N164" i="4" s="1"/>
  <c r="M164" i="4" a="1"/>
  <c r="M164" i="4" s="1"/>
  <c r="L164" i="4" a="1"/>
  <c r="L164" i="4" s="1"/>
  <c r="K164" i="4" a="1"/>
  <c r="K164" i="4" s="1"/>
  <c r="BR163" i="4" a="1"/>
  <c r="BR163" i="4" s="1"/>
  <c r="BQ163" i="4" a="1"/>
  <c r="BQ163" i="4" s="1"/>
  <c r="BP163" i="4" a="1"/>
  <c r="BP163" i="4" s="1"/>
  <c r="BO163" i="4" a="1"/>
  <c r="BO163" i="4" s="1"/>
  <c r="BN163" i="4" a="1"/>
  <c r="BN163" i="4" s="1"/>
  <c r="BM163" i="4" a="1"/>
  <c r="BM163" i="4" s="1"/>
  <c r="BL163" i="4" a="1"/>
  <c r="BL163" i="4" s="1"/>
  <c r="BK163" i="4" a="1"/>
  <c r="BK163" i="4" s="1"/>
  <c r="BJ163" i="4" a="1"/>
  <c r="BJ163" i="4" s="1"/>
  <c r="BI163" i="4" a="1"/>
  <c r="BI163" i="4" s="1"/>
  <c r="BH163" i="4" a="1"/>
  <c r="BH163" i="4" s="1"/>
  <c r="BG163" i="4" a="1"/>
  <c r="BG163" i="4" s="1"/>
  <c r="BF163" i="4" a="1"/>
  <c r="BF163" i="4" s="1"/>
  <c r="BE163" i="4" a="1"/>
  <c r="BE163" i="4" s="1"/>
  <c r="BD163" i="4" a="1"/>
  <c r="BD163" i="4" s="1"/>
  <c r="BC163" i="4" a="1"/>
  <c r="BC163" i="4" s="1"/>
  <c r="BB163" i="4" a="1"/>
  <c r="BB163" i="4" s="1"/>
  <c r="BA163" i="4" a="1"/>
  <c r="BA163" i="4" s="1"/>
  <c r="AZ163" i="4" a="1"/>
  <c r="AZ163" i="4" s="1"/>
  <c r="AY163" i="4" a="1"/>
  <c r="AY163" i="4" s="1"/>
  <c r="AX163" i="4" a="1"/>
  <c r="AX163" i="4" s="1"/>
  <c r="AW163" i="4" a="1"/>
  <c r="AW163" i="4" s="1"/>
  <c r="AV163" i="4" a="1"/>
  <c r="AV163" i="4" s="1"/>
  <c r="AU163" i="4" a="1"/>
  <c r="AU163" i="4" s="1"/>
  <c r="AT163" i="4" a="1"/>
  <c r="AT163" i="4" s="1"/>
  <c r="AS163" i="4" a="1"/>
  <c r="AS163" i="4" s="1"/>
  <c r="AR163" i="4" a="1"/>
  <c r="AR163" i="4" s="1"/>
  <c r="AQ163" i="4" a="1"/>
  <c r="AQ163" i="4" s="1"/>
  <c r="AP163" i="4" a="1"/>
  <c r="AP163" i="4" s="1"/>
  <c r="AO163" i="4" a="1"/>
  <c r="AO163" i="4" s="1"/>
  <c r="AN163" i="4" a="1"/>
  <c r="AN163" i="4" s="1"/>
  <c r="AM163" i="4" a="1"/>
  <c r="AM163" i="4" s="1"/>
  <c r="AL163" i="4" a="1"/>
  <c r="AL163" i="4" s="1"/>
  <c r="AK163" i="4" a="1"/>
  <c r="AK163" i="4" s="1"/>
  <c r="AJ163" i="4" a="1"/>
  <c r="AJ163" i="4" s="1"/>
  <c r="AI163" i="4" a="1"/>
  <c r="AI163" i="4" s="1"/>
  <c r="AH163" i="4" a="1"/>
  <c r="AH163" i="4" s="1"/>
  <c r="AG163" i="4" a="1"/>
  <c r="AG163" i="4" s="1"/>
  <c r="AF163" i="4" a="1"/>
  <c r="AF163" i="4" s="1"/>
  <c r="AE163" i="4" a="1"/>
  <c r="AE163" i="4" s="1"/>
  <c r="AD163" i="4" a="1"/>
  <c r="AD163" i="4" s="1"/>
  <c r="AC163" i="4" a="1"/>
  <c r="AC163" i="4" s="1"/>
  <c r="AB163" i="4" a="1"/>
  <c r="AB163" i="4" s="1"/>
  <c r="AA163" i="4" a="1"/>
  <c r="AA163" i="4" s="1"/>
  <c r="Z163" i="4" a="1"/>
  <c r="Z163" i="4" s="1"/>
  <c r="Y163" i="4" a="1"/>
  <c r="Y163" i="4" s="1"/>
  <c r="X163" i="4" a="1"/>
  <c r="X163" i="4" s="1"/>
  <c r="W163" i="4" a="1"/>
  <c r="W163" i="4" s="1"/>
  <c r="V163" i="4" a="1"/>
  <c r="V163" i="4" s="1"/>
  <c r="U163" i="4" a="1"/>
  <c r="U163" i="4" s="1"/>
  <c r="T163" i="4" a="1"/>
  <c r="T163" i="4" s="1"/>
  <c r="S163" i="4" a="1"/>
  <c r="S163" i="4" s="1"/>
  <c r="R163" i="4" a="1"/>
  <c r="R163" i="4" s="1"/>
  <c r="Q163" i="4" a="1"/>
  <c r="Q163" i="4" s="1"/>
  <c r="P163" i="4" a="1"/>
  <c r="P163" i="4" s="1"/>
  <c r="O163" i="4" a="1"/>
  <c r="O163" i="4" s="1"/>
  <c r="N163" i="4" a="1"/>
  <c r="N163" i="4" s="1"/>
  <c r="M163" i="4" a="1"/>
  <c r="M163" i="4" s="1"/>
  <c r="L163" i="4" a="1"/>
  <c r="L163" i="4" s="1"/>
  <c r="K163" i="4" a="1"/>
  <c r="K163" i="4" s="1"/>
  <c r="BR162" i="4" a="1"/>
  <c r="BR162" i="4" s="1"/>
  <c r="BQ162" i="4" a="1"/>
  <c r="BQ162" i="4" s="1"/>
  <c r="BP162" i="4" a="1"/>
  <c r="BP162" i="4" s="1"/>
  <c r="BO162" i="4" a="1"/>
  <c r="BO162" i="4" s="1"/>
  <c r="BN162" i="4" a="1"/>
  <c r="BN162" i="4" s="1"/>
  <c r="BM162" i="4" a="1"/>
  <c r="BM162" i="4" s="1"/>
  <c r="BL162" i="4" a="1"/>
  <c r="BL162" i="4" s="1"/>
  <c r="BK162" i="4" a="1"/>
  <c r="BK162" i="4" s="1"/>
  <c r="BJ162" i="4" a="1"/>
  <c r="BJ162" i="4" s="1"/>
  <c r="BI162" i="4" a="1"/>
  <c r="BI162" i="4" s="1"/>
  <c r="BH162" i="4" a="1"/>
  <c r="BH162" i="4" s="1"/>
  <c r="BG162" i="4" a="1"/>
  <c r="BG162" i="4" s="1"/>
  <c r="BF162" i="4" a="1"/>
  <c r="BF162" i="4" s="1"/>
  <c r="BE162" i="4" a="1"/>
  <c r="BE162" i="4" s="1"/>
  <c r="BD162" i="4" a="1"/>
  <c r="BD162" i="4" s="1"/>
  <c r="BC162" i="4" a="1"/>
  <c r="BC162" i="4" s="1"/>
  <c r="BB162" i="4" a="1"/>
  <c r="BB162" i="4" s="1"/>
  <c r="BA162" i="4" a="1"/>
  <c r="BA162" i="4" s="1"/>
  <c r="AZ162" i="4" a="1"/>
  <c r="AZ162" i="4" s="1"/>
  <c r="AY162" i="4" a="1"/>
  <c r="AY162" i="4" s="1"/>
  <c r="AX162" i="4" a="1"/>
  <c r="AX162" i="4" s="1"/>
  <c r="AW162" i="4" a="1"/>
  <c r="AW162" i="4" s="1"/>
  <c r="AV162" i="4" a="1"/>
  <c r="AV162" i="4" s="1"/>
  <c r="AU162" i="4" a="1"/>
  <c r="AU162" i="4" s="1"/>
  <c r="AT162" i="4" a="1"/>
  <c r="AT162" i="4" s="1"/>
  <c r="AS162" i="4" a="1"/>
  <c r="AS162" i="4" s="1"/>
  <c r="AR162" i="4" a="1"/>
  <c r="AR162" i="4" s="1"/>
  <c r="AQ162" i="4" a="1"/>
  <c r="AQ162" i="4" s="1"/>
  <c r="AP162" i="4" a="1"/>
  <c r="AP162" i="4" s="1"/>
  <c r="AO162" i="4" a="1"/>
  <c r="AO162" i="4" s="1"/>
  <c r="AN162" i="4" a="1"/>
  <c r="AN162" i="4" s="1"/>
  <c r="AM162" i="4" a="1"/>
  <c r="AM162" i="4" s="1"/>
  <c r="AL162" i="4" a="1"/>
  <c r="AL162" i="4" s="1"/>
  <c r="AK162" i="4" a="1"/>
  <c r="AK162" i="4" s="1"/>
  <c r="AJ162" i="4" a="1"/>
  <c r="AJ162" i="4" s="1"/>
  <c r="AI162" i="4" a="1"/>
  <c r="AI162" i="4" s="1"/>
  <c r="AH162" i="4" a="1"/>
  <c r="AH162" i="4" s="1"/>
  <c r="AG162" i="4" a="1"/>
  <c r="AG162" i="4" s="1"/>
  <c r="AF162" i="4" a="1"/>
  <c r="AF162" i="4" s="1"/>
  <c r="AE162" i="4" a="1"/>
  <c r="AE162" i="4" s="1"/>
  <c r="AD162" i="4" a="1"/>
  <c r="AD162" i="4" s="1"/>
  <c r="AC162" i="4" a="1"/>
  <c r="AC162" i="4" s="1"/>
  <c r="AB162" i="4" a="1"/>
  <c r="AB162" i="4" s="1"/>
  <c r="AA162" i="4" a="1"/>
  <c r="AA162" i="4" s="1"/>
  <c r="Z162" i="4" a="1"/>
  <c r="Z162" i="4" s="1"/>
  <c r="Y162" i="4" a="1"/>
  <c r="Y162" i="4" s="1"/>
  <c r="X162" i="4" a="1"/>
  <c r="X162" i="4" s="1"/>
  <c r="W162" i="4" a="1"/>
  <c r="W162" i="4" s="1"/>
  <c r="V162" i="4" a="1"/>
  <c r="V162" i="4" s="1"/>
  <c r="U162" i="4" a="1"/>
  <c r="U162" i="4" s="1"/>
  <c r="T162" i="4" a="1"/>
  <c r="T162" i="4" s="1"/>
  <c r="S162" i="4" a="1"/>
  <c r="S162" i="4" s="1"/>
  <c r="R162" i="4" a="1"/>
  <c r="R162" i="4" s="1"/>
  <c r="Q162" i="4" a="1"/>
  <c r="Q162" i="4" s="1"/>
  <c r="P162" i="4" a="1"/>
  <c r="P162" i="4" s="1"/>
  <c r="O162" i="4" a="1"/>
  <c r="O162" i="4" s="1"/>
  <c r="N162" i="4" a="1"/>
  <c r="N162" i="4" s="1"/>
  <c r="M162" i="4" a="1"/>
  <c r="M162" i="4" s="1"/>
  <c r="L162" i="4" a="1"/>
  <c r="L162" i="4" s="1"/>
  <c r="K162" i="4" a="1"/>
  <c r="K162" i="4" s="1"/>
  <c r="BR161" i="4" a="1"/>
  <c r="BR161" i="4" s="1"/>
  <c r="BQ161" i="4" a="1"/>
  <c r="BQ161" i="4" s="1"/>
  <c r="BP161" i="4" a="1"/>
  <c r="BP161" i="4" s="1"/>
  <c r="BO161" i="4" a="1"/>
  <c r="BO161" i="4" s="1"/>
  <c r="BN161" i="4" a="1"/>
  <c r="BN161" i="4" s="1"/>
  <c r="BM161" i="4" a="1"/>
  <c r="BM161" i="4" s="1"/>
  <c r="BL161" i="4" a="1"/>
  <c r="BL161" i="4" s="1"/>
  <c r="BK161" i="4" a="1"/>
  <c r="BK161" i="4" s="1"/>
  <c r="BJ161" i="4" a="1"/>
  <c r="BJ161" i="4" s="1"/>
  <c r="BI161" i="4" a="1"/>
  <c r="BI161" i="4" s="1"/>
  <c r="BH161" i="4" a="1"/>
  <c r="BH161" i="4" s="1"/>
  <c r="BG161" i="4" a="1"/>
  <c r="BG161" i="4" s="1"/>
  <c r="BF161" i="4" a="1"/>
  <c r="BF161" i="4" s="1"/>
  <c r="BE161" i="4" a="1"/>
  <c r="BE161" i="4" s="1"/>
  <c r="BD161" i="4" a="1"/>
  <c r="BD161" i="4" s="1"/>
  <c r="BC161" i="4" a="1"/>
  <c r="BC161" i="4" s="1"/>
  <c r="BB161" i="4" a="1"/>
  <c r="BB161" i="4" s="1"/>
  <c r="BA161" i="4" a="1"/>
  <c r="BA161" i="4" s="1"/>
  <c r="AZ161" i="4" a="1"/>
  <c r="AZ161" i="4" s="1"/>
  <c r="AY161" i="4" a="1"/>
  <c r="AY161" i="4" s="1"/>
  <c r="AX161" i="4" a="1"/>
  <c r="AX161" i="4" s="1"/>
  <c r="AW161" i="4" a="1"/>
  <c r="AW161" i="4" s="1"/>
  <c r="AV161" i="4" a="1"/>
  <c r="AV161" i="4" s="1"/>
  <c r="AU161" i="4" a="1"/>
  <c r="AU161" i="4" s="1"/>
  <c r="AT161" i="4" a="1"/>
  <c r="AT161" i="4" s="1"/>
  <c r="AS161" i="4" a="1"/>
  <c r="AS161" i="4" s="1"/>
  <c r="AR161" i="4" a="1"/>
  <c r="AR161" i="4" s="1"/>
  <c r="AQ161" i="4" a="1"/>
  <c r="AQ161" i="4" s="1"/>
  <c r="AP161" i="4" a="1"/>
  <c r="AP161" i="4" s="1"/>
  <c r="AO161" i="4" a="1"/>
  <c r="AO161" i="4" s="1"/>
  <c r="AN161" i="4" a="1"/>
  <c r="AN161" i="4" s="1"/>
  <c r="AM161" i="4" a="1"/>
  <c r="AM161" i="4" s="1"/>
  <c r="AL161" i="4" a="1"/>
  <c r="AL161" i="4" s="1"/>
  <c r="AK161" i="4" a="1"/>
  <c r="AK161" i="4" s="1"/>
  <c r="AJ161" i="4" a="1"/>
  <c r="AJ161" i="4" s="1"/>
  <c r="AI161" i="4" a="1"/>
  <c r="AI161" i="4" s="1"/>
  <c r="AH161" i="4" a="1"/>
  <c r="AH161" i="4" s="1"/>
  <c r="AG161" i="4" a="1"/>
  <c r="AG161" i="4" s="1"/>
  <c r="AF161" i="4" a="1"/>
  <c r="AF161" i="4" s="1"/>
  <c r="AE161" i="4" a="1"/>
  <c r="AE161" i="4" s="1"/>
  <c r="AD161" i="4" a="1"/>
  <c r="AD161" i="4" s="1"/>
  <c r="AC161" i="4" a="1"/>
  <c r="AC161" i="4" s="1"/>
  <c r="AB161" i="4" a="1"/>
  <c r="AB161" i="4" s="1"/>
  <c r="AA161" i="4" a="1"/>
  <c r="AA161" i="4" s="1"/>
  <c r="Z161" i="4" a="1"/>
  <c r="Z161" i="4" s="1"/>
  <c r="Y161" i="4" a="1"/>
  <c r="Y161" i="4" s="1"/>
  <c r="X161" i="4" a="1"/>
  <c r="X161" i="4" s="1"/>
  <c r="W161" i="4" a="1"/>
  <c r="W161" i="4" s="1"/>
  <c r="V161" i="4" a="1"/>
  <c r="V161" i="4" s="1"/>
  <c r="U161" i="4" a="1"/>
  <c r="U161" i="4" s="1"/>
  <c r="T161" i="4" a="1"/>
  <c r="T161" i="4" s="1"/>
  <c r="S161" i="4" a="1"/>
  <c r="S161" i="4" s="1"/>
  <c r="R161" i="4" a="1"/>
  <c r="R161" i="4" s="1"/>
  <c r="Q161" i="4" a="1"/>
  <c r="Q161" i="4" s="1"/>
  <c r="P161" i="4" a="1"/>
  <c r="P161" i="4" s="1"/>
  <c r="O161" i="4" a="1"/>
  <c r="O161" i="4" s="1"/>
  <c r="N161" i="4" a="1"/>
  <c r="N161" i="4" s="1"/>
  <c r="M161" i="4" a="1"/>
  <c r="M161" i="4" s="1"/>
  <c r="L161" i="4" a="1"/>
  <c r="L161" i="4" s="1"/>
  <c r="K161" i="4" a="1"/>
  <c r="K161" i="4" s="1"/>
  <c r="BR160" i="4" a="1"/>
  <c r="BR160" i="4" s="1"/>
  <c r="BQ160" i="4" a="1"/>
  <c r="BQ160" i="4" s="1"/>
  <c r="BP160" i="4" a="1"/>
  <c r="BP160" i="4" s="1"/>
  <c r="BO160" i="4" a="1"/>
  <c r="BO160" i="4" s="1"/>
  <c r="BN160" i="4" a="1"/>
  <c r="BN160" i="4" s="1"/>
  <c r="BM160" i="4" a="1"/>
  <c r="BM160" i="4" s="1"/>
  <c r="BL160" i="4" a="1"/>
  <c r="BL160" i="4" s="1"/>
  <c r="BK160" i="4" a="1"/>
  <c r="BK160" i="4" s="1"/>
  <c r="BJ160" i="4" a="1"/>
  <c r="BJ160" i="4" s="1"/>
  <c r="BI160" i="4" a="1"/>
  <c r="BI160" i="4" s="1"/>
  <c r="BH160" i="4" a="1"/>
  <c r="BH160" i="4" s="1"/>
  <c r="BG160" i="4" a="1"/>
  <c r="BG160" i="4" s="1"/>
  <c r="BF160" i="4" a="1"/>
  <c r="BF160" i="4" s="1"/>
  <c r="BE160" i="4" a="1"/>
  <c r="BE160" i="4" s="1"/>
  <c r="BD160" i="4" a="1"/>
  <c r="BD160" i="4" s="1"/>
  <c r="BC160" i="4" a="1"/>
  <c r="BC160" i="4" s="1"/>
  <c r="BB160" i="4" a="1"/>
  <c r="BB160" i="4" s="1"/>
  <c r="BA160" i="4" a="1"/>
  <c r="BA160" i="4" s="1"/>
  <c r="AZ160" i="4" a="1"/>
  <c r="AZ160" i="4" s="1"/>
  <c r="AY160" i="4" a="1"/>
  <c r="AY160" i="4" s="1"/>
  <c r="AX160" i="4" a="1"/>
  <c r="AX160" i="4" s="1"/>
  <c r="AW160" i="4" a="1"/>
  <c r="AW160" i="4" s="1"/>
  <c r="AV160" i="4" a="1"/>
  <c r="AV160" i="4" s="1"/>
  <c r="AU160" i="4" a="1"/>
  <c r="AU160" i="4" s="1"/>
  <c r="AT160" i="4" a="1"/>
  <c r="AT160" i="4" s="1"/>
  <c r="AS160" i="4" a="1"/>
  <c r="AS160" i="4" s="1"/>
  <c r="AR160" i="4" a="1"/>
  <c r="AR160" i="4" s="1"/>
  <c r="AQ160" i="4" a="1"/>
  <c r="AQ160" i="4" s="1"/>
  <c r="AP160" i="4" a="1"/>
  <c r="AP160" i="4" s="1"/>
  <c r="AO160" i="4" a="1"/>
  <c r="AO160" i="4" s="1"/>
  <c r="AN160" i="4" a="1"/>
  <c r="AN160" i="4" s="1"/>
  <c r="AM160" i="4" a="1"/>
  <c r="AM160" i="4" s="1"/>
  <c r="AL160" i="4" a="1"/>
  <c r="AL160" i="4" s="1"/>
  <c r="AK160" i="4" a="1"/>
  <c r="AK160" i="4" s="1"/>
  <c r="AJ160" i="4" a="1"/>
  <c r="AJ160" i="4" s="1"/>
  <c r="AI160" i="4" a="1"/>
  <c r="AI160" i="4" s="1"/>
  <c r="AH160" i="4" a="1"/>
  <c r="AH160" i="4" s="1"/>
  <c r="AG160" i="4" a="1"/>
  <c r="AG160" i="4" s="1"/>
  <c r="AF160" i="4" a="1"/>
  <c r="AF160" i="4" s="1"/>
  <c r="AE160" i="4" a="1"/>
  <c r="AE160" i="4" s="1"/>
  <c r="AD160" i="4" a="1"/>
  <c r="AD160" i="4" s="1"/>
  <c r="AC160" i="4" a="1"/>
  <c r="AC160" i="4" s="1"/>
  <c r="AB160" i="4" a="1"/>
  <c r="AB160" i="4" s="1"/>
  <c r="AA160" i="4" a="1"/>
  <c r="AA160" i="4" s="1"/>
  <c r="Z160" i="4" a="1"/>
  <c r="Z160" i="4" s="1"/>
  <c r="Y160" i="4" a="1"/>
  <c r="Y160" i="4" s="1"/>
  <c r="X160" i="4" a="1"/>
  <c r="X160" i="4" s="1"/>
  <c r="W160" i="4" a="1"/>
  <c r="W160" i="4" s="1"/>
  <c r="V160" i="4" a="1"/>
  <c r="V160" i="4" s="1"/>
  <c r="U160" i="4" a="1"/>
  <c r="U160" i="4" s="1"/>
  <c r="T160" i="4" a="1"/>
  <c r="T160" i="4" s="1"/>
  <c r="S160" i="4" a="1"/>
  <c r="S160" i="4" s="1"/>
  <c r="R160" i="4" a="1"/>
  <c r="R160" i="4" s="1"/>
  <c r="Q160" i="4" a="1"/>
  <c r="Q160" i="4" s="1"/>
  <c r="P160" i="4" a="1"/>
  <c r="P160" i="4" s="1"/>
  <c r="O160" i="4" a="1"/>
  <c r="O160" i="4" s="1"/>
  <c r="N160" i="4" a="1"/>
  <c r="N160" i="4" s="1"/>
  <c r="M160" i="4" a="1"/>
  <c r="M160" i="4" s="1"/>
  <c r="L160" i="4" a="1"/>
  <c r="L160" i="4" s="1"/>
  <c r="K160" i="4" a="1"/>
  <c r="K160" i="4" s="1"/>
  <c r="BR159" i="4" a="1"/>
  <c r="BR159" i="4" s="1"/>
  <c r="BQ159" i="4" a="1"/>
  <c r="BQ159" i="4" s="1"/>
  <c r="BP159" i="4" a="1"/>
  <c r="BP159" i="4" s="1"/>
  <c r="BO159" i="4" a="1"/>
  <c r="BO159" i="4" s="1"/>
  <c r="BN159" i="4" a="1"/>
  <c r="BN159" i="4" s="1"/>
  <c r="BM159" i="4" a="1"/>
  <c r="BM159" i="4" s="1"/>
  <c r="BL159" i="4" a="1"/>
  <c r="BL159" i="4" s="1"/>
  <c r="BK159" i="4" a="1"/>
  <c r="BK159" i="4" s="1"/>
  <c r="BJ159" i="4" a="1"/>
  <c r="BJ159" i="4" s="1"/>
  <c r="BI159" i="4" a="1"/>
  <c r="BI159" i="4" s="1"/>
  <c r="BH159" i="4" a="1"/>
  <c r="BH159" i="4" s="1"/>
  <c r="BG159" i="4" a="1"/>
  <c r="BG159" i="4" s="1"/>
  <c r="BF159" i="4" a="1"/>
  <c r="BF159" i="4" s="1"/>
  <c r="BE159" i="4" a="1"/>
  <c r="BE159" i="4" s="1"/>
  <c r="BD159" i="4" a="1"/>
  <c r="BD159" i="4" s="1"/>
  <c r="BC159" i="4" a="1"/>
  <c r="BC159" i="4" s="1"/>
  <c r="BB159" i="4" a="1"/>
  <c r="BB159" i="4" s="1"/>
  <c r="BA159" i="4" a="1"/>
  <c r="BA159" i="4" s="1"/>
  <c r="AZ159" i="4" a="1"/>
  <c r="AZ159" i="4" s="1"/>
  <c r="AY159" i="4" a="1"/>
  <c r="AY159" i="4" s="1"/>
  <c r="AX159" i="4" a="1"/>
  <c r="AX159" i="4" s="1"/>
  <c r="AW159" i="4" a="1"/>
  <c r="AW159" i="4" s="1"/>
  <c r="AV159" i="4" a="1"/>
  <c r="AV159" i="4" s="1"/>
  <c r="AU159" i="4" a="1"/>
  <c r="AU159" i="4" s="1"/>
  <c r="AT159" i="4" a="1"/>
  <c r="AT159" i="4" s="1"/>
  <c r="AS159" i="4" a="1"/>
  <c r="AS159" i="4" s="1"/>
  <c r="AR159" i="4" a="1"/>
  <c r="AR159" i="4" s="1"/>
  <c r="AQ159" i="4" a="1"/>
  <c r="AQ159" i="4" s="1"/>
  <c r="AP159" i="4" a="1"/>
  <c r="AP159" i="4" s="1"/>
  <c r="AO159" i="4" a="1"/>
  <c r="AO159" i="4" s="1"/>
  <c r="AN159" i="4" a="1"/>
  <c r="AN159" i="4" s="1"/>
  <c r="AM159" i="4" a="1"/>
  <c r="AM159" i="4" s="1"/>
  <c r="AL159" i="4" a="1"/>
  <c r="AL159" i="4" s="1"/>
  <c r="AK159" i="4" a="1"/>
  <c r="AK159" i="4" s="1"/>
  <c r="AJ159" i="4" a="1"/>
  <c r="AJ159" i="4" s="1"/>
  <c r="AI159" i="4" a="1"/>
  <c r="AI159" i="4" s="1"/>
  <c r="AH159" i="4" a="1"/>
  <c r="AH159" i="4" s="1"/>
  <c r="AG159" i="4" a="1"/>
  <c r="AG159" i="4" s="1"/>
  <c r="AF159" i="4" a="1"/>
  <c r="AF159" i="4" s="1"/>
  <c r="AE159" i="4" a="1"/>
  <c r="AE159" i="4" s="1"/>
  <c r="AD159" i="4" a="1"/>
  <c r="AD159" i="4" s="1"/>
  <c r="AC159" i="4" a="1"/>
  <c r="AC159" i="4" s="1"/>
  <c r="AB159" i="4" a="1"/>
  <c r="AB159" i="4" s="1"/>
  <c r="AA159" i="4" a="1"/>
  <c r="AA159" i="4" s="1"/>
  <c r="Z159" i="4" a="1"/>
  <c r="Z159" i="4" s="1"/>
  <c r="Y159" i="4" a="1"/>
  <c r="Y159" i="4" s="1"/>
  <c r="X159" i="4" a="1"/>
  <c r="X159" i="4" s="1"/>
  <c r="W159" i="4" a="1"/>
  <c r="W159" i="4" s="1"/>
  <c r="V159" i="4" a="1"/>
  <c r="V159" i="4" s="1"/>
  <c r="U159" i="4" a="1"/>
  <c r="U159" i="4" s="1"/>
  <c r="T159" i="4" a="1"/>
  <c r="T159" i="4" s="1"/>
  <c r="S159" i="4" a="1"/>
  <c r="S159" i="4" s="1"/>
  <c r="R159" i="4" a="1"/>
  <c r="R159" i="4" s="1"/>
  <c r="Q159" i="4" a="1"/>
  <c r="Q159" i="4" s="1"/>
  <c r="P159" i="4" a="1"/>
  <c r="P159" i="4" s="1"/>
  <c r="O159" i="4" a="1"/>
  <c r="O159" i="4" s="1"/>
  <c r="N159" i="4" a="1"/>
  <c r="N159" i="4" s="1"/>
  <c r="M159" i="4" a="1"/>
  <c r="M159" i="4" s="1"/>
  <c r="L159" i="4" a="1"/>
  <c r="L159" i="4" s="1"/>
  <c r="K159" i="4" a="1"/>
  <c r="K159" i="4" s="1"/>
  <c r="BR158" i="4" a="1"/>
  <c r="BR158" i="4" s="1"/>
  <c r="BQ158" i="4" a="1"/>
  <c r="BQ158" i="4" s="1"/>
  <c r="BP158" i="4" a="1"/>
  <c r="BP158" i="4" s="1"/>
  <c r="BO158" i="4" a="1"/>
  <c r="BO158" i="4" s="1"/>
  <c r="BN158" i="4" a="1"/>
  <c r="BN158" i="4" s="1"/>
  <c r="BM158" i="4" a="1"/>
  <c r="BM158" i="4" s="1"/>
  <c r="BL158" i="4" a="1"/>
  <c r="BL158" i="4" s="1"/>
  <c r="BK158" i="4" a="1"/>
  <c r="BK158" i="4" s="1"/>
  <c r="BJ158" i="4" a="1"/>
  <c r="BJ158" i="4" s="1"/>
  <c r="BI158" i="4" a="1"/>
  <c r="BI158" i="4" s="1"/>
  <c r="BH158" i="4" a="1"/>
  <c r="BH158" i="4" s="1"/>
  <c r="BG158" i="4" a="1"/>
  <c r="BG158" i="4" s="1"/>
  <c r="BF158" i="4" a="1"/>
  <c r="BF158" i="4" s="1"/>
  <c r="BE158" i="4" a="1"/>
  <c r="BE158" i="4" s="1"/>
  <c r="BD158" i="4" a="1"/>
  <c r="BD158" i="4" s="1"/>
  <c r="BC158" i="4" a="1"/>
  <c r="BC158" i="4" s="1"/>
  <c r="BB158" i="4" a="1"/>
  <c r="BB158" i="4" s="1"/>
  <c r="BA158" i="4" a="1"/>
  <c r="BA158" i="4" s="1"/>
  <c r="AZ158" i="4" a="1"/>
  <c r="AZ158" i="4" s="1"/>
  <c r="AY158" i="4" a="1"/>
  <c r="AY158" i="4" s="1"/>
  <c r="AX158" i="4" a="1"/>
  <c r="AX158" i="4" s="1"/>
  <c r="AW158" i="4" a="1"/>
  <c r="AW158" i="4" s="1"/>
  <c r="AV158" i="4" a="1"/>
  <c r="AV158" i="4" s="1"/>
  <c r="AU158" i="4" a="1"/>
  <c r="AU158" i="4" s="1"/>
  <c r="AT158" i="4" a="1"/>
  <c r="AT158" i="4" s="1"/>
  <c r="AS158" i="4" a="1"/>
  <c r="AS158" i="4" s="1"/>
  <c r="AR158" i="4" a="1"/>
  <c r="AR158" i="4" s="1"/>
  <c r="AQ158" i="4" a="1"/>
  <c r="AQ158" i="4" s="1"/>
  <c r="AP158" i="4" a="1"/>
  <c r="AP158" i="4" s="1"/>
  <c r="AO158" i="4" a="1"/>
  <c r="AO158" i="4" s="1"/>
  <c r="AN158" i="4" a="1"/>
  <c r="AN158" i="4" s="1"/>
  <c r="AM158" i="4" a="1"/>
  <c r="AM158" i="4" s="1"/>
  <c r="AL158" i="4" a="1"/>
  <c r="AL158" i="4" s="1"/>
  <c r="AK158" i="4" a="1"/>
  <c r="AK158" i="4" s="1"/>
  <c r="AJ158" i="4" a="1"/>
  <c r="AJ158" i="4" s="1"/>
  <c r="AI158" i="4" a="1"/>
  <c r="AI158" i="4" s="1"/>
  <c r="AH158" i="4" a="1"/>
  <c r="AH158" i="4" s="1"/>
  <c r="AG158" i="4" a="1"/>
  <c r="AG158" i="4" s="1"/>
  <c r="AF158" i="4" a="1"/>
  <c r="AF158" i="4" s="1"/>
  <c r="AE158" i="4" a="1"/>
  <c r="AE158" i="4" s="1"/>
  <c r="AD158" i="4" a="1"/>
  <c r="AD158" i="4" s="1"/>
  <c r="AC158" i="4" a="1"/>
  <c r="AC158" i="4" s="1"/>
  <c r="AB158" i="4" a="1"/>
  <c r="AB158" i="4" s="1"/>
  <c r="AA158" i="4" a="1"/>
  <c r="AA158" i="4" s="1"/>
  <c r="Z158" i="4" a="1"/>
  <c r="Z158" i="4" s="1"/>
  <c r="Y158" i="4" a="1"/>
  <c r="Y158" i="4" s="1"/>
  <c r="X158" i="4" a="1"/>
  <c r="X158" i="4" s="1"/>
  <c r="W158" i="4" a="1"/>
  <c r="W158" i="4" s="1"/>
  <c r="V158" i="4" a="1"/>
  <c r="V158" i="4" s="1"/>
  <c r="U158" i="4" a="1"/>
  <c r="U158" i="4" s="1"/>
  <c r="T158" i="4" a="1"/>
  <c r="T158" i="4" s="1"/>
  <c r="S158" i="4" a="1"/>
  <c r="S158" i="4" s="1"/>
  <c r="R158" i="4" a="1"/>
  <c r="R158" i="4" s="1"/>
  <c r="Q158" i="4" a="1"/>
  <c r="Q158" i="4" s="1"/>
  <c r="P158" i="4" a="1"/>
  <c r="P158" i="4" s="1"/>
  <c r="O158" i="4" a="1"/>
  <c r="O158" i="4" s="1"/>
  <c r="N158" i="4" a="1"/>
  <c r="N158" i="4" s="1"/>
  <c r="M158" i="4" a="1"/>
  <c r="M158" i="4" s="1"/>
  <c r="L158" i="4" a="1"/>
  <c r="L158" i="4" s="1"/>
  <c r="K158" i="4" a="1"/>
  <c r="K158" i="4" s="1"/>
  <c r="BR157" i="4" a="1"/>
  <c r="BR157" i="4" s="1"/>
  <c r="BQ157" i="4" a="1"/>
  <c r="BQ157" i="4" s="1"/>
  <c r="BP157" i="4" a="1"/>
  <c r="BP157" i="4" s="1"/>
  <c r="BO157" i="4" a="1"/>
  <c r="BO157" i="4" s="1"/>
  <c r="BN157" i="4" a="1"/>
  <c r="BN157" i="4" s="1"/>
  <c r="BM157" i="4" a="1"/>
  <c r="BM157" i="4" s="1"/>
  <c r="BL157" i="4" a="1"/>
  <c r="BL157" i="4" s="1"/>
  <c r="BK157" i="4" a="1"/>
  <c r="BK157" i="4" s="1"/>
  <c r="BJ157" i="4" a="1"/>
  <c r="BJ157" i="4" s="1"/>
  <c r="BI157" i="4" a="1"/>
  <c r="BI157" i="4" s="1"/>
  <c r="BH157" i="4" a="1"/>
  <c r="BH157" i="4" s="1"/>
  <c r="BG157" i="4" a="1"/>
  <c r="BG157" i="4" s="1"/>
  <c r="BF157" i="4" a="1"/>
  <c r="BF157" i="4" s="1"/>
  <c r="BE157" i="4" a="1"/>
  <c r="BE157" i="4" s="1"/>
  <c r="BD157" i="4" a="1"/>
  <c r="BD157" i="4" s="1"/>
  <c r="BC157" i="4" a="1"/>
  <c r="BC157" i="4" s="1"/>
  <c r="BB157" i="4" a="1"/>
  <c r="BB157" i="4" s="1"/>
  <c r="BA157" i="4" a="1"/>
  <c r="BA157" i="4" s="1"/>
  <c r="AZ157" i="4" a="1"/>
  <c r="AZ157" i="4" s="1"/>
  <c r="AY157" i="4" a="1"/>
  <c r="AY157" i="4" s="1"/>
  <c r="AX157" i="4" a="1"/>
  <c r="AX157" i="4" s="1"/>
  <c r="AW157" i="4" a="1"/>
  <c r="AW157" i="4" s="1"/>
  <c r="AV157" i="4" a="1"/>
  <c r="AV157" i="4" s="1"/>
  <c r="AU157" i="4" a="1"/>
  <c r="AU157" i="4" s="1"/>
  <c r="AT157" i="4" a="1"/>
  <c r="AT157" i="4" s="1"/>
  <c r="AS157" i="4" a="1"/>
  <c r="AS157" i="4" s="1"/>
  <c r="AR157" i="4" a="1"/>
  <c r="AR157" i="4" s="1"/>
  <c r="AQ157" i="4" a="1"/>
  <c r="AQ157" i="4" s="1"/>
  <c r="AP157" i="4" a="1"/>
  <c r="AP157" i="4" s="1"/>
  <c r="AO157" i="4" a="1"/>
  <c r="AO157" i="4" s="1"/>
  <c r="AN157" i="4" a="1"/>
  <c r="AN157" i="4" s="1"/>
  <c r="AM157" i="4" a="1"/>
  <c r="AM157" i="4" s="1"/>
  <c r="AL157" i="4" a="1"/>
  <c r="AL157" i="4" s="1"/>
  <c r="AK157" i="4" a="1"/>
  <c r="AK157" i="4" s="1"/>
  <c r="AJ157" i="4" a="1"/>
  <c r="AJ157" i="4" s="1"/>
  <c r="AI157" i="4" a="1"/>
  <c r="AI157" i="4" s="1"/>
  <c r="AH157" i="4" a="1"/>
  <c r="AH157" i="4" s="1"/>
  <c r="AG157" i="4" a="1"/>
  <c r="AG157" i="4" s="1"/>
  <c r="AF157" i="4" a="1"/>
  <c r="AF157" i="4" s="1"/>
  <c r="AE157" i="4" a="1"/>
  <c r="AE157" i="4" s="1"/>
  <c r="AD157" i="4" a="1"/>
  <c r="AD157" i="4" s="1"/>
  <c r="AC157" i="4" a="1"/>
  <c r="AC157" i="4" s="1"/>
  <c r="AB157" i="4" a="1"/>
  <c r="AB157" i="4" s="1"/>
  <c r="AA157" i="4" a="1"/>
  <c r="AA157" i="4" s="1"/>
  <c r="Z157" i="4" a="1"/>
  <c r="Z157" i="4" s="1"/>
  <c r="Y157" i="4" a="1"/>
  <c r="Y157" i="4" s="1"/>
  <c r="X157" i="4" a="1"/>
  <c r="X157" i="4" s="1"/>
  <c r="W157" i="4" a="1"/>
  <c r="W157" i="4" s="1"/>
  <c r="V157" i="4" a="1"/>
  <c r="V157" i="4" s="1"/>
  <c r="U157" i="4" a="1"/>
  <c r="U157" i="4" s="1"/>
  <c r="T157" i="4" a="1"/>
  <c r="T157" i="4" s="1"/>
  <c r="S157" i="4" a="1"/>
  <c r="S157" i="4" s="1"/>
  <c r="R157" i="4" a="1"/>
  <c r="R157" i="4" s="1"/>
  <c r="Q157" i="4" a="1"/>
  <c r="Q157" i="4" s="1"/>
  <c r="P157" i="4" a="1"/>
  <c r="P157" i="4" s="1"/>
  <c r="O157" i="4" a="1"/>
  <c r="O157" i="4" s="1"/>
  <c r="N157" i="4" a="1"/>
  <c r="N157" i="4" s="1"/>
  <c r="M157" i="4" a="1"/>
  <c r="M157" i="4" s="1"/>
  <c r="L157" i="4" a="1"/>
  <c r="L157" i="4" s="1"/>
  <c r="K157" i="4" a="1"/>
  <c r="K157" i="4" s="1"/>
  <c r="BR156" i="4" a="1"/>
  <c r="BR156" i="4" s="1"/>
  <c r="BQ156" i="4" a="1"/>
  <c r="BQ156" i="4" s="1"/>
  <c r="BP156" i="4" a="1"/>
  <c r="BP156" i="4" s="1"/>
  <c r="BO156" i="4" a="1"/>
  <c r="BO156" i="4" s="1"/>
  <c r="BN156" i="4" a="1"/>
  <c r="BN156" i="4" s="1"/>
  <c r="BM156" i="4" a="1"/>
  <c r="BM156" i="4" s="1"/>
  <c r="BL156" i="4" a="1"/>
  <c r="BL156" i="4" s="1"/>
  <c r="BK156" i="4" a="1"/>
  <c r="BK156" i="4" s="1"/>
  <c r="BJ156" i="4" a="1"/>
  <c r="BJ156" i="4" s="1"/>
  <c r="BI156" i="4" a="1"/>
  <c r="BI156" i="4" s="1"/>
  <c r="BH156" i="4" a="1"/>
  <c r="BH156" i="4" s="1"/>
  <c r="BG156" i="4" a="1"/>
  <c r="BG156" i="4" s="1"/>
  <c r="BF156" i="4" a="1"/>
  <c r="BF156" i="4" s="1"/>
  <c r="BE156" i="4" a="1"/>
  <c r="BE156" i="4" s="1"/>
  <c r="BD156" i="4" a="1"/>
  <c r="BD156" i="4" s="1"/>
  <c r="BC156" i="4" a="1"/>
  <c r="BC156" i="4" s="1"/>
  <c r="BB156" i="4" a="1"/>
  <c r="BB156" i="4" s="1"/>
  <c r="BA156" i="4" a="1"/>
  <c r="BA156" i="4" s="1"/>
  <c r="AZ156" i="4" a="1"/>
  <c r="AZ156" i="4" s="1"/>
  <c r="AY156" i="4" a="1"/>
  <c r="AY156" i="4" s="1"/>
  <c r="AX156" i="4" a="1"/>
  <c r="AX156" i="4" s="1"/>
  <c r="AW156" i="4" a="1"/>
  <c r="AW156" i="4" s="1"/>
  <c r="AV156" i="4" a="1"/>
  <c r="AV156" i="4" s="1"/>
  <c r="AU156" i="4" a="1"/>
  <c r="AU156" i="4" s="1"/>
  <c r="AT156" i="4" a="1"/>
  <c r="AT156" i="4" s="1"/>
  <c r="AS156" i="4" a="1"/>
  <c r="AS156" i="4" s="1"/>
  <c r="AR156" i="4" a="1"/>
  <c r="AR156" i="4" s="1"/>
  <c r="AQ156" i="4" a="1"/>
  <c r="AQ156" i="4" s="1"/>
  <c r="AP156" i="4" a="1"/>
  <c r="AP156" i="4" s="1"/>
  <c r="AO156" i="4" a="1"/>
  <c r="AO156" i="4" s="1"/>
  <c r="AN156" i="4" a="1"/>
  <c r="AN156" i="4" s="1"/>
  <c r="AM156" i="4" a="1"/>
  <c r="AM156" i="4" s="1"/>
  <c r="AL156" i="4" a="1"/>
  <c r="AL156" i="4" s="1"/>
  <c r="AK156" i="4" a="1"/>
  <c r="AK156" i="4" s="1"/>
  <c r="AJ156" i="4" a="1"/>
  <c r="AJ156" i="4" s="1"/>
  <c r="AI156" i="4" a="1"/>
  <c r="AI156" i="4" s="1"/>
  <c r="AH156" i="4" a="1"/>
  <c r="AH156" i="4" s="1"/>
  <c r="AG156" i="4" a="1"/>
  <c r="AG156" i="4" s="1"/>
  <c r="AF156" i="4" a="1"/>
  <c r="AF156" i="4" s="1"/>
  <c r="AE156" i="4" a="1"/>
  <c r="AE156" i="4" s="1"/>
  <c r="AD156" i="4" a="1"/>
  <c r="AD156" i="4" s="1"/>
  <c r="AC156" i="4" a="1"/>
  <c r="AC156" i="4" s="1"/>
  <c r="AB156" i="4" a="1"/>
  <c r="AB156" i="4" s="1"/>
  <c r="AA156" i="4" a="1"/>
  <c r="AA156" i="4" s="1"/>
  <c r="Z156" i="4" a="1"/>
  <c r="Z156" i="4" s="1"/>
  <c r="Y156" i="4" a="1"/>
  <c r="Y156" i="4" s="1"/>
  <c r="X156" i="4" a="1"/>
  <c r="X156" i="4" s="1"/>
  <c r="W156" i="4" a="1"/>
  <c r="W156" i="4" s="1"/>
  <c r="V156" i="4" a="1"/>
  <c r="V156" i="4" s="1"/>
  <c r="U156" i="4" a="1"/>
  <c r="U156" i="4" s="1"/>
  <c r="T156" i="4" a="1"/>
  <c r="T156" i="4" s="1"/>
  <c r="S156" i="4" a="1"/>
  <c r="S156" i="4" s="1"/>
  <c r="R156" i="4" a="1"/>
  <c r="R156" i="4" s="1"/>
  <c r="Q156" i="4" a="1"/>
  <c r="Q156" i="4" s="1"/>
  <c r="P156" i="4" a="1"/>
  <c r="P156" i="4" s="1"/>
  <c r="O156" i="4" a="1"/>
  <c r="O156" i="4" s="1"/>
  <c r="N156" i="4" a="1"/>
  <c r="N156" i="4" s="1"/>
  <c r="M156" i="4" a="1"/>
  <c r="M156" i="4" s="1"/>
  <c r="L156" i="4" a="1"/>
  <c r="L156" i="4" s="1"/>
  <c r="K156" i="4" a="1"/>
  <c r="K156" i="4" s="1"/>
  <c r="BR155" i="4" a="1"/>
  <c r="BR155" i="4" s="1"/>
  <c r="BQ155" i="4" a="1"/>
  <c r="BQ155" i="4" s="1"/>
  <c r="BP155" i="4" a="1"/>
  <c r="BP155" i="4" s="1"/>
  <c r="BO155" i="4" a="1"/>
  <c r="BO155" i="4" s="1"/>
  <c r="BN155" i="4" a="1"/>
  <c r="BN155" i="4" s="1"/>
  <c r="BM155" i="4" a="1"/>
  <c r="BM155" i="4" s="1"/>
  <c r="BL155" i="4" a="1"/>
  <c r="BL155" i="4" s="1"/>
  <c r="BK155" i="4" a="1"/>
  <c r="BK155" i="4" s="1"/>
  <c r="BJ155" i="4" a="1"/>
  <c r="BJ155" i="4" s="1"/>
  <c r="BI155" i="4" a="1"/>
  <c r="BI155" i="4" s="1"/>
  <c r="BH155" i="4" a="1"/>
  <c r="BH155" i="4" s="1"/>
  <c r="BG155" i="4" a="1"/>
  <c r="BG155" i="4" s="1"/>
  <c r="BF155" i="4" a="1"/>
  <c r="BF155" i="4" s="1"/>
  <c r="BE155" i="4" a="1"/>
  <c r="BE155" i="4" s="1"/>
  <c r="BD155" i="4" a="1"/>
  <c r="BD155" i="4" s="1"/>
  <c r="BC155" i="4" a="1"/>
  <c r="BC155" i="4" s="1"/>
  <c r="BB155" i="4" a="1"/>
  <c r="BB155" i="4" s="1"/>
  <c r="BA155" i="4" a="1"/>
  <c r="BA155" i="4" s="1"/>
  <c r="AZ155" i="4" a="1"/>
  <c r="AZ155" i="4" s="1"/>
  <c r="AY155" i="4" a="1"/>
  <c r="AY155" i="4" s="1"/>
  <c r="AX155" i="4" a="1"/>
  <c r="AX155" i="4" s="1"/>
  <c r="AW155" i="4" a="1"/>
  <c r="AW155" i="4" s="1"/>
  <c r="AV155" i="4" a="1"/>
  <c r="AV155" i="4" s="1"/>
  <c r="AU155" i="4" a="1"/>
  <c r="AU155" i="4" s="1"/>
  <c r="AT155" i="4" a="1"/>
  <c r="AT155" i="4" s="1"/>
  <c r="AS155" i="4" a="1"/>
  <c r="AS155" i="4" s="1"/>
  <c r="AR155" i="4" a="1"/>
  <c r="AR155" i="4" s="1"/>
  <c r="AQ155" i="4" a="1"/>
  <c r="AQ155" i="4" s="1"/>
  <c r="AP155" i="4" a="1"/>
  <c r="AP155" i="4" s="1"/>
  <c r="AO155" i="4" a="1"/>
  <c r="AO155" i="4" s="1"/>
  <c r="AN155" i="4" a="1"/>
  <c r="AN155" i="4" s="1"/>
  <c r="AM155" i="4" a="1"/>
  <c r="AM155" i="4" s="1"/>
  <c r="AL155" i="4" a="1"/>
  <c r="AL155" i="4" s="1"/>
  <c r="AK155" i="4" a="1"/>
  <c r="AK155" i="4" s="1"/>
  <c r="AJ155" i="4" a="1"/>
  <c r="AJ155" i="4" s="1"/>
  <c r="AI155" i="4" a="1"/>
  <c r="AI155" i="4" s="1"/>
  <c r="AH155" i="4" a="1"/>
  <c r="AH155" i="4" s="1"/>
  <c r="AG155" i="4" a="1"/>
  <c r="AG155" i="4" s="1"/>
  <c r="AF155" i="4" a="1"/>
  <c r="AF155" i="4" s="1"/>
  <c r="AE155" i="4" a="1"/>
  <c r="AE155" i="4" s="1"/>
  <c r="AD155" i="4" a="1"/>
  <c r="AD155" i="4" s="1"/>
  <c r="AC155" i="4" a="1"/>
  <c r="AC155" i="4" s="1"/>
  <c r="AB155" i="4" a="1"/>
  <c r="AB155" i="4" s="1"/>
  <c r="AA155" i="4" a="1"/>
  <c r="AA155" i="4" s="1"/>
  <c r="Z155" i="4" a="1"/>
  <c r="Z155" i="4" s="1"/>
  <c r="Y155" i="4" a="1"/>
  <c r="Y155" i="4" s="1"/>
  <c r="X155" i="4" a="1"/>
  <c r="X155" i="4" s="1"/>
  <c r="W155" i="4" a="1"/>
  <c r="W155" i="4" s="1"/>
  <c r="V155" i="4" a="1"/>
  <c r="V155" i="4" s="1"/>
  <c r="U155" i="4" a="1"/>
  <c r="U155" i="4" s="1"/>
  <c r="T155" i="4" a="1"/>
  <c r="T155" i="4" s="1"/>
  <c r="S155" i="4" a="1"/>
  <c r="S155" i="4" s="1"/>
  <c r="R155" i="4" a="1"/>
  <c r="R155" i="4" s="1"/>
  <c r="Q155" i="4" a="1"/>
  <c r="Q155" i="4" s="1"/>
  <c r="P155" i="4" a="1"/>
  <c r="P155" i="4" s="1"/>
  <c r="O155" i="4" a="1"/>
  <c r="O155" i="4" s="1"/>
  <c r="N155" i="4" a="1"/>
  <c r="N155" i="4" s="1"/>
  <c r="M155" i="4" a="1"/>
  <c r="M155" i="4" s="1"/>
  <c r="L155" i="4" a="1"/>
  <c r="L155" i="4" s="1"/>
  <c r="K155" i="4" a="1"/>
  <c r="K155" i="4" s="1"/>
  <c r="BR154" i="4" a="1"/>
  <c r="BR154" i="4" s="1"/>
  <c r="BQ154" i="4" a="1"/>
  <c r="BQ154" i="4" s="1"/>
  <c r="BP154" i="4" a="1"/>
  <c r="BP154" i="4" s="1"/>
  <c r="BO154" i="4" a="1"/>
  <c r="BO154" i="4" s="1"/>
  <c r="BN154" i="4" a="1"/>
  <c r="BN154" i="4" s="1"/>
  <c r="BM154" i="4" a="1"/>
  <c r="BM154" i="4" s="1"/>
  <c r="BL154" i="4" a="1"/>
  <c r="BL154" i="4" s="1"/>
  <c r="BK154" i="4" a="1"/>
  <c r="BK154" i="4" s="1"/>
  <c r="BJ154" i="4" a="1"/>
  <c r="BJ154" i="4" s="1"/>
  <c r="BI154" i="4" a="1"/>
  <c r="BI154" i="4" s="1"/>
  <c r="BH154" i="4" a="1"/>
  <c r="BH154" i="4" s="1"/>
  <c r="BG154" i="4" a="1"/>
  <c r="BG154" i="4" s="1"/>
  <c r="BF154" i="4" a="1"/>
  <c r="BF154" i="4" s="1"/>
  <c r="BE154" i="4" a="1"/>
  <c r="BE154" i="4" s="1"/>
  <c r="BD154" i="4" a="1"/>
  <c r="BD154" i="4" s="1"/>
  <c r="BC154" i="4" a="1"/>
  <c r="BC154" i="4" s="1"/>
  <c r="BB154" i="4" a="1"/>
  <c r="BB154" i="4" s="1"/>
  <c r="BA154" i="4" a="1"/>
  <c r="BA154" i="4" s="1"/>
  <c r="AZ154" i="4" a="1"/>
  <c r="AZ154" i="4" s="1"/>
  <c r="AY154" i="4" a="1"/>
  <c r="AY154" i="4" s="1"/>
  <c r="AX154" i="4" a="1"/>
  <c r="AX154" i="4" s="1"/>
  <c r="AW154" i="4" a="1"/>
  <c r="AW154" i="4" s="1"/>
  <c r="AV154" i="4" a="1"/>
  <c r="AV154" i="4" s="1"/>
  <c r="AU154" i="4" a="1"/>
  <c r="AU154" i="4" s="1"/>
  <c r="AT154" i="4" a="1"/>
  <c r="AT154" i="4" s="1"/>
  <c r="AS154" i="4" a="1"/>
  <c r="AS154" i="4" s="1"/>
  <c r="AR154" i="4" a="1"/>
  <c r="AR154" i="4" s="1"/>
  <c r="AQ154" i="4" a="1"/>
  <c r="AQ154" i="4" s="1"/>
  <c r="AP154" i="4" a="1"/>
  <c r="AP154" i="4" s="1"/>
  <c r="AO154" i="4" a="1"/>
  <c r="AO154" i="4" s="1"/>
  <c r="AN154" i="4" a="1"/>
  <c r="AN154" i="4" s="1"/>
  <c r="AM154" i="4" a="1"/>
  <c r="AM154" i="4" s="1"/>
  <c r="AL154" i="4" a="1"/>
  <c r="AL154" i="4" s="1"/>
  <c r="AK154" i="4" a="1"/>
  <c r="AK154" i="4" s="1"/>
  <c r="AJ154" i="4" a="1"/>
  <c r="AJ154" i="4" s="1"/>
  <c r="AI154" i="4" a="1"/>
  <c r="AI154" i="4" s="1"/>
  <c r="AH154" i="4" a="1"/>
  <c r="AH154" i="4" s="1"/>
  <c r="AG154" i="4" a="1"/>
  <c r="AG154" i="4" s="1"/>
  <c r="AF154" i="4" a="1"/>
  <c r="AF154" i="4" s="1"/>
  <c r="AE154" i="4" a="1"/>
  <c r="AE154" i="4" s="1"/>
  <c r="AD154" i="4" a="1"/>
  <c r="AD154" i="4" s="1"/>
  <c r="AC154" i="4" a="1"/>
  <c r="AC154" i="4" s="1"/>
  <c r="AB154" i="4" a="1"/>
  <c r="AB154" i="4" s="1"/>
  <c r="AA154" i="4" a="1"/>
  <c r="AA154" i="4" s="1"/>
  <c r="Z154" i="4" a="1"/>
  <c r="Z154" i="4" s="1"/>
  <c r="Y154" i="4" a="1"/>
  <c r="Y154" i="4" s="1"/>
  <c r="X154" i="4" a="1"/>
  <c r="X154" i="4" s="1"/>
  <c r="W154" i="4" a="1"/>
  <c r="W154" i="4" s="1"/>
  <c r="V154" i="4" a="1"/>
  <c r="V154" i="4" s="1"/>
  <c r="U154" i="4" a="1"/>
  <c r="U154" i="4" s="1"/>
  <c r="T154" i="4" a="1"/>
  <c r="T154" i="4" s="1"/>
  <c r="S154" i="4" a="1"/>
  <c r="S154" i="4" s="1"/>
  <c r="R154" i="4" a="1"/>
  <c r="R154" i="4" s="1"/>
  <c r="Q154" i="4" a="1"/>
  <c r="Q154" i="4" s="1"/>
  <c r="P154" i="4" a="1"/>
  <c r="P154" i="4" s="1"/>
  <c r="O154" i="4" a="1"/>
  <c r="O154" i="4" s="1"/>
  <c r="N154" i="4" a="1"/>
  <c r="N154" i="4" s="1"/>
  <c r="M154" i="4" a="1"/>
  <c r="M154" i="4" s="1"/>
  <c r="L154" i="4" a="1"/>
  <c r="L154" i="4" s="1"/>
  <c r="K154" i="4" a="1"/>
  <c r="K154" i="4" s="1"/>
  <c r="BR153" i="4" a="1"/>
  <c r="BR153" i="4" s="1"/>
  <c r="BQ153" i="4" a="1"/>
  <c r="BQ153" i="4" s="1"/>
  <c r="BP153" i="4" a="1"/>
  <c r="BP153" i="4" s="1"/>
  <c r="BO153" i="4" a="1"/>
  <c r="BO153" i="4" s="1"/>
  <c r="BN153" i="4" a="1"/>
  <c r="BN153" i="4" s="1"/>
  <c r="BM153" i="4" a="1"/>
  <c r="BM153" i="4" s="1"/>
  <c r="BL153" i="4" a="1"/>
  <c r="BL153" i="4" s="1"/>
  <c r="BK153" i="4" a="1"/>
  <c r="BK153" i="4" s="1"/>
  <c r="BJ153" i="4" a="1"/>
  <c r="BJ153" i="4" s="1"/>
  <c r="BI153" i="4" a="1"/>
  <c r="BI153" i="4" s="1"/>
  <c r="BH153" i="4" a="1"/>
  <c r="BH153" i="4" s="1"/>
  <c r="BG153" i="4" a="1"/>
  <c r="BG153" i="4" s="1"/>
  <c r="BF153" i="4" a="1"/>
  <c r="BF153" i="4" s="1"/>
  <c r="BE153" i="4" a="1"/>
  <c r="BE153" i="4" s="1"/>
  <c r="BD153" i="4" a="1"/>
  <c r="BD153" i="4" s="1"/>
  <c r="BC153" i="4" a="1"/>
  <c r="BC153" i="4" s="1"/>
  <c r="BB153" i="4" a="1"/>
  <c r="BB153" i="4" s="1"/>
  <c r="BA153" i="4" a="1"/>
  <c r="BA153" i="4" s="1"/>
  <c r="AZ153" i="4" a="1"/>
  <c r="AZ153" i="4" s="1"/>
  <c r="AY153" i="4" a="1"/>
  <c r="AY153" i="4" s="1"/>
  <c r="AX153" i="4" a="1"/>
  <c r="AX153" i="4" s="1"/>
  <c r="AW153" i="4" a="1"/>
  <c r="AW153" i="4" s="1"/>
  <c r="AV153" i="4" a="1"/>
  <c r="AV153" i="4" s="1"/>
  <c r="AU153" i="4" a="1"/>
  <c r="AU153" i="4" s="1"/>
  <c r="AT153" i="4" a="1"/>
  <c r="AT153" i="4" s="1"/>
  <c r="AS153" i="4" a="1"/>
  <c r="AS153" i="4" s="1"/>
  <c r="AR153" i="4" a="1"/>
  <c r="AR153" i="4" s="1"/>
  <c r="AQ153" i="4" a="1"/>
  <c r="AQ153" i="4" s="1"/>
  <c r="AP153" i="4" a="1"/>
  <c r="AP153" i="4" s="1"/>
  <c r="AO153" i="4" a="1"/>
  <c r="AO153" i="4" s="1"/>
  <c r="AN153" i="4" a="1"/>
  <c r="AN153" i="4" s="1"/>
  <c r="AM153" i="4" a="1"/>
  <c r="AM153" i="4" s="1"/>
  <c r="AL153" i="4" a="1"/>
  <c r="AL153" i="4" s="1"/>
  <c r="AK153" i="4" a="1"/>
  <c r="AK153" i="4" s="1"/>
  <c r="AJ153" i="4" a="1"/>
  <c r="AJ153" i="4" s="1"/>
  <c r="AI153" i="4" a="1"/>
  <c r="AI153" i="4" s="1"/>
  <c r="AH153" i="4" a="1"/>
  <c r="AH153" i="4" s="1"/>
  <c r="AG153" i="4" a="1"/>
  <c r="AG153" i="4" s="1"/>
  <c r="AF153" i="4" a="1"/>
  <c r="AF153" i="4" s="1"/>
  <c r="AE153" i="4" a="1"/>
  <c r="AE153" i="4" s="1"/>
  <c r="AD153" i="4" a="1"/>
  <c r="AD153" i="4" s="1"/>
  <c r="AC153" i="4" a="1"/>
  <c r="AC153" i="4" s="1"/>
  <c r="AB153" i="4" a="1"/>
  <c r="AB153" i="4" s="1"/>
  <c r="AA153" i="4" a="1"/>
  <c r="AA153" i="4" s="1"/>
  <c r="Z153" i="4" a="1"/>
  <c r="Z153" i="4" s="1"/>
  <c r="Y153" i="4" a="1"/>
  <c r="Y153" i="4" s="1"/>
  <c r="X153" i="4" a="1"/>
  <c r="X153" i="4" s="1"/>
  <c r="W153" i="4" a="1"/>
  <c r="W153" i="4" s="1"/>
  <c r="V153" i="4" a="1"/>
  <c r="V153" i="4" s="1"/>
  <c r="U153" i="4" a="1"/>
  <c r="U153" i="4" s="1"/>
  <c r="T153" i="4" a="1"/>
  <c r="T153" i="4" s="1"/>
  <c r="S153" i="4" a="1"/>
  <c r="S153" i="4" s="1"/>
  <c r="R153" i="4" a="1"/>
  <c r="R153" i="4" s="1"/>
  <c r="Q153" i="4" a="1"/>
  <c r="Q153" i="4" s="1"/>
  <c r="P153" i="4" a="1"/>
  <c r="P153" i="4" s="1"/>
  <c r="O153" i="4" a="1"/>
  <c r="O153" i="4" s="1"/>
  <c r="N153" i="4" a="1"/>
  <c r="N153" i="4" s="1"/>
  <c r="M153" i="4" a="1"/>
  <c r="M153" i="4" s="1"/>
  <c r="L153" i="4" a="1"/>
  <c r="L153" i="4" s="1"/>
  <c r="K153" i="4" a="1"/>
  <c r="K153" i="4" s="1"/>
  <c r="BR119" i="4" a="1"/>
  <c r="BR119" i="4" s="1"/>
  <c r="BQ119" i="4" a="1"/>
  <c r="BQ119" i="4" s="1"/>
  <c r="BP119" i="4" a="1"/>
  <c r="BP119" i="4" s="1"/>
  <c r="BO119" i="4" a="1"/>
  <c r="BO119" i="4" s="1"/>
  <c r="BN119" i="4" a="1"/>
  <c r="BN119" i="4" s="1"/>
  <c r="BM119" i="4" a="1"/>
  <c r="BM119" i="4" s="1"/>
  <c r="BL119" i="4" a="1"/>
  <c r="BL119" i="4" s="1"/>
  <c r="BR118" i="4" a="1"/>
  <c r="BR118" i="4" s="1"/>
  <c r="BQ118" i="4" a="1"/>
  <c r="BQ118" i="4" s="1"/>
  <c r="BP118" i="4" a="1"/>
  <c r="BP118" i="4" s="1"/>
  <c r="BO118" i="4" a="1"/>
  <c r="BO118" i="4" s="1"/>
  <c r="BN118" i="4" a="1"/>
  <c r="BN118" i="4" s="1"/>
  <c r="BM118" i="4" a="1"/>
  <c r="BM118" i="4" s="1"/>
  <c r="BL118" i="4" a="1"/>
  <c r="BL118" i="4" s="1"/>
  <c r="BK118" i="4" a="1"/>
  <c r="BK118" i="4" s="1"/>
  <c r="BJ118" i="4" a="1"/>
  <c r="BJ118" i="4" s="1"/>
  <c r="BI118" i="4" a="1"/>
  <c r="BI118" i="4" s="1"/>
  <c r="BH118" i="4" a="1"/>
  <c r="BH118" i="4" s="1"/>
  <c r="BG118" i="4" a="1"/>
  <c r="BG118" i="4" s="1"/>
  <c r="BF118" i="4" a="1"/>
  <c r="BF118" i="4" s="1"/>
  <c r="BE118" i="4" a="1"/>
  <c r="BE118" i="4" s="1"/>
  <c r="BD118" i="4" a="1"/>
  <c r="BD118" i="4" s="1"/>
  <c r="BC118" i="4" a="1"/>
  <c r="BC118" i="4" s="1"/>
  <c r="BB118" i="4" a="1"/>
  <c r="BB118" i="4" s="1"/>
  <c r="BA118" i="4" a="1"/>
  <c r="BA118" i="4" s="1"/>
  <c r="AZ118" i="4" a="1"/>
  <c r="AZ118" i="4" s="1"/>
  <c r="AY118" i="4" a="1"/>
  <c r="AY118" i="4" s="1"/>
  <c r="AX118" i="4" a="1"/>
  <c r="AX118" i="4" s="1"/>
  <c r="AW118" i="4" a="1"/>
  <c r="AW118" i="4" s="1"/>
  <c r="AV118" i="4" a="1"/>
  <c r="AV118" i="4" s="1"/>
  <c r="AU118" i="4" a="1"/>
  <c r="AU118" i="4" s="1"/>
  <c r="AT118" i="4" a="1"/>
  <c r="AT118" i="4" s="1"/>
  <c r="AS118" i="4" a="1"/>
  <c r="AS118" i="4" s="1"/>
  <c r="AR118" i="4" a="1"/>
  <c r="AR118" i="4" s="1"/>
  <c r="AQ118" i="4" a="1"/>
  <c r="AQ118" i="4" s="1"/>
  <c r="AP118" i="4" a="1"/>
  <c r="AP118" i="4" s="1"/>
  <c r="BR117" i="4" a="1"/>
  <c r="BR117" i="4" s="1"/>
  <c r="BQ117" i="4" a="1"/>
  <c r="BQ117" i="4" s="1"/>
  <c r="BP117" i="4" a="1"/>
  <c r="BP117" i="4" s="1"/>
  <c r="BO117" i="4" a="1"/>
  <c r="BO117" i="4" s="1"/>
  <c r="BN117" i="4" a="1"/>
  <c r="BN117" i="4" s="1"/>
  <c r="BM117" i="4" a="1"/>
  <c r="BM117" i="4" s="1"/>
  <c r="BL117" i="4" a="1"/>
  <c r="BL117" i="4" s="1"/>
  <c r="BK117" i="4" a="1"/>
  <c r="BK117" i="4" s="1"/>
  <c r="BJ117" i="4" a="1"/>
  <c r="BJ117" i="4" s="1"/>
  <c r="BI117" i="4" a="1"/>
  <c r="BI117" i="4" s="1"/>
  <c r="BH117" i="4" a="1"/>
  <c r="BH117" i="4" s="1"/>
  <c r="BG117" i="4" a="1"/>
  <c r="BG117" i="4" s="1"/>
  <c r="BF117" i="4" a="1"/>
  <c r="BF117" i="4" s="1"/>
  <c r="BE117" i="4" a="1"/>
  <c r="BE117" i="4" s="1"/>
  <c r="BD117" i="4" a="1"/>
  <c r="BD117" i="4" s="1"/>
  <c r="BC117" i="4" a="1"/>
  <c r="BC117" i="4" s="1"/>
  <c r="BB117" i="4" a="1"/>
  <c r="BB117" i="4" s="1"/>
  <c r="BA117" i="4" a="1"/>
  <c r="BA117" i="4" s="1"/>
  <c r="AZ117" i="4" a="1"/>
  <c r="AZ117" i="4" s="1"/>
  <c r="AY117" i="4" a="1"/>
  <c r="AY117" i="4" s="1"/>
  <c r="AX117" i="4" a="1"/>
  <c r="AX117" i="4" s="1"/>
  <c r="BR46" i="4" a="1"/>
  <c r="BR46" i="4" s="1"/>
  <c r="BQ46" i="4" a="1"/>
  <c r="BQ46" i="4" s="1"/>
  <c r="BP46" i="4" a="1"/>
  <c r="BP46" i="4" s="1"/>
  <c r="BO46" i="4" a="1"/>
  <c r="BO46" i="4" s="1"/>
  <c r="BN46" i="4" a="1"/>
  <c r="BN46" i="4" s="1"/>
  <c r="BM46" i="4" a="1"/>
  <c r="BM46" i="4" s="1"/>
  <c r="BL46" i="4" a="1"/>
  <c r="BL46" i="4" s="1"/>
  <c r="BR45" i="4" a="1"/>
  <c r="BR45" i="4" s="1"/>
  <c r="BQ45" i="4" a="1"/>
  <c r="BQ45" i="4" s="1"/>
  <c r="BP45" i="4" a="1"/>
  <c r="BP45" i="4" s="1"/>
  <c r="BO45" i="4" a="1"/>
  <c r="BO45" i="4" s="1"/>
  <c r="BN45" i="4" a="1"/>
  <c r="BN45" i="4" s="1"/>
  <c r="BM45" i="4" a="1"/>
  <c r="BM45" i="4" s="1"/>
  <c r="BL45" i="4" a="1"/>
  <c r="BL45" i="4" s="1"/>
  <c r="BK45" i="4" a="1"/>
  <c r="BK45" i="4" s="1"/>
  <c r="BJ45" i="4" a="1"/>
  <c r="BJ45" i="4" s="1"/>
  <c r="BI45" i="4" a="1"/>
  <c r="BI45" i="4" s="1"/>
  <c r="BH45" i="4" a="1"/>
  <c r="BH45" i="4" s="1"/>
  <c r="BG45" i="4" a="1"/>
  <c r="BG45" i="4" s="1"/>
  <c r="BF45" i="4" a="1"/>
  <c r="BF45" i="4" s="1"/>
  <c r="BE45" i="4" a="1"/>
  <c r="BE45" i="4" s="1"/>
  <c r="BD45" i="4" a="1"/>
  <c r="BD45" i="4" s="1"/>
  <c r="BC45" i="4" a="1"/>
  <c r="BC45" i="4" s="1"/>
  <c r="BB45" i="4" a="1"/>
  <c r="BB45" i="4" s="1"/>
  <c r="BA45" i="4" a="1"/>
  <c r="BA45" i="4" s="1"/>
  <c r="AZ45" i="4" a="1"/>
  <c r="AZ45" i="4" s="1"/>
  <c r="AY45" i="4" a="1"/>
  <c r="AY45" i="4" s="1"/>
  <c r="AX45" i="4" a="1"/>
  <c r="AX45" i="4" s="1"/>
  <c r="AW45" i="4" a="1"/>
  <c r="AW45" i="4" s="1"/>
  <c r="AV45" i="4" a="1"/>
  <c r="AV45" i="4" s="1"/>
  <c r="AU45" i="4" a="1"/>
  <c r="AU45" i="4" s="1"/>
  <c r="AT45" i="4" a="1"/>
  <c r="AT45" i="4" s="1"/>
  <c r="AS45" i="4" a="1"/>
  <c r="AS45" i="4" s="1"/>
  <c r="AR45" i="4" a="1"/>
  <c r="AR45" i="4" s="1"/>
  <c r="AQ45" i="4" a="1"/>
  <c r="AQ45" i="4" s="1"/>
  <c r="AP45" i="4" a="1"/>
  <c r="AP45" i="4" s="1"/>
  <c r="BR44" i="4" a="1"/>
  <c r="BR44" i="4" s="1"/>
  <c r="BQ44" i="4" a="1"/>
  <c r="BQ44" i="4" s="1"/>
  <c r="BP44" i="4" a="1"/>
  <c r="BP44" i="4" s="1"/>
  <c r="BO44" i="4" a="1"/>
  <c r="BO44" i="4" s="1"/>
  <c r="BN44" i="4" a="1"/>
  <c r="BN44" i="4" s="1"/>
  <c r="BM44" i="4" a="1"/>
  <c r="BM44" i="4" s="1"/>
  <c r="BL44" i="4" a="1"/>
  <c r="BL44" i="4" s="1"/>
  <c r="BK44" i="4" a="1"/>
  <c r="BK44" i="4" s="1"/>
  <c r="BJ44" i="4" a="1"/>
  <c r="BJ44" i="4" s="1"/>
  <c r="BI44" i="4" a="1"/>
  <c r="BI44" i="4" s="1"/>
  <c r="BH44" i="4" a="1"/>
  <c r="BH44" i="4" s="1"/>
  <c r="BG44" i="4" a="1"/>
  <c r="BG44" i="4" s="1"/>
  <c r="BF44" i="4" a="1"/>
  <c r="BF44" i="4" s="1"/>
  <c r="BE44" i="4" a="1"/>
  <c r="BE44" i="4" s="1"/>
  <c r="BD44" i="4" a="1"/>
  <c r="BD44" i="4" s="1"/>
  <c r="BC44" i="4" a="1"/>
  <c r="BC44" i="4" s="1"/>
  <c r="BB44" i="4" a="1"/>
  <c r="BB44" i="4" s="1"/>
  <c r="BA44" i="4" a="1"/>
  <c r="BA44" i="4" s="1"/>
  <c r="AZ44" i="4" a="1"/>
  <c r="AZ44" i="4" s="1"/>
  <c r="AY44" i="4" a="1"/>
  <c r="AY44" i="4" s="1"/>
  <c r="AX44" i="4" a="1"/>
  <c r="AX44" i="4" s="1"/>
  <c r="BR32" i="4" a="1"/>
  <c r="BR32" i="4" s="1"/>
  <c r="BQ32" i="4" a="1"/>
  <c r="BQ32" i="4" s="1"/>
  <c r="BP32" i="4" a="1"/>
  <c r="BP32" i="4" s="1"/>
  <c r="BO32" i="4" a="1"/>
  <c r="BO32" i="4" s="1"/>
  <c r="BN32" i="4" a="1"/>
  <c r="BN32" i="4" s="1"/>
  <c r="BM32" i="4" a="1"/>
  <c r="BM32" i="4" s="1"/>
  <c r="BL32" i="4" a="1"/>
  <c r="BL32" i="4" s="1"/>
  <c r="BK32" i="4" a="1"/>
  <c r="BK32" i="4" s="1"/>
  <c r="BJ32" i="4" a="1"/>
  <c r="BJ32" i="4" s="1"/>
  <c r="BI32" i="4" a="1"/>
  <c r="BI32" i="4" s="1"/>
  <c r="BH32" i="4" a="1"/>
  <c r="BH32" i="4" s="1"/>
  <c r="BG32" i="4" a="1"/>
  <c r="BG32" i="4" s="1"/>
  <c r="BF32" i="4" a="1"/>
  <c r="BF32" i="4" s="1"/>
  <c r="BE32" i="4" a="1"/>
  <c r="BE32" i="4" s="1"/>
  <c r="BD32" i="4" a="1"/>
  <c r="BD32" i="4" s="1"/>
  <c r="BC32" i="4" a="1"/>
  <c r="BC32" i="4" s="1"/>
  <c r="BB32" i="4" a="1"/>
  <c r="BB32" i="4" s="1"/>
  <c r="BA32" i="4" a="1"/>
  <c r="BA32" i="4" s="1"/>
  <c r="AZ32" i="4" a="1"/>
  <c r="AZ32" i="4" s="1"/>
  <c r="AY32" i="4" a="1"/>
  <c r="AY32" i="4" s="1"/>
  <c r="AX32" i="4" a="1"/>
  <c r="AX32" i="4" s="1"/>
  <c r="AW32" i="4" a="1"/>
  <c r="AW32" i="4" s="1"/>
  <c r="AV32" i="4" a="1"/>
  <c r="AV32" i="4" s="1"/>
  <c r="AU32" i="4" a="1"/>
  <c r="AU32" i="4" s="1"/>
  <c r="AT32" i="4" a="1"/>
  <c r="AT32" i="4" s="1"/>
  <c r="AS32" i="4" a="1"/>
  <c r="AS32" i="4" s="1"/>
  <c r="AR32" i="4" a="1"/>
  <c r="AR32" i="4" s="1"/>
  <c r="AQ32" i="4" a="1"/>
  <c r="AQ32" i="4" s="1"/>
  <c r="AP32" i="4" a="1"/>
  <c r="AP32" i="4" s="1"/>
  <c r="AO32" i="4" a="1"/>
  <c r="AO32" i="4" s="1"/>
  <c r="AN32" i="4" a="1"/>
  <c r="AN32" i="4" s="1"/>
  <c r="AM32" i="4" a="1"/>
  <c r="AM32" i="4" s="1"/>
  <c r="AL32" i="4" a="1"/>
  <c r="AL32" i="4" s="1"/>
  <c r="AK32" i="4" a="1"/>
  <c r="AK32" i="4" s="1"/>
  <c r="AJ32" i="4" a="1"/>
  <c r="AJ32" i="4" s="1"/>
  <c r="AI32" i="4" a="1"/>
  <c r="AI32" i="4" s="1"/>
  <c r="AH32" i="4" a="1"/>
  <c r="AH32" i="4" s="1"/>
  <c r="AG32" i="4" a="1"/>
  <c r="AG32" i="4" s="1"/>
  <c r="AF32" i="4" a="1"/>
  <c r="AF32" i="4" s="1"/>
  <c r="AE32" i="4" a="1"/>
  <c r="AE32" i="4" s="1"/>
  <c r="AD32" i="4" a="1"/>
  <c r="AD32" i="4" s="1"/>
  <c r="AC32" i="4" a="1"/>
  <c r="AC32" i="4" s="1"/>
  <c r="AB32" i="4" a="1"/>
  <c r="AB32" i="4" s="1"/>
  <c r="AA32" i="4" a="1"/>
  <c r="AA32" i="4" s="1"/>
  <c r="Z32" i="4" a="1"/>
  <c r="Z32" i="4" s="1"/>
  <c r="Y32" i="4" a="1"/>
  <c r="Y32" i="4" s="1"/>
  <c r="X32" i="4" a="1"/>
  <c r="X32" i="4" s="1"/>
  <c r="W32" i="4" a="1"/>
  <c r="W32" i="4" s="1"/>
  <c r="V32" i="4" a="1"/>
  <c r="V32" i="4" s="1"/>
  <c r="U32" i="4" a="1"/>
  <c r="U32" i="4" s="1"/>
  <c r="T32" i="4" a="1"/>
  <c r="T32" i="4" s="1"/>
  <c r="S32" i="4" a="1"/>
  <c r="S32" i="4" s="1"/>
  <c r="R32" i="4" a="1"/>
  <c r="R32" i="4" s="1"/>
  <c r="Q32" i="4" a="1"/>
  <c r="Q32" i="4" s="1"/>
  <c r="P32" i="4" a="1"/>
  <c r="P32" i="4" s="1"/>
  <c r="O32" i="4" a="1"/>
  <c r="O32" i="4" s="1"/>
  <c r="N32" i="4" a="1"/>
  <c r="N32" i="4" s="1"/>
  <c r="M32" i="4" a="1"/>
  <c r="M32" i="4" s="1"/>
  <c r="L32" i="4" a="1"/>
  <c r="L32" i="4" s="1"/>
  <c r="K32" i="4" a="1"/>
  <c r="K32" i="4" s="1"/>
  <c r="K69" i="4" s="1" a="1"/>
  <c r="K69" i="4" s="1"/>
  <c r="C32" i="4" a="1"/>
  <c r="C32" i="4" s="1"/>
  <c r="BR31" i="4" a="1"/>
  <c r="BR31" i="4" s="1"/>
  <c r="BQ31" i="4" a="1"/>
  <c r="BQ31" i="4" s="1"/>
  <c r="BP31" i="4" a="1"/>
  <c r="BP31" i="4" s="1"/>
  <c r="BO31" i="4" a="1"/>
  <c r="BO31" i="4" s="1"/>
  <c r="BN31" i="4" a="1"/>
  <c r="BN31" i="4" s="1"/>
  <c r="BM31" i="4" a="1"/>
  <c r="BM31" i="4" s="1"/>
  <c r="BL31" i="4" a="1"/>
  <c r="BL31" i="4" s="1"/>
  <c r="BK31" i="4" a="1"/>
  <c r="BK31" i="4" s="1"/>
  <c r="BJ31" i="4" a="1"/>
  <c r="BJ31" i="4" s="1"/>
  <c r="BI31" i="4" a="1"/>
  <c r="BI31" i="4" s="1"/>
  <c r="BH31" i="4" a="1"/>
  <c r="BH31" i="4" s="1"/>
  <c r="BG31" i="4" a="1"/>
  <c r="BG31" i="4" s="1"/>
  <c r="BF31" i="4" a="1"/>
  <c r="BF31" i="4" s="1"/>
  <c r="BE31" i="4" a="1"/>
  <c r="BE31" i="4" s="1"/>
  <c r="BD31" i="4" a="1"/>
  <c r="BD31" i="4" s="1"/>
  <c r="BC31" i="4" a="1"/>
  <c r="BC31" i="4" s="1"/>
  <c r="BB31" i="4" a="1"/>
  <c r="BB31" i="4" s="1"/>
  <c r="BA31" i="4" a="1"/>
  <c r="BA31" i="4" s="1"/>
  <c r="AZ31" i="4" a="1"/>
  <c r="AZ31" i="4" s="1"/>
  <c r="AY31" i="4" a="1"/>
  <c r="AY31" i="4" s="1"/>
  <c r="AX31" i="4" a="1"/>
  <c r="AX31" i="4" s="1"/>
  <c r="AW31" i="4" a="1"/>
  <c r="AW31" i="4" s="1"/>
  <c r="AV31" i="4" a="1"/>
  <c r="AV31" i="4" s="1"/>
  <c r="AU31" i="4" a="1"/>
  <c r="AU31" i="4" s="1"/>
  <c r="AT31" i="4" a="1"/>
  <c r="AT31" i="4" s="1"/>
  <c r="AS31" i="4" a="1"/>
  <c r="AS31" i="4" s="1"/>
  <c r="AR31" i="4" a="1"/>
  <c r="AR31" i="4" s="1"/>
  <c r="AQ31" i="4" a="1"/>
  <c r="AQ31" i="4" s="1"/>
  <c r="AP31" i="4" a="1"/>
  <c r="AP31" i="4" s="1"/>
  <c r="AO31" i="4" a="1"/>
  <c r="AO31" i="4" s="1"/>
  <c r="AN31" i="4" a="1"/>
  <c r="AN31" i="4" s="1"/>
  <c r="AM31" i="4" a="1"/>
  <c r="AM31" i="4" s="1"/>
  <c r="AL31" i="4" a="1"/>
  <c r="AL31" i="4" s="1"/>
  <c r="AK31" i="4" a="1"/>
  <c r="AK31" i="4" s="1"/>
  <c r="AJ31" i="4" a="1"/>
  <c r="AJ31" i="4" s="1"/>
  <c r="AI31" i="4" a="1"/>
  <c r="AI31" i="4" s="1"/>
  <c r="AH31" i="4" a="1"/>
  <c r="AH31" i="4" s="1"/>
  <c r="AG31" i="4" a="1"/>
  <c r="AG31" i="4" s="1"/>
  <c r="AF31" i="4" a="1"/>
  <c r="AF31" i="4" s="1"/>
  <c r="AE31" i="4" a="1"/>
  <c r="AE31" i="4" s="1"/>
  <c r="AD31" i="4" a="1"/>
  <c r="AD31" i="4" s="1"/>
  <c r="AC31" i="4" a="1"/>
  <c r="AC31" i="4" s="1"/>
  <c r="AB31" i="4" a="1"/>
  <c r="AB31" i="4" s="1"/>
  <c r="AA31" i="4" a="1"/>
  <c r="AA31" i="4" s="1"/>
  <c r="Z31" i="4" a="1"/>
  <c r="Z31" i="4" s="1"/>
  <c r="Y31" i="4" a="1"/>
  <c r="Y31" i="4" s="1"/>
  <c r="X31" i="4" a="1"/>
  <c r="X31" i="4" s="1"/>
  <c r="W31" i="4" a="1"/>
  <c r="W31" i="4" s="1"/>
  <c r="V31" i="4" a="1"/>
  <c r="V31" i="4" s="1"/>
  <c r="U31" i="4" a="1"/>
  <c r="U31" i="4" s="1"/>
  <c r="T31" i="4" a="1"/>
  <c r="T31" i="4" s="1"/>
  <c r="S31" i="4" a="1"/>
  <c r="S31" i="4" s="1"/>
  <c r="R31" i="4" a="1"/>
  <c r="R31" i="4" s="1"/>
  <c r="Q31" i="4" a="1"/>
  <c r="Q31" i="4" s="1"/>
  <c r="P31" i="4" a="1"/>
  <c r="P31" i="4" s="1"/>
  <c r="O31" i="4" a="1"/>
  <c r="O31" i="4" s="1"/>
  <c r="N31" i="4" a="1"/>
  <c r="N31" i="4" s="1"/>
  <c r="M31" i="4" a="1"/>
  <c r="M31" i="4" s="1"/>
  <c r="L31" i="4" a="1"/>
  <c r="L31" i="4" s="1"/>
  <c r="K31" i="4" a="1"/>
  <c r="K31" i="4" s="1"/>
  <c r="K68" i="4" s="1" a="1"/>
  <c r="K68" i="4" s="1"/>
  <c r="C31" i="4" a="1"/>
  <c r="C31" i="4" s="1"/>
  <c r="BR30" i="4" a="1"/>
  <c r="BR30" i="4" s="1"/>
  <c r="BQ30" i="4" a="1"/>
  <c r="BQ30" i="4" s="1"/>
  <c r="BP30" i="4" a="1"/>
  <c r="BP30" i="4" s="1"/>
  <c r="BO30" i="4" a="1"/>
  <c r="BO30" i="4" s="1"/>
  <c r="BN30" i="4" a="1"/>
  <c r="BN30" i="4" s="1"/>
  <c r="BM30" i="4" a="1"/>
  <c r="BM30" i="4" s="1"/>
  <c r="BL30" i="4" a="1"/>
  <c r="BL30" i="4" s="1"/>
  <c r="BK30" i="4" a="1"/>
  <c r="BK30" i="4" s="1"/>
  <c r="BJ30" i="4" a="1"/>
  <c r="BJ30" i="4" s="1"/>
  <c r="BI30" i="4" a="1"/>
  <c r="BI30" i="4" s="1"/>
  <c r="BH30" i="4" a="1"/>
  <c r="BH30" i="4" s="1"/>
  <c r="BG30" i="4" a="1"/>
  <c r="BG30" i="4" s="1"/>
  <c r="BF30" i="4" a="1"/>
  <c r="BF30" i="4" s="1"/>
  <c r="BE30" i="4" a="1"/>
  <c r="BE30" i="4" s="1"/>
  <c r="BD30" i="4" a="1"/>
  <c r="BD30" i="4" s="1"/>
  <c r="BC30" i="4" a="1"/>
  <c r="BC30" i="4" s="1"/>
  <c r="BB30" i="4" a="1"/>
  <c r="BB30" i="4" s="1"/>
  <c r="BA30" i="4" a="1"/>
  <c r="BA30" i="4" s="1"/>
  <c r="AZ30" i="4" a="1"/>
  <c r="AZ30" i="4" s="1"/>
  <c r="AY30" i="4" a="1"/>
  <c r="AY30" i="4" s="1"/>
  <c r="AX30" i="4" a="1"/>
  <c r="AX30" i="4" s="1"/>
  <c r="AW30" i="4" a="1"/>
  <c r="AW30" i="4" s="1"/>
  <c r="AV30" i="4" a="1"/>
  <c r="AV30" i="4" s="1"/>
  <c r="AU30" i="4" a="1"/>
  <c r="AU30" i="4" s="1"/>
  <c r="AT30" i="4" a="1"/>
  <c r="AT30" i="4" s="1"/>
  <c r="AS30" i="4" a="1"/>
  <c r="AS30" i="4" s="1"/>
  <c r="AR30" i="4" a="1"/>
  <c r="AR30" i="4" s="1"/>
  <c r="AQ30" i="4" a="1"/>
  <c r="AQ30" i="4" s="1"/>
  <c r="AP30" i="4" a="1"/>
  <c r="AP30" i="4" s="1"/>
  <c r="AO30" i="4" a="1"/>
  <c r="AO30" i="4" s="1"/>
  <c r="AN30" i="4" a="1"/>
  <c r="AN30" i="4" s="1"/>
  <c r="AM30" i="4" a="1"/>
  <c r="AM30" i="4" s="1"/>
  <c r="AL30" i="4" a="1"/>
  <c r="AL30" i="4" s="1"/>
  <c r="AK30" i="4" a="1"/>
  <c r="AK30" i="4" s="1"/>
  <c r="AJ30" i="4" a="1"/>
  <c r="AJ30" i="4" s="1"/>
  <c r="AI30" i="4" a="1"/>
  <c r="AI30" i="4" s="1"/>
  <c r="AH30" i="4" a="1"/>
  <c r="AH30" i="4" s="1"/>
  <c r="AG30" i="4" a="1"/>
  <c r="AG30" i="4" s="1"/>
  <c r="AF30" i="4" a="1"/>
  <c r="AF30" i="4" s="1"/>
  <c r="AE30" i="4" a="1"/>
  <c r="AE30" i="4" s="1"/>
  <c r="AD30" i="4" a="1"/>
  <c r="AD30" i="4" s="1"/>
  <c r="AC30" i="4" a="1"/>
  <c r="AC30" i="4" s="1"/>
  <c r="AB30" i="4" a="1"/>
  <c r="AB30" i="4" s="1"/>
  <c r="AA30" i="4" a="1"/>
  <c r="AA30" i="4" s="1"/>
  <c r="Z30" i="4" a="1"/>
  <c r="Z30" i="4" s="1"/>
  <c r="Y30" i="4" a="1"/>
  <c r="Y30" i="4" s="1"/>
  <c r="X30" i="4" a="1"/>
  <c r="X30" i="4" s="1"/>
  <c r="W30" i="4" a="1"/>
  <c r="W30" i="4" s="1"/>
  <c r="V30" i="4" a="1"/>
  <c r="V30" i="4" s="1"/>
  <c r="U30" i="4" a="1"/>
  <c r="U30" i="4" s="1"/>
  <c r="T30" i="4" a="1"/>
  <c r="T30" i="4" s="1"/>
  <c r="S30" i="4" a="1"/>
  <c r="S30" i="4" s="1"/>
  <c r="R30" i="4" a="1"/>
  <c r="R30" i="4" s="1"/>
  <c r="Q30" i="4" a="1"/>
  <c r="Q30" i="4" s="1"/>
  <c r="P30" i="4" a="1"/>
  <c r="P30" i="4" s="1"/>
  <c r="O30" i="4" a="1"/>
  <c r="O30" i="4" s="1"/>
  <c r="N30" i="4" a="1"/>
  <c r="N30" i="4" s="1"/>
  <c r="M30" i="4" a="1"/>
  <c r="M30" i="4" s="1"/>
  <c r="L30" i="4" a="1"/>
  <c r="L30" i="4" s="1"/>
  <c r="K30" i="4" a="1"/>
  <c r="K30" i="4" s="1"/>
  <c r="K67" i="4" s="1" a="1"/>
  <c r="K67" i="4" s="1"/>
  <c r="C30" i="4" a="1"/>
  <c r="C30" i="4" s="1"/>
  <c r="BR29" i="4" a="1"/>
  <c r="BR29" i="4" s="1"/>
  <c r="BQ29" i="4" a="1"/>
  <c r="BQ29" i="4" s="1"/>
  <c r="BP29" i="4" a="1"/>
  <c r="BP29" i="4" s="1"/>
  <c r="BO29" i="4" a="1"/>
  <c r="BO29" i="4" s="1"/>
  <c r="BN29" i="4" a="1"/>
  <c r="BN29" i="4" s="1"/>
  <c r="BM29" i="4" a="1"/>
  <c r="BM29" i="4" s="1"/>
  <c r="BL29" i="4" a="1"/>
  <c r="BL29" i="4" s="1"/>
  <c r="BK29" i="4" a="1"/>
  <c r="BK29" i="4" s="1"/>
  <c r="BJ29" i="4" a="1"/>
  <c r="BJ29" i="4" s="1"/>
  <c r="BI29" i="4" a="1"/>
  <c r="BI29" i="4" s="1"/>
  <c r="BH29" i="4" a="1"/>
  <c r="BH29" i="4" s="1"/>
  <c r="BG29" i="4" a="1"/>
  <c r="BG29" i="4" s="1"/>
  <c r="BF29" i="4" a="1"/>
  <c r="BF29" i="4" s="1"/>
  <c r="BE29" i="4" a="1"/>
  <c r="BE29" i="4" s="1"/>
  <c r="BD29" i="4" a="1"/>
  <c r="BD29" i="4" s="1"/>
  <c r="BC29" i="4" a="1"/>
  <c r="BC29" i="4" s="1"/>
  <c r="BB29" i="4" a="1"/>
  <c r="BB29" i="4" s="1"/>
  <c r="BA29" i="4" a="1"/>
  <c r="BA29" i="4" s="1"/>
  <c r="AZ29" i="4" a="1"/>
  <c r="AZ29" i="4" s="1"/>
  <c r="AY29" i="4" a="1"/>
  <c r="AY29" i="4" s="1"/>
  <c r="AX29" i="4" a="1"/>
  <c r="AX29" i="4" s="1"/>
  <c r="AW29" i="4" a="1"/>
  <c r="AW29" i="4" s="1"/>
  <c r="AV29" i="4" a="1"/>
  <c r="AV29" i="4" s="1"/>
  <c r="AU29" i="4" a="1"/>
  <c r="AU29" i="4" s="1"/>
  <c r="AT29" i="4" a="1"/>
  <c r="AT29" i="4" s="1"/>
  <c r="AS29" i="4" a="1"/>
  <c r="AS29" i="4" s="1"/>
  <c r="AR29" i="4" a="1"/>
  <c r="AR29" i="4" s="1"/>
  <c r="AQ29" i="4" a="1"/>
  <c r="AQ29" i="4" s="1"/>
  <c r="AP29" i="4" a="1"/>
  <c r="AP29" i="4" s="1"/>
  <c r="AO29" i="4" a="1"/>
  <c r="AO29" i="4" s="1"/>
  <c r="AN29" i="4" a="1"/>
  <c r="AN29" i="4" s="1"/>
  <c r="AM29" i="4" a="1"/>
  <c r="AM29" i="4" s="1"/>
  <c r="AL29" i="4" a="1"/>
  <c r="AL29" i="4" s="1"/>
  <c r="AK29" i="4" a="1"/>
  <c r="AK29" i="4" s="1"/>
  <c r="AJ29" i="4" a="1"/>
  <c r="AJ29" i="4" s="1"/>
  <c r="AI29" i="4" a="1"/>
  <c r="AI29" i="4" s="1"/>
  <c r="AH29" i="4" a="1"/>
  <c r="AH29" i="4" s="1"/>
  <c r="AG29" i="4" a="1"/>
  <c r="AG29" i="4" s="1"/>
  <c r="AF29" i="4" a="1"/>
  <c r="AF29" i="4" s="1"/>
  <c r="AE29" i="4" a="1"/>
  <c r="AE29" i="4" s="1"/>
  <c r="AD29" i="4" a="1"/>
  <c r="AD29" i="4" s="1"/>
  <c r="AC29" i="4" a="1"/>
  <c r="AC29" i="4" s="1"/>
  <c r="AB29" i="4" a="1"/>
  <c r="AB29" i="4" s="1"/>
  <c r="AA29" i="4" a="1"/>
  <c r="AA29" i="4" s="1"/>
  <c r="Z29" i="4" a="1"/>
  <c r="Z29" i="4" s="1"/>
  <c r="Y29" i="4" a="1"/>
  <c r="Y29" i="4" s="1"/>
  <c r="X29" i="4" a="1"/>
  <c r="X29" i="4" s="1"/>
  <c r="W29" i="4" a="1"/>
  <c r="W29" i="4" s="1"/>
  <c r="V29" i="4" a="1"/>
  <c r="V29" i="4" s="1"/>
  <c r="U29" i="4" a="1"/>
  <c r="U29" i="4" s="1"/>
  <c r="T29" i="4" a="1"/>
  <c r="T29" i="4" s="1"/>
  <c r="S29" i="4" a="1"/>
  <c r="S29" i="4" s="1"/>
  <c r="R29" i="4" a="1"/>
  <c r="R29" i="4" s="1"/>
  <c r="Q29" i="4" a="1"/>
  <c r="Q29" i="4" s="1"/>
  <c r="P29" i="4" a="1"/>
  <c r="P29" i="4" s="1"/>
  <c r="O29" i="4" a="1"/>
  <c r="O29" i="4" s="1"/>
  <c r="N29" i="4" a="1"/>
  <c r="N29" i="4" s="1"/>
  <c r="M29" i="4" a="1"/>
  <c r="M29" i="4" s="1"/>
  <c r="L29" i="4" a="1"/>
  <c r="L29" i="4" s="1"/>
  <c r="K29" i="4" a="1"/>
  <c r="K29" i="4" s="1"/>
  <c r="K66" i="4" s="1" a="1"/>
  <c r="K66" i="4" s="1"/>
  <c r="C29" i="4" a="1"/>
  <c r="C29" i="4" s="1"/>
  <c r="BR28" i="4" a="1"/>
  <c r="BR28" i="4" s="1"/>
  <c r="BQ28" i="4" a="1"/>
  <c r="BQ28" i="4" s="1"/>
  <c r="BP28" i="4" a="1"/>
  <c r="BP28" i="4" s="1"/>
  <c r="BO28" i="4" a="1"/>
  <c r="BO28" i="4" s="1"/>
  <c r="BN28" i="4" a="1"/>
  <c r="BN28" i="4" s="1"/>
  <c r="BM28" i="4" a="1"/>
  <c r="BM28" i="4" s="1"/>
  <c r="BL28" i="4" a="1"/>
  <c r="BL28" i="4" s="1"/>
  <c r="BK28" i="4" a="1"/>
  <c r="BK28" i="4" s="1"/>
  <c r="BJ28" i="4" a="1"/>
  <c r="BJ28" i="4" s="1"/>
  <c r="BI28" i="4" a="1"/>
  <c r="BI28" i="4" s="1"/>
  <c r="BH28" i="4" a="1"/>
  <c r="BH28" i="4" s="1"/>
  <c r="BG28" i="4" a="1"/>
  <c r="BG28" i="4" s="1"/>
  <c r="BF28" i="4" a="1"/>
  <c r="BF28" i="4" s="1"/>
  <c r="BE28" i="4" a="1"/>
  <c r="BE28" i="4" s="1"/>
  <c r="BD28" i="4" a="1"/>
  <c r="BD28" i="4" s="1"/>
  <c r="BC28" i="4" a="1"/>
  <c r="BC28" i="4" s="1"/>
  <c r="BB28" i="4" a="1"/>
  <c r="BB28" i="4" s="1"/>
  <c r="BA28" i="4" a="1"/>
  <c r="BA28" i="4" s="1"/>
  <c r="AZ28" i="4" a="1"/>
  <c r="AZ28" i="4" s="1"/>
  <c r="AY28" i="4" a="1"/>
  <c r="AY28" i="4" s="1"/>
  <c r="AX28" i="4" a="1"/>
  <c r="AX28" i="4" s="1"/>
  <c r="AW28" i="4" a="1"/>
  <c r="AW28" i="4" s="1"/>
  <c r="AV28" i="4" a="1"/>
  <c r="AV28" i="4" s="1"/>
  <c r="AU28" i="4" a="1"/>
  <c r="AU28" i="4" s="1"/>
  <c r="AT28" i="4" a="1"/>
  <c r="AT28" i="4" s="1"/>
  <c r="AS28" i="4" a="1"/>
  <c r="AS28" i="4" s="1"/>
  <c r="AR28" i="4" a="1"/>
  <c r="AR28" i="4" s="1"/>
  <c r="AQ28" i="4" a="1"/>
  <c r="AQ28" i="4" s="1"/>
  <c r="AP28" i="4" a="1"/>
  <c r="AP28" i="4" s="1"/>
  <c r="AO28" i="4" a="1"/>
  <c r="AO28" i="4" s="1"/>
  <c r="AN28" i="4" a="1"/>
  <c r="AN28" i="4" s="1"/>
  <c r="AM28" i="4" a="1"/>
  <c r="AM28" i="4" s="1"/>
  <c r="AL28" i="4" a="1"/>
  <c r="AL28" i="4" s="1"/>
  <c r="AK28" i="4" a="1"/>
  <c r="AK28" i="4" s="1"/>
  <c r="AJ28" i="4" a="1"/>
  <c r="AJ28" i="4" s="1"/>
  <c r="AI28" i="4" a="1"/>
  <c r="AI28" i="4" s="1"/>
  <c r="AH28" i="4" a="1"/>
  <c r="AH28" i="4" s="1"/>
  <c r="AG28" i="4" a="1"/>
  <c r="AG28" i="4" s="1"/>
  <c r="AF28" i="4" a="1"/>
  <c r="AF28" i="4" s="1"/>
  <c r="AE28" i="4" a="1"/>
  <c r="AE28" i="4" s="1"/>
  <c r="AD28" i="4" a="1"/>
  <c r="AD28" i="4" s="1"/>
  <c r="AC28" i="4" a="1"/>
  <c r="AC28" i="4" s="1"/>
  <c r="AB28" i="4" a="1"/>
  <c r="AB28" i="4" s="1"/>
  <c r="AA28" i="4" a="1"/>
  <c r="AA28" i="4" s="1"/>
  <c r="Z28" i="4" a="1"/>
  <c r="Z28" i="4" s="1"/>
  <c r="Y28" i="4" a="1"/>
  <c r="Y28" i="4" s="1"/>
  <c r="X28" i="4" a="1"/>
  <c r="X28" i="4" s="1"/>
  <c r="W28" i="4" a="1"/>
  <c r="W28" i="4" s="1"/>
  <c r="V28" i="4" a="1"/>
  <c r="V28" i="4" s="1"/>
  <c r="U28" i="4" a="1"/>
  <c r="U28" i="4" s="1"/>
  <c r="T28" i="4" a="1"/>
  <c r="T28" i="4" s="1"/>
  <c r="S28" i="4" a="1"/>
  <c r="S28" i="4" s="1"/>
  <c r="R28" i="4" a="1"/>
  <c r="R28" i="4" s="1"/>
  <c r="Q28" i="4" a="1"/>
  <c r="Q28" i="4" s="1"/>
  <c r="P28" i="4" a="1"/>
  <c r="P28" i="4" s="1"/>
  <c r="O28" i="4" a="1"/>
  <c r="O28" i="4" s="1"/>
  <c r="N28" i="4" a="1"/>
  <c r="N28" i="4" s="1"/>
  <c r="M28" i="4" a="1"/>
  <c r="M28" i="4" s="1"/>
  <c r="L28" i="4" a="1"/>
  <c r="L28" i="4" s="1"/>
  <c r="K28" i="4" a="1"/>
  <c r="K28" i="4" s="1"/>
  <c r="K65" i="4" s="1" a="1"/>
  <c r="K65" i="4" s="1"/>
  <c r="C28" i="4" a="1"/>
  <c r="C28" i="4" s="1"/>
  <c r="BR27" i="4" a="1"/>
  <c r="BR27" i="4" s="1"/>
  <c r="BQ27" i="4" a="1"/>
  <c r="BQ27" i="4" s="1"/>
  <c r="BP27" i="4" a="1"/>
  <c r="BP27" i="4" s="1"/>
  <c r="BO27" i="4" a="1"/>
  <c r="BO27" i="4" s="1"/>
  <c r="BN27" i="4" a="1"/>
  <c r="BN27" i="4" s="1"/>
  <c r="BM27" i="4" a="1"/>
  <c r="BM27" i="4" s="1"/>
  <c r="BL27" i="4" a="1"/>
  <c r="BL27" i="4" s="1"/>
  <c r="BK27" i="4" a="1"/>
  <c r="BK27" i="4" s="1"/>
  <c r="BJ27" i="4" a="1"/>
  <c r="BJ27" i="4" s="1"/>
  <c r="BI27" i="4" a="1"/>
  <c r="BI27" i="4" s="1"/>
  <c r="BH27" i="4" a="1"/>
  <c r="BH27" i="4" s="1"/>
  <c r="BG27" i="4" a="1"/>
  <c r="BG27" i="4" s="1"/>
  <c r="BF27" i="4" a="1"/>
  <c r="BF27" i="4" s="1"/>
  <c r="BE27" i="4" a="1"/>
  <c r="BE27" i="4" s="1"/>
  <c r="BD27" i="4" a="1"/>
  <c r="BD27" i="4" s="1"/>
  <c r="BC27" i="4" a="1"/>
  <c r="BC27" i="4" s="1"/>
  <c r="BB27" i="4" a="1"/>
  <c r="BB27" i="4" s="1"/>
  <c r="BA27" i="4" a="1"/>
  <c r="BA27" i="4" s="1"/>
  <c r="AZ27" i="4" a="1"/>
  <c r="AZ27" i="4" s="1"/>
  <c r="AY27" i="4" a="1"/>
  <c r="AY27" i="4" s="1"/>
  <c r="AX27" i="4" a="1"/>
  <c r="AX27" i="4" s="1"/>
  <c r="AW27" i="4" a="1"/>
  <c r="AW27" i="4" s="1"/>
  <c r="AV27" i="4" a="1"/>
  <c r="AV27" i="4" s="1"/>
  <c r="AU27" i="4" a="1"/>
  <c r="AU27" i="4" s="1"/>
  <c r="AT27" i="4" a="1"/>
  <c r="AT27" i="4" s="1"/>
  <c r="AS27" i="4" a="1"/>
  <c r="AS27" i="4" s="1"/>
  <c r="AR27" i="4" a="1"/>
  <c r="AR27" i="4" s="1"/>
  <c r="AQ27" i="4" a="1"/>
  <c r="AQ27" i="4" s="1"/>
  <c r="AP27" i="4" a="1"/>
  <c r="AP27" i="4" s="1"/>
  <c r="AO27" i="4" a="1"/>
  <c r="AO27" i="4" s="1"/>
  <c r="AN27" i="4" a="1"/>
  <c r="AN27" i="4" s="1"/>
  <c r="AM27" i="4" a="1"/>
  <c r="AM27" i="4" s="1"/>
  <c r="AL27" i="4" a="1"/>
  <c r="AL27" i="4" s="1"/>
  <c r="AK27" i="4" a="1"/>
  <c r="AK27" i="4" s="1"/>
  <c r="AJ27" i="4" a="1"/>
  <c r="AJ27" i="4" s="1"/>
  <c r="AI27" i="4" a="1"/>
  <c r="AI27" i="4" s="1"/>
  <c r="AH27" i="4" a="1"/>
  <c r="AH27" i="4" s="1"/>
  <c r="AG27" i="4" a="1"/>
  <c r="AG27" i="4" s="1"/>
  <c r="AF27" i="4" a="1"/>
  <c r="AF27" i="4" s="1"/>
  <c r="AE27" i="4" a="1"/>
  <c r="AE27" i="4" s="1"/>
  <c r="AD27" i="4" a="1"/>
  <c r="AD27" i="4" s="1"/>
  <c r="AC27" i="4" a="1"/>
  <c r="AC27" i="4" s="1"/>
  <c r="AB27" i="4" a="1"/>
  <c r="AB27" i="4" s="1"/>
  <c r="AA27" i="4" a="1"/>
  <c r="AA27" i="4" s="1"/>
  <c r="Z27" i="4" a="1"/>
  <c r="Z27" i="4" s="1"/>
  <c r="Y27" i="4" a="1"/>
  <c r="Y27" i="4" s="1"/>
  <c r="X27" i="4" a="1"/>
  <c r="X27" i="4" s="1"/>
  <c r="W27" i="4" a="1"/>
  <c r="W27" i="4" s="1"/>
  <c r="V27" i="4" a="1"/>
  <c r="V27" i="4" s="1"/>
  <c r="U27" i="4" a="1"/>
  <c r="U27" i="4" s="1"/>
  <c r="T27" i="4" a="1"/>
  <c r="T27" i="4" s="1"/>
  <c r="S27" i="4" a="1"/>
  <c r="S27" i="4" s="1"/>
  <c r="R27" i="4" a="1"/>
  <c r="R27" i="4" s="1"/>
  <c r="Q27" i="4" a="1"/>
  <c r="Q27" i="4" s="1"/>
  <c r="P27" i="4" a="1"/>
  <c r="P27" i="4" s="1"/>
  <c r="O27" i="4" a="1"/>
  <c r="O27" i="4" s="1"/>
  <c r="N27" i="4" a="1"/>
  <c r="N27" i="4" s="1"/>
  <c r="M27" i="4" a="1"/>
  <c r="M27" i="4" s="1"/>
  <c r="L27" i="4" a="1"/>
  <c r="L27" i="4" s="1"/>
  <c r="K27" i="4" a="1"/>
  <c r="K27" i="4" s="1"/>
  <c r="K64" i="4" s="1" a="1"/>
  <c r="K64" i="4" s="1"/>
  <c r="C27" i="4" a="1"/>
  <c r="C27" i="4" s="1"/>
  <c r="BR26" i="4" a="1"/>
  <c r="BR26" i="4" s="1"/>
  <c r="BQ26" i="4" a="1"/>
  <c r="BQ26" i="4" s="1"/>
  <c r="BP26" i="4" a="1"/>
  <c r="BP26" i="4" s="1"/>
  <c r="BO26" i="4" a="1"/>
  <c r="BO26" i="4" s="1"/>
  <c r="BN26" i="4" a="1"/>
  <c r="BN26" i="4" s="1"/>
  <c r="BM26" i="4" a="1"/>
  <c r="BM26" i="4" s="1"/>
  <c r="BL26" i="4" a="1"/>
  <c r="BL26" i="4" s="1"/>
  <c r="BK26" i="4" a="1"/>
  <c r="BK26" i="4" s="1"/>
  <c r="BJ26" i="4" a="1"/>
  <c r="BJ26" i="4" s="1"/>
  <c r="BI26" i="4" a="1"/>
  <c r="BI26" i="4" s="1"/>
  <c r="BH26" i="4" a="1"/>
  <c r="BH26" i="4" s="1"/>
  <c r="BG26" i="4" a="1"/>
  <c r="BG26" i="4" s="1"/>
  <c r="BF26" i="4" a="1"/>
  <c r="BF26" i="4" s="1"/>
  <c r="BE26" i="4" a="1"/>
  <c r="BE26" i="4" s="1"/>
  <c r="BD26" i="4" a="1"/>
  <c r="BD26" i="4" s="1"/>
  <c r="BC26" i="4" a="1"/>
  <c r="BC26" i="4" s="1"/>
  <c r="BB26" i="4" a="1"/>
  <c r="BB26" i="4" s="1"/>
  <c r="BA26" i="4" a="1"/>
  <c r="BA26" i="4" s="1"/>
  <c r="AZ26" i="4" a="1"/>
  <c r="AZ26" i="4" s="1"/>
  <c r="AY26" i="4" a="1"/>
  <c r="AY26" i="4" s="1"/>
  <c r="AX26" i="4" a="1"/>
  <c r="AX26" i="4" s="1"/>
  <c r="AW26" i="4" a="1"/>
  <c r="AW26" i="4" s="1"/>
  <c r="AV26" i="4" a="1"/>
  <c r="AV26" i="4" s="1"/>
  <c r="AU26" i="4" a="1"/>
  <c r="AU26" i="4" s="1"/>
  <c r="AT26" i="4" a="1"/>
  <c r="AT26" i="4" s="1"/>
  <c r="AS26" i="4" a="1"/>
  <c r="AS26" i="4" s="1"/>
  <c r="AR26" i="4" a="1"/>
  <c r="AR26" i="4" s="1"/>
  <c r="AQ26" i="4" a="1"/>
  <c r="AQ26" i="4" s="1"/>
  <c r="AP26" i="4" a="1"/>
  <c r="AP26" i="4" s="1"/>
  <c r="AO26" i="4" a="1"/>
  <c r="AO26" i="4" s="1"/>
  <c r="AN26" i="4" a="1"/>
  <c r="AN26" i="4" s="1"/>
  <c r="AM26" i="4" a="1"/>
  <c r="AM26" i="4" s="1"/>
  <c r="AL26" i="4" a="1"/>
  <c r="AL26" i="4" s="1"/>
  <c r="AK26" i="4" a="1"/>
  <c r="AK26" i="4" s="1"/>
  <c r="AJ26" i="4" a="1"/>
  <c r="AJ26" i="4" s="1"/>
  <c r="AI26" i="4" a="1"/>
  <c r="AI26" i="4" s="1"/>
  <c r="AH26" i="4" a="1"/>
  <c r="AH26" i="4" s="1"/>
  <c r="AG26" i="4" a="1"/>
  <c r="AG26" i="4" s="1"/>
  <c r="AF26" i="4" a="1"/>
  <c r="AF26" i="4" s="1"/>
  <c r="AE26" i="4" a="1"/>
  <c r="AE26" i="4" s="1"/>
  <c r="AD26" i="4" a="1"/>
  <c r="AD26" i="4" s="1"/>
  <c r="AC26" i="4" a="1"/>
  <c r="AC26" i="4" s="1"/>
  <c r="AB26" i="4" a="1"/>
  <c r="AB26" i="4" s="1"/>
  <c r="AA26" i="4" a="1"/>
  <c r="AA26" i="4" s="1"/>
  <c r="Z26" i="4" a="1"/>
  <c r="Z26" i="4" s="1"/>
  <c r="Y26" i="4" a="1"/>
  <c r="Y26" i="4" s="1"/>
  <c r="X26" i="4" a="1"/>
  <c r="X26" i="4" s="1"/>
  <c r="W26" i="4" a="1"/>
  <c r="W26" i="4" s="1"/>
  <c r="V26" i="4" a="1"/>
  <c r="V26" i="4" s="1"/>
  <c r="U26" i="4" a="1"/>
  <c r="U26" i="4" s="1"/>
  <c r="T26" i="4" a="1"/>
  <c r="T26" i="4" s="1"/>
  <c r="S26" i="4" a="1"/>
  <c r="S26" i="4" s="1"/>
  <c r="R26" i="4" a="1"/>
  <c r="R26" i="4" s="1"/>
  <c r="Q26" i="4" a="1"/>
  <c r="Q26" i="4" s="1"/>
  <c r="P26" i="4" a="1"/>
  <c r="P26" i="4" s="1"/>
  <c r="O26" i="4" a="1"/>
  <c r="O26" i="4" s="1"/>
  <c r="N26" i="4" a="1"/>
  <c r="N26" i="4" s="1"/>
  <c r="M26" i="4" a="1"/>
  <c r="M26" i="4" s="1"/>
  <c r="L26" i="4" a="1"/>
  <c r="L26" i="4" s="1"/>
  <c r="K26" i="4" a="1"/>
  <c r="K26" i="4" s="1"/>
  <c r="K63" i="4" s="1" a="1"/>
  <c r="K63" i="4" s="1"/>
  <c r="C26" i="4" a="1"/>
  <c r="C26" i="4" s="1"/>
  <c r="BR25" i="4" a="1"/>
  <c r="BR25" i="4" s="1"/>
  <c r="BQ25" i="4" a="1"/>
  <c r="BQ25" i="4" s="1"/>
  <c r="BP25" i="4" a="1"/>
  <c r="BP25" i="4" s="1"/>
  <c r="BO25" i="4" a="1"/>
  <c r="BO25" i="4" s="1"/>
  <c r="BN25" i="4" a="1"/>
  <c r="BN25" i="4" s="1"/>
  <c r="BM25" i="4" a="1"/>
  <c r="BM25" i="4" s="1"/>
  <c r="BL25" i="4" a="1"/>
  <c r="BL25" i="4" s="1"/>
  <c r="BK25" i="4" a="1"/>
  <c r="BK25" i="4" s="1"/>
  <c r="BJ25" i="4" a="1"/>
  <c r="BJ25" i="4" s="1"/>
  <c r="BI25" i="4" a="1"/>
  <c r="BI25" i="4" s="1"/>
  <c r="BH25" i="4" a="1"/>
  <c r="BH25" i="4" s="1"/>
  <c r="BG25" i="4" a="1"/>
  <c r="BG25" i="4" s="1"/>
  <c r="BF25" i="4" a="1"/>
  <c r="BF25" i="4" s="1"/>
  <c r="BE25" i="4" a="1"/>
  <c r="BE25" i="4" s="1"/>
  <c r="BD25" i="4" a="1"/>
  <c r="BD25" i="4" s="1"/>
  <c r="BC25" i="4" a="1"/>
  <c r="BC25" i="4" s="1"/>
  <c r="BB25" i="4" a="1"/>
  <c r="BB25" i="4" s="1"/>
  <c r="BA25" i="4" a="1"/>
  <c r="BA25" i="4" s="1"/>
  <c r="AZ25" i="4" a="1"/>
  <c r="AZ25" i="4" s="1"/>
  <c r="AY25" i="4" a="1"/>
  <c r="AY25" i="4" s="1"/>
  <c r="AX25" i="4" a="1"/>
  <c r="AX25" i="4" s="1"/>
  <c r="AW25" i="4" a="1"/>
  <c r="AW25" i="4" s="1"/>
  <c r="AV25" i="4" a="1"/>
  <c r="AV25" i="4" s="1"/>
  <c r="AU25" i="4" a="1"/>
  <c r="AU25" i="4" s="1"/>
  <c r="AT25" i="4" a="1"/>
  <c r="AT25" i="4" s="1"/>
  <c r="AS25" i="4" a="1"/>
  <c r="AS25" i="4" s="1"/>
  <c r="AR25" i="4" a="1"/>
  <c r="AR25" i="4" s="1"/>
  <c r="AQ25" i="4" a="1"/>
  <c r="AQ25" i="4" s="1"/>
  <c r="AP25" i="4" a="1"/>
  <c r="AP25" i="4" s="1"/>
  <c r="AO25" i="4" a="1"/>
  <c r="AO25" i="4" s="1"/>
  <c r="AN25" i="4" a="1"/>
  <c r="AN25" i="4" s="1"/>
  <c r="AM25" i="4" a="1"/>
  <c r="AM25" i="4" s="1"/>
  <c r="AL25" i="4" a="1"/>
  <c r="AL25" i="4" s="1"/>
  <c r="AK25" i="4" a="1"/>
  <c r="AK25" i="4" s="1"/>
  <c r="AJ25" i="4" a="1"/>
  <c r="AJ25" i="4" s="1"/>
  <c r="AI25" i="4" a="1"/>
  <c r="AI25" i="4" s="1"/>
  <c r="AH25" i="4" a="1"/>
  <c r="AH25" i="4" s="1"/>
  <c r="AG25" i="4" a="1"/>
  <c r="AG25" i="4" s="1"/>
  <c r="AF25" i="4" a="1"/>
  <c r="AF25" i="4" s="1"/>
  <c r="AE25" i="4" a="1"/>
  <c r="AE25" i="4" s="1"/>
  <c r="AD25" i="4" a="1"/>
  <c r="AD25" i="4" s="1"/>
  <c r="AC25" i="4" a="1"/>
  <c r="AC25" i="4" s="1"/>
  <c r="AB25" i="4" a="1"/>
  <c r="AB25" i="4" s="1"/>
  <c r="AA25" i="4" a="1"/>
  <c r="AA25" i="4" s="1"/>
  <c r="Z25" i="4" a="1"/>
  <c r="Z25" i="4" s="1"/>
  <c r="Y25" i="4" a="1"/>
  <c r="Y25" i="4" s="1"/>
  <c r="X25" i="4" a="1"/>
  <c r="X25" i="4" s="1"/>
  <c r="W25" i="4" a="1"/>
  <c r="W25" i="4" s="1"/>
  <c r="V25" i="4" a="1"/>
  <c r="V25" i="4" s="1"/>
  <c r="U25" i="4" a="1"/>
  <c r="U25" i="4" s="1"/>
  <c r="T25" i="4" a="1"/>
  <c r="T25" i="4" s="1"/>
  <c r="S25" i="4" a="1"/>
  <c r="S25" i="4" s="1"/>
  <c r="R25" i="4" a="1"/>
  <c r="R25" i="4" s="1"/>
  <c r="Q25" i="4" a="1"/>
  <c r="Q25" i="4" s="1"/>
  <c r="P25" i="4" a="1"/>
  <c r="P25" i="4" s="1"/>
  <c r="O25" i="4" a="1"/>
  <c r="O25" i="4" s="1"/>
  <c r="N25" i="4" a="1"/>
  <c r="N25" i="4" s="1"/>
  <c r="M25" i="4" a="1"/>
  <c r="M25" i="4" s="1"/>
  <c r="L25" i="4" a="1"/>
  <c r="L25" i="4" s="1"/>
  <c r="K25" i="4" a="1"/>
  <c r="K25" i="4" s="1"/>
  <c r="K62" i="4" s="1" a="1"/>
  <c r="K62" i="4" s="1"/>
  <c r="C25" i="4" a="1"/>
  <c r="C25" i="4" s="1"/>
  <c r="BR24" i="4" a="1"/>
  <c r="BR24" i="4" s="1"/>
  <c r="BQ24" i="4" a="1"/>
  <c r="BQ24" i="4" s="1"/>
  <c r="BP24" i="4" a="1"/>
  <c r="BP24" i="4" s="1"/>
  <c r="BO24" i="4" a="1"/>
  <c r="BO24" i="4" s="1"/>
  <c r="BN24" i="4" a="1"/>
  <c r="BN24" i="4" s="1"/>
  <c r="BM24" i="4" a="1"/>
  <c r="BM24" i="4" s="1"/>
  <c r="BL24" i="4" a="1"/>
  <c r="BL24" i="4" s="1"/>
  <c r="BK24" i="4" a="1"/>
  <c r="BK24" i="4" s="1"/>
  <c r="BJ24" i="4" a="1"/>
  <c r="BJ24" i="4" s="1"/>
  <c r="BI24" i="4" a="1"/>
  <c r="BI24" i="4" s="1"/>
  <c r="BH24" i="4" a="1"/>
  <c r="BH24" i="4" s="1"/>
  <c r="BG24" i="4" a="1"/>
  <c r="BG24" i="4" s="1"/>
  <c r="BF24" i="4" a="1"/>
  <c r="BF24" i="4" s="1"/>
  <c r="BE24" i="4" a="1"/>
  <c r="BE24" i="4" s="1"/>
  <c r="BD24" i="4" a="1"/>
  <c r="BD24" i="4" s="1"/>
  <c r="BC24" i="4" a="1"/>
  <c r="BC24" i="4" s="1"/>
  <c r="BB24" i="4" a="1"/>
  <c r="BB24" i="4" s="1"/>
  <c r="BA24" i="4" a="1"/>
  <c r="BA24" i="4" s="1"/>
  <c r="AZ24" i="4" a="1"/>
  <c r="AZ24" i="4" s="1"/>
  <c r="AY24" i="4" a="1"/>
  <c r="AY24" i="4" s="1"/>
  <c r="AX24" i="4" a="1"/>
  <c r="AX24" i="4" s="1"/>
  <c r="AW24" i="4" a="1"/>
  <c r="AW24" i="4" s="1"/>
  <c r="AV24" i="4" a="1"/>
  <c r="AV24" i="4" s="1"/>
  <c r="AU24" i="4" a="1"/>
  <c r="AU24" i="4" s="1"/>
  <c r="AT24" i="4" a="1"/>
  <c r="AT24" i="4" s="1"/>
  <c r="AS24" i="4" a="1"/>
  <c r="AS24" i="4" s="1"/>
  <c r="AR24" i="4" a="1"/>
  <c r="AR24" i="4" s="1"/>
  <c r="AQ24" i="4" a="1"/>
  <c r="AQ24" i="4" s="1"/>
  <c r="AP24" i="4" a="1"/>
  <c r="AP24" i="4" s="1"/>
  <c r="AO24" i="4" a="1"/>
  <c r="AO24" i="4" s="1"/>
  <c r="AN24" i="4" a="1"/>
  <c r="AN24" i="4" s="1"/>
  <c r="AM24" i="4" a="1"/>
  <c r="AM24" i="4" s="1"/>
  <c r="AL24" i="4" a="1"/>
  <c r="AL24" i="4" s="1"/>
  <c r="AK24" i="4" a="1"/>
  <c r="AK24" i="4" s="1"/>
  <c r="AJ24" i="4" a="1"/>
  <c r="AJ24" i="4" s="1"/>
  <c r="AI24" i="4" a="1"/>
  <c r="AI24" i="4" s="1"/>
  <c r="AH24" i="4" a="1"/>
  <c r="AH24" i="4" s="1"/>
  <c r="AG24" i="4" a="1"/>
  <c r="AG24" i="4" s="1"/>
  <c r="AF24" i="4" a="1"/>
  <c r="AF24" i="4" s="1"/>
  <c r="AE24" i="4" a="1"/>
  <c r="AE24" i="4" s="1"/>
  <c r="AD24" i="4" a="1"/>
  <c r="AD24" i="4" s="1"/>
  <c r="AC24" i="4" a="1"/>
  <c r="AC24" i="4" s="1"/>
  <c r="AB24" i="4" a="1"/>
  <c r="AB24" i="4" s="1"/>
  <c r="AA24" i="4" a="1"/>
  <c r="AA24" i="4" s="1"/>
  <c r="Z24" i="4" a="1"/>
  <c r="Z24" i="4" s="1"/>
  <c r="Y24" i="4" a="1"/>
  <c r="Y24" i="4" s="1"/>
  <c r="X24" i="4" a="1"/>
  <c r="X24" i="4" s="1"/>
  <c r="W24" i="4" a="1"/>
  <c r="W24" i="4" s="1"/>
  <c r="V24" i="4" a="1"/>
  <c r="V24" i="4" s="1"/>
  <c r="U24" i="4" a="1"/>
  <c r="U24" i="4" s="1"/>
  <c r="T24" i="4" a="1"/>
  <c r="T24" i="4" s="1"/>
  <c r="S24" i="4" a="1"/>
  <c r="S24" i="4" s="1"/>
  <c r="R24" i="4" a="1"/>
  <c r="R24" i="4" s="1"/>
  <c r="Q24" i="4" a="1"/>
  <c r="Q24" i="4" s="1"/>
  <c r="P24" i="4" a="1"/>
  <c r="P24" i="4" s="1"/>
  <c r="O24" i="4" a="1"/>
  <c r="O24" i="4" s="1"/>
  <c r="N24" i="4" a="1"/>
  <c r="N24" i="4" s="1"/>
  <c r="M24" i="4" a="1"/>
  <c r="M24" i="4" s="1"/>
  <c r="L24" i="4" a="1"/>
  <c r="L24" i="4" s="1"/>
  <c r="K24" i="4" a="1"/>
  <c r="K24" i="4" s="1"/>
  <c r="K61" i="4" s="1" a="1"/>
  <c r="K61" i="4" s="1"/>
  <c r="L61" i="4" s="1" a="1"/>
  <c r="L61" i="4" s="1"/>
  <c r="C24" i="4" a="1"/>
  <c r="C24" i="4" s="1"/>
  <c r="BR23" i="4" a="1"/>
  <c r="BR23" i="4" s="1"/>
  <c r="BQ23" i="4" a="1"/>
  <c r="BQ23" i="4" s="1"/>
  <c r="BP23" i="4" a="1"/>
  <c r="BP23" i="4" s="1"/>
  <c r="BO23" i="4" a="1"/>
  <c r="BO23" i="4" s="1"/>
  <c r="BN23" i="4" a="1"/>
  <c r="BN23" i="4" s="1"/>
  <c r="BM23" i="4" a="1"/>
  <c r="BM23" i="4" s="1"/>
  <c r="BL23" i="4" a="1"/>
  <c r="BL23" i="4" s="1"/>
  <c r="BK23" i="4" a="1"/>
  <c r="BK23" i="4" s="1"/>
  <c r="BJ23" i="4" a="1"/>
  <c r="BJ23" i="4" s="1"/>
  <c r="BI23" i="4" a="1"/>
  <c r="BI23" i="4" s="1"/>
  <c r="BH23" i="4" a="1"/>
  <c r="BH23" i="4" s="1"/>
  <c r="BG23" i="4" a="1"/>
  <c r="BG23" i="4" s="1"/>
  <c r="BF23" i="4" a="1"/>
  <c r="BF23" i="4" s="1"/>
  <c r="BE23" i="4" a="1"/>
  <c r="BE23" i="4" s="1"/>
  <c r="BD23" i="4" a="1"/>
  <c r="BD23" i="4" s="1"/>
  <c r="BC23" i="4" a="1"/>
  <c r="BC23" i="4" s="1"/>
  <c r="BB23" i="4" a="1"/>
  <c r="BB23" i="4" s="1"/>
  <c r="BA23" i="4" a="1"/>
  <c r="BA23" i="4" s="1"/>
  <c r="AZ23" i="4" a="1"/>
  <c r="AZ23" i="4" s="1"/>
  <c r="AY23" i="4" a="1"/>
  <c r="AY23" i="4" s="1"/>
  <c r="AX23" i="4" a="1"/>
  <c r="AX23" i="4" s="1"/>
  <c r="AW23" i="4" a="1"/>
  <c r="AW23" i="4" s="1"/>
  <c r="AV23" i="4" a="1"/>
  <c r="AV23" i="4" s="1"/>
  <c r="AU23" i="4" a="1"/>
  <c r="AU23" i="4" s="1"/>
  <c r="AT23" i="4" a="1"/>
  <c r="AT23" i="4" s="1"/>
  <c r="AS23" i="4" a="1"/>
  <c r="AS23" i="4" s="1"/>
  <c r="AR23" i="4" a="1"/>
  <c r="AR23" i="4" s="1"/>
  <c r="AQ23" i="4" a="1"/>
  <c r="AQ23" i="4" s="1"/>
  <c r="AP23" i="4" a="1"/>
  <c r="AP23" i="4" s="1"/>
  <c r="AO23" i="4" a="1"/>
  <c r="AO23" i="4" s="1"/>
  <c r="AN23" i="4" a="1"/>
  <c r="AN23" i="4" s="1"/>
  <c r="AM23" i="4" a="1"/>
  <c r="AM23" i="4" s="1"/>
  <c r="AL23" i="4" a="1"/>
  <c r="AL23" i="4" s="1"/>
  <c r="AK23" i="4" a="1"/>
  <c r="AK23" i="4" s="1"/>
  <c r="AJ23" i="4" a="1"/>
  <c r="AJ23" i="4" s="1"/>
  <c r="AI23" i="4" a="1"/>
  <c r="AI23" i="4" s="1"/>
  <c r="AH23" i="4" a="1"/>
  <c r="AH23" i="4" s="1"/>
  <c r="AG23" i="4" a="1"/>
  <c r="AG23" i="4" s="1"/>
  <c r="AF23" i="4" a="1"/>
  <c r="AF23" i="4" s="1"/>
  <c r="AE23" i="4" a="1"/>
  <c r="AE23" i="4" s="1"/>
  <c r="AD23" i="4" a="1"/>
  <c r="AD23" i="4" s="1"/>
  <c r="AC23" i="4" a="1"/>
  <c r="AC23" i="4" s="1"/>
  <c r="AB23" i="4" a="1"/>
  <c r="AB23" i="4" s="1"/>
  <c r="AA23" i="4" a="1"/>
  <c r="AA23" i="4" s="1"/>
  <c r="Z23" i="4" a="1"/>
  <c r="Z23" i="4" s="1"/>
  <c r="Y23" i="4" a="1"/>
  <c r="Y23" i="4" s="1"/>
  <c r="X23" i="4" a="1"/>
  <c r="X23" i="4" s="1"/>
  <c r="W23" i="4" a="1"/>
  <c r="W23" i="4" s="1"/>
  <c r="V23" i="4" a="1"/>
  <c r="V23" i="4" s="1"/>
  <c r="U23" i="4" a="1"/>
  <c r="U23" i="4" s="1"/>
  <c r="T23" i="4" a="1"/>
  <c r="T23" i="4" s="1"/>
  <c r="S23" i="4" a="1"/>
  <c r="S23" i="4" s="1"/>
  <c r="R23" i="4" a="1"/>
  <c r="R23" i="4" s="1"/>
  <c r="Q23" i="4" a="1"/>
  <c r="Q23" i="4" s="1"/>
  <c r="P23" i="4" a="1"/>
  <c r="P23" i="4" s="1"/>
  <c r="O23" i="4" a="1"/>
  <c r="O23" i="4" s="1"/>
  <c r="N23" i="4" a="1"/>
  <c r="N23" i="4" s="1"/>
  <c r="M23" i="4" a="1"/>
  <c r="M23" i="4" s="1"/>
  <c r="L23" i="4" a="1"/>
  <c r="L23" i="4" s="1"/>
  <c r="K23" i="4" a="1"/>
  <c r="K23" i="4" s="1"/>
  <c r="K60" i="4" s="1" a="1"/>
  <c r="K60" i="4" s="1"/>
  <c r="C23" i="4" a="1"/>
  <c r="C23" i="4" s="1"/>
  <c r="BR22" i="4" a="1"/>
  <c r="BR22" i="4" s="1"/>
  <c r="BQ22" i="4" a="1"/>
  <c r="BQ22" i="4" s="1"/>
  <c r="BP22" i="4" a="1"/>
  <c r="BP22" i="4" s="1"/>
  <c r="BO22" i="4" a="1"/>
  <c r="BO22" i="4" s="1"/>
  <c r="BN22" i="4" a="1"/>
  <c r="BN22" i="4" s="1"/>
  <c r="BM22" i="4" a="1"/>
  <c r="BM22" i="4" s="1"/>
  <c r="BL22" i="4" a="1"/>
  <c r="BL22" i="4" s="1"/>
  <c r="BK22" i="4" a="1"/>
  <c r="BK22" i="4" s="1"/>
  <c r="BJ22" i="4" a="1"/>
  <c r="BJ22" i="4" s="1"/>
  <c r="BI22" i="4" a="1"/>
  <c r="BI22" i="4" s="1"/>
  <c r="BH22" i="4" a="1"/>
  <c r="BH22" i="4" s="1"/>
  <c r="BG22" i="4" a="1"/>
  <c r="BG22" i="4" s="1"/>
  <c r="BF22" i="4" a="1"/>
  <c r="BF22" i="4" s="1"/>
  <c r="BE22" i="4" a="1"/>
  <c r="BE22" i="4" s="1"/>
  <c r="BD22" i="4" a="1"/>
  <c r="BD22" i="4" s="1"/>
  <c r="BC22" i="4" a="1"/>
  <c r="BC22" i="4" s="1"/>
  <c r="BB22" i="4" a="1"/>
  <c r="BB22" i="4" s="1"/>
  <c r="BA22" i="4"/>
  <c r="BA22" i="4" a="1"/>
  <c r="AZ22" i="4" a="1"/>
  <c r="AZ22" i="4" s="1"/>
  <c r="AY22" i="4" a="1"/>
  <c r="AY22" i="4" s="1"/>
  <c r="AX22" i="4" a="1"/>
  <c r="AX22" i="4" s="1"/>
  <c r="AW22" i="4" a="1"/>
  <c r="AW22" i="4" s="1"/>
  <c r="AV22" i="4" a="1"/>
  <c r="AV22" i="4" s="1"/>
  <c r="AU22" i="4" a="1"/>
  <c r="AU22" i="4" s="1"/>
  <c r="AT22" i="4" a="1"/>
  <c r="AT22" i="4" s="1"/>
  <c r="AS22" i="4" a="1"/>
  <c r="AS22" i="4" s="1"/>
  <c r="AR22" i="4" a="1"/>
  <c r="AR22" i="4" s="1"/>
  <c r="AQ22" i="4" a="1"/>
  <c r="AQ22" i="4" s="1"/>
  <c r="AP22" i="4" a="1"/>
  <c r="AP22" i="4" s="1"/>
  <c r="AO22" i="4" a="1"/>
  <c r="AO22" i="4" s="1"/>
  <c r="AN22" i="4" a="1"/>
  <c r="AN22" i="4" s="1"/>
  <c r="AM22" i="4" a="1"/>
  <c r="AM22" i="4" s="1"/>
  <c r="AL22" i="4" a="1"/>
  <c r="AL22" i="4" s="1"/>
  <c r="AK22" i="4" a="1"/>
  <c r="AK22" i="4" s="1"/>
  <c r="AJ22" i="4" a="1"/>
  <c r="AJ22" i="4" s="1"/>
  <c r="AI22" i="4" a="1"/>
  <c r="AI22" i="4" s="1"/>
  <c r="AH22" i="4" a="1"/>
  <c r="AH22" i="4" s="1"/>
  <c r="AG22" i="4" a="1"/>
  <c r="AG22" i="4" s="1"/>
  <c r="AF22" i="4" a="1"/>
  <c r="AF22" i="4" s="1"/>
  <c r="AE22" i="4" a="1"/>
  <c r="AE22" i="4" s="1"/>
  <c r="AD22" i="4" a="1"/>
  <c r="AD22" i="4" s="1"/>
  <c r="AC22" i="4" a="1"/>
  <c r="AC22" i="4" s="1"/>
  <c r="AB22" i="4" a="1"/>
  <c r="AB22" i="4" s="1"/>
  <c r="AA22" i="4" a="1"/>
  <c r="AA22" i="4" s="1"/>
  <c r="Z22" i="4" a="1"/>
  <c r="Z22" i="4" s="1"/>
  <c r="Y22" i="4" a="1"/>
  <c r="Y22" i="4" s="1"/>
  <c r="X22" i="4" a="1"/>
  <c r="X22" i="4" s="1"/>
  <c r="W22" i="4" a="1"/>
  <c r="W22" i="4" s="1"/>
  <c r="V22" i="4" a="1"/>
  <c r="V22" i="4" s="1"/>
  <c r="U22" i="4" a="1"/>
  <c r="U22" i="4" s="1"/>
  <c r="T22" i="4" a="1"/>
  <c r="T22" i="4" s="1"/>
  <c r="S22" i="4" a="1"/>
  <c r="S22" i="4" s="1"/>
  <c r="R22" i="4" a="1"/>
  <c r="R22" i="4" s="1"/>
  <c r="Q22" i="4" a="1"/>
  <c r="Q22" i="4" s="1"/>
  <c r="P22" i="4" a="1"/>
  <c r="P22" i="4" s="1"/>
  <c r="O22" i="4" a="1"/>
  <c r="O22" i="4" s="1"/>
  <c r="N22" i="4" a="1"/>
  <c r="N22" i="4" s="1"/>
  <c r="M22" i="4" a="1"/>
  <c r="M22" i="4" s="1"/>
  <c r="L22" i="4" a="1"/>
  <c r="L22" i="4" s="1"/>
  <c r="K22" i="4" a="1"/>
  <c r="K22" i="4" s="1"/>
  <c r="K59" i="4" s="1" a="1"/>
  <c r="K59" i="4" s="1"/>
  <c r="C22" i="4" a="1"/>
  <c r="C22" i="4" s="1"/>
  <c r="BR21" i="4" a="1"/>
  <c r="BR21" i="4" s="1"/>
  <c r="BQ21" i="4" a="1"/>
  <c r="BQ21" i="4" s="1"/>
  <c r="BP21" i="4" a="1"/>
  <c r="BP21" i="4" s="1"/>
  <c r="BO21" i="4" a="1"/>
  <c r="BO21" i="4" s="1"/>
  <c r="BN21" i="4" a="1"/>
  <c r="BN21" i="4" s="1"/>
  <c r="BM21" i="4" a="1"/>
  <c r="BM21" i="4" s="1"/>
  <c r="BL21" i="4" a="1"/>
  <c r="BL21" i="4" s="1"/>
  <c r="BK21" i="4" a="1"/>
  <c r="BK21" i="4" s="1"/>
  <c r="BJ21" i="4" a="1"/>
  <c r="BJ21" i="4" s="1"/>
  <c r="BI21" i="4" a="1"/>
  <c r="BI21" i="4" s="1"/>
  <c r="BH21" i="4" a="1"/>
  <c r="BH21" i="4" s="1"/>
  <c r="BG21" i="4" a="1"/>
  <c r="BG21" i="4" s="1"/>
  <c r="BF21" i="4" a="1"/>
  <c r="BF21" i="4" s="1"/>
  <c r="BE21" i="4" a="1"/>
  <c r="BE21" i="4" s="1"/>
  <c r="BD21" i="4" a="1"/>
  <c r="BD21" i="4" s="1"/>
  <c r="BC21" i="4" a="1"/>
  <c r="BC21" i="4" s="1"/>
  <c r="BB21" i="4" a="1"/>
  <c r="BB21" i="4" s="1"/>
  <c r="BA21" i="4" a="1"/>
  <c r="BA21" i="4" s="1"/>
  <c r="AZ21" i="4" a="1"/>
  <c r="AZ21" i="4" s="1"/>
  <c r="AY21" i="4" a="1"/>
  <c r="AY21" i="4" s="1"/>
  <c r="AX21" i="4" a="1"/>
  <c r="AX21" i="4" s="1"/>
  <c r="AW21" i="4" a="1"/>
  <c r="AW21" i="4" s="1"/>
  <c r="AV21" i="4" a="1"/>
  <c r="AV21" i="4" s="1"/>
  <c r="AU21" i="4" a="1"/>
  <c r="AU21" i="4" s="1"/>
  <c r="AT21" i="4" a="1"/>
  <c r="AT21" i="4" s="1"/>
  <c r="AS21" i="4" a="1"/>
  <c r="AS21" i="4" s="1"/>
  <c r="AR21" i="4" a="1"/>
  <c r="AR21" i="4" s="1"/>
  <c r="AQ21" i="4" a="1"/>
  <c r="AQ21" i="4" s="1"/>
  <c r="AP21" i="4" a="1"/>
  <c r="AP21" i="4" s="1"/>
  <c r="AO21" i="4" a="1"/>
  <c r="AO21" i="4" s="1"/>
  <c r="AN21" i="4" a="1"/>
  <c r="AN21" i="4" s="1"/>
  <c r="AM21" i="4" a="1"/>
  <c r="AM21" i="4" s="1"/>
  <c r="AL21" i="4" a="1"/>
  <c r="AL21" i="4" s="1"/>
  <c r="AK21" i="4" a="1"/>
  <c r="AK21" i="4" s="1"/>
  <c r="AJ21" i="4" a="1"/>
  <c r="AJ21" i="4" s="1"/>
  <c r="AI21" i="4" a="1"/>
  <c r="AI21" i="4" s="1"/>
  <c r="AH21" i="4" a="1"/>
  <c r="AH21" i="4" s="1"/>
  <c r="AG21" i="4" a="1"/>
  <c r="AG21" i="4" s="1"/>
  <c r="AF21" i="4" a="1"/>
  <c r="AF21" i="4" s="1"/>
  <c r="AE21" i="4" a="1"/>
  <c r="AE21" i="4" s="1"/>
  <c r="AD21" i="4" a="1"/>
  <c r="AD21" i="4" s="1"/>
  <c r="AC21" i="4" a="1"/>
  <c r="AC21" i="4" s="1"/>
  <c r="AB21" i="4" a="1"/>
  <c r="AB21" i="4" s="1"/>
  <c r="AA21" i="4" a="1"/>
  <c r="AA21" i="4" s="1"/>
  <c r="Z21" i="4" a="1"/>
  <c r="Z21" i="4" s="1"/>
  <c r="Y21" i="4" a="1"/>
  <c r="Y21" i="4" s="1"/>
  <c r="X21" i="4" a="1"/>
  <c r="X21" i="4" s="1"/>
  <c r="W21" i="4" a="1"/>
  <c r="W21" i="4" s="1"/>
  <c r="V21" i="4" a="1"/>
  <c r="V21" i="4" s="1"/>
  <c r="U21" i="4" a="1"/>
  <c r="U21" i="4" s="1"/>
  <c r="T21" i="4" a="1"/>
  <c r="T21" i="4" s="1"/>
  <c r="S21" i="4" a="1"/>
  <c r="S21" i="4" s="1"/>
  <c r="R21" i="4" a="1"/>
  <c r="R21" i="4" s="1"/>
  <c r="Q21" i="4" a="1"/>
  <c r="Q21" i="4" s="1"/>
  <c r="P21" i="4" a="1"/>
  <c r="P21" i="4" s="1"/>
  <c r="O21" i="4" a="1"/>
  <c r="O21" i="4" s="1"/>
  <c r="N21" i="4" a="1"/>
  <c r="N21" i="4" s="1"/>
  <c r="M21" i="4" a="1"/>
  <c r="M21" i="4" s="1"/>
  <c r="L21" i="4" a="1"/>
  <c r="L21" i="4" s="1"/>
  <c r="K21" i="4" a="1"/>
  <c r="K21" i="4" s="1"/>
  <c r="K58" i="4" s="1" a="1"/>
  <c r="K58" i="4" s="1"/>
  <c r="C21" i="4" a="1"/>
  <c r="C21" i="4" s="1"/>
  <c r="BR20" i="4" a="1"/>
  <c r="BR20" i="4" s="1"/>
  <c r="BQ20" i="4" a="1"/>
  <c r="BQ20" i="4" s="1"/>
  <c r="BP20" i="4" a="1"/>
  <c r="BP20" i="4" s="1"/>
  <c r="BO20" i="4" a="1"/>
  <c r="BO20" i="4" s="1"/>
  <c r="BN20" i="4" a="1"/>
  <c r="BN20" i="4" s="1"/>
  <c r="BM20" i="4" a="1"/>
  <c r="BM20" i="4" s="1"/>
  <c r="BL20" i="4" a="1"/>
  <c r="BL20" i="4" s="1"/>
  <c r="BK20" i="4" a="1"/>
  <c r="BK20" i="4" s="1"/>
  <c r="BJ20" i="4" a="1"/>
  <c r="BJ20" i="4" s="1"/>
  <c r="BI20" i="4" a="1"/>
  <c r="BI20" i="4" s="1"/>
  <c r="BH20" i="4" a="1"/>
  <c r="BH20" i="4" s="1"/>
  <c r="BG20" i="4" a="1"/>
  <c r="BG20" i="4" s="1"/>
  <c r="BF20" i="4" a="1"/>
  <c r="BF20" i="4" s="1"/>
  <c r="BE20" i="4" a="1"/>
  <c r="BE20" i="4" s="1"/>
  <c r="BD20" i="4" a="1"/>
  <c r="BD20" i="4" s="1"/>
  <c r="BC20" i="4" a="1"/>
  <c r="BC20" i="4" s="1"/>
  <c r="BB20" i="4" a="1"/>
  <c r="BB20" i="4" s="1"/>
  <c r="BA20" i="4" a="1"/>
  <c r="BA20" i="4" s="1"/>
  <c r="AZ20" i="4" a="1"/>
  <c r="AZ20" i="4" s="1"/>
  <c r="AY20" i="4" a="1"/>
  <c r="AY20" i="4" s="1"/>
  <c r="AX20" i="4" a="1"/>
  <c r="AX20" i="4" s="1"/>
  <c r="AW20" i="4" a="1"/>
  <c r="AW20" i="4" s="1"/>
  <c r="AV20" i="4" a="1"/>
  <c r="AV20" i="4" s="1"/>
  <c r="AU20" i="4" a="1"/>
  <c r="AU20" i="4" s="1"/>
  <c r="AT20" i="4" a="1"/>
  <c r="AT20" i="4" s="1"/>
  <c r="AS20" i="4" a="1"/>
  <c r="AS20" i="4" s="1"/>
  <c r="AR20" i="4" a="1"/>
  <c r="AR20" i="4" s="1"/>
  <c r="AQ20" i="4" a="1"/>
  <c r="AQ20" i="4" s="1"/>
  <c r="AP20" i="4" a="1"/>
  <c r="AP20" i="4" s="1"/>
  <c r="AO20" i="4" a="1"/>
  <c r="AO20" i="4" s="1"/>
  <c r="AN20" i="4" a="1"/>
  <c r="AN20" i="4" s="1"/>
  <c r="AM20" i="4" a="1"/>
  <c r="AM20" i="4" s="1"/>
  <c r="AL20" i="4" a="1"/>
  <c r="AL20" i="4" s="1"/>
  <c r="AK20" i="4" a="1"/>
  <c r="AK20" i="4" s="1"/>
  <c r="AJ20" i="4" a="1"/>
  <c r="AJ20" i="4" s="1"/>
  <c r="AI20" i="4" a="1"/>
  <c r="AI20" i="4" s="1"/>
  <c r="AH20" i="4" a="1"/>
  <c r="AH20" i="4" s="1"/>
  <c r="AG20" i="4" a="1"/>
  <c r="AG20" i="4" s="1"/>
  <c r="AF20" i="4" a="1"/>
  <c r="AF20" i="4" s="1"/>
  <c r="AE20" i="4" a="1"/>
  <c r="AE20" i="4" s="1"/>
  <c r="AD20" i="4" a="1"/>
  <c r="AD20" i="4" s="1"/>
  <c r="AC20" i="4" a="1"/>
  <c r="AC20" i="4" s="1"/>
  <c r="AB20" i="4" a="1"/>
  <c r="AB20" i="4" s="1"/>
  <c r="AA20" i="4" a="1"/>
  <c r="AA20" i="4" s="1"/>
  <c r="Z20" i="4" a="1"/>
  <c r="Z20" i="4" s="1"/>
  <c r="Y20" i="4" a="1"/>
  <c r="Y20" i="4" s="1"/>
  <c r="X20" i="4" a="1"/>
  <c r="X20" i="4" s="1"/>
  <c r="W20" i="4" a="1"/>
  <c r="W20" i="4" s="1"/>
  <c r="V20" i="4" a="1"/>
  <c r="V20" i="4" s="1"/>
  <c r="U20" i="4" a="1"/>
  <c r="U20" i="4" s="1"/>
  <c r="T20" i="4" a="1"/>
  <c r="T20" i="4" s="1"/>
  <c r="S20" i="4" a="1"/>
  <c r="S20" i="4" s="1"/>
  <c r="R20" i="4" a="1"/>
  <c r="R20" i="4" s="1"/>
  <c r="Q20" i="4" a="1"/>
  <c r="Q20" i="4" s="1"/>
  <c r="P20" i="4" a="1"/>
  <c r="P20" i="4" s="1"/>
  <c r="O20" i="4" a="1"/>
  <c r="O20" i="4" s="1"/>
  <c r="N20" i="4" a="1"/>
  <c r="N20" i="4" s="1"/>
  <c r="M20" i="4" a="1"/>
  <c r="M20" i="4" s="1"/>
  <c r="L20" i="4" a="1"/>
  <c r="L20" i="4" s="1"/>
  <c r="K20" i="4" a="1"/>
  <c r="K20" i="4" s="1"/>
  <c r="K57" i="4" s="1" a="1"/>
  <c r="K57" i="4" s="1"/>
  <c r="C20" i="4" a="1"/>
  <c r="C20" i="4" s="1"/>
  <c r="BR19" i="4" a="1"/>
  <c r="BR19" i="4" s="1"/>
  <c r="BQ19" i="4" a="1"/>
  <c r="BQ19" i="4" s="1"/>
  <c r="BP19" i="4" a="1"/>
  <c r="BP19" i="4" s="1"/>
  <c r="BO19" i="4" a="1"/>
  <c r="BO19" i="4" s="1"/>
  <c r="BN19" i="4" a="1"/>
  <c r="BN19" i="4" s="1"/>
  <c r="BM19" i="4" a="1"/>
  <c r="BM19" i="4" s="1"/>
  <c r="BL19" i="4" a="1"/>
  <c r="BL19" i="4" s="1"/>
  <c r="BK19" i="4" a="1"/>
  <c r="BK19" i="4" s="1"/>
  <c r="BJ19" i="4" a="1"/>
  <c r="BJ19" i="4" s="1"/>
  <c r="BI19" i="4" a="1"/>
  <c r="BI19" i="4" s="1"/>
  <c r="BH19" i="4" a="1"/>
  <c r="BH19" i="4" s="1"/>
  <c r="BG19" i="4" a="1"/>
  <c r="BG19" i="4" s="1"/>
  <c r="BF19" i="4" a="1"/>
  <c r="BF19" i="4" s="1"/>
  <c r="BE19" i="4" a="1"/>
  <c r="BE19" i="4" s="1"/>
  <c r="BD19" i="4" a="1"/>
  <c r="BD19" i="4" s="1"/>
  <c r="BC19" i="4" a="1"/>
  <c r="BC19" i="4" s="1"/>
  <c r="BB19" i="4" a="1"/>
  <c r="BB19" i="4" s="1"/>
  <c r="BA19" i="4" a="1"/>
  <c r="BA19" i="4" s="1"/>
  <c r="AZ19" i="4" a="1"/>
  <c r="AZ19" i="4" s="1"/>
  <c r="AY19" i="4" a="1"/>
  <c r="AY19" i="4" s="1"/>
  <c r="AX19" i="4" a="1"/>
  <c r="AX19" i="4" s="1"/>
  <c r="AW19" i="4" a="1"/>
  <c r="AW19" i="4" s="1"/>
  <c r="AV19" i="4" a="1"/>
  <c r="AV19" i="4" s="1"/>
  <c r="AU19" i="4" a="1"/>
  <c r="AU19" i="4" s="1"/>
  <c r="AT19" i="4" a="1"/>
  <c r="AT19" i="4" s="1"/>
  <c r="AS19" i="4" a="1"/>
  <c r="AS19" i="4" s="1"/>
  <c r="AR19" i="4" a="1"/>
  <c r="AR19" i="4" s="1"/>
  <c r="AQ19" i="4" a="1"/>
  <c r="AQ19" i="4" s="1"/>
  <c r="AP19" i="4" a="1"/>
  <c r="AP19" i="4" s="1"/>
  <c r="AO19" i="4" a="1"/>
  <c r="AO19" i="4" s="1"/>
  <c r="AN19" i="4" a="1"/>
  <c r="AN19" i="4" s="1"/>
  <c r="AM19" i="4" a="1"/>
  <c r="AM19" i="4" s="1"/>
  <c r="AL19" i="4" a="1"/>
  <c r="AL19" i="4" s="1"/>
  <c r="AK19" i="4" a="1"/>
  <c r="AK19" i="4" s="1"/>
  <c r="AJ19" i="4" a="1"/>
  <c r="AJ19" i="4" s="1"/>
  <c r="AI19" i="4" a="1"/>
  <c r="AI19" i="4" s="1"/>
  <c r="AH19" i="4" a="1"/>
  <c r="AH19" i="4" s="1"/>
  <c r="AG19" i="4" a="1"/>
  <c r="AG19" i="4" s="1"/>
  <c r="AF19" i="4" a="1"/>
  <c r="AF19" i="4" s="1"/>
  <c r="AE19" i="4" a="1"/>
  <c r="AE19" i="4" s="1"/>
  <c r="AD19" i="4" a="1"/>
  <c r="AD19" i="4" s="1"/>
  <c r="AC19" i="4" a="1"/>
  <c r="AC19" i="4" s="1"/>
  <c r="AB19" i="4" a="1"/>
  <c r="AB19" i="4" s="1"/>
  <c r="AA19" i="4" a="1"/>
  <c r="AA19" i="4" s="1"/>
  <c r="Z19" i="4" a="1"/>
  <c r="Z19" i="4" s="1"/>
  <c r="Y19" i="4" a="1"/>
  <c r="Y19" i="4" s="1"/>
  <c r="X19" i="4" a="1"/>
  <c r="X19" i="4" s="1"/>
  <c r="W19" i="4" a="1"/>
  <c r="W19" i="4" s="1"/>
  <c r="V19" i="4" a="1"/>
  <c r="V19" i="4" s="1"/>
  <c r="U19" i="4" a="1"/>
  <c r="U19" i="4" s="1"/>
  <c r="T19" i="4" a="1"/>
  <c r="T19" i="4" s="1"/>
  <c r="S19" i="4" a="1"/>
  <c r="S19" i="4" s="1"/>
  <c r="R19" i="4" a="1"/>
  <c r="R19" i="4" s="1"/>
  <c r="Q19" i="4" a="1"/>
  <c r="Q19" i="4" s="1"/>
  <c r="P19" i="4" a="1"/>
  <c r="P19" i="4" s="1"/>
  <c r="O19" i="4" a="1"/>
  <c r="O19" i="4" s="1"/>
  <c r="N19" i="4" a="1"/>
  <c r="N19" i="4" s="1"/>
  <c r="M19" i="4" a="1"/>
  <c r="M19" i="4" s="1"/>
  <c r="L19" i="4" a="1"/>
  <c r="L19" i="4" s="1"/>
  <c r="K19" i="4" a="1"/>
  <c r="K19" i="4" s="1"/>
  <c r="K56" i="4" s="1" a="1"/>
  <c r="K56" i="4" s="1"/>
  <c r="C19" i="4" a="1"/>
  <c r="C19" i="4" s="1"/>
  <c r="BR18" i="4" a="1"/>
  <c r="BR18" i="4" s="1"/>
  <c r="BQ18" i="4" a="1"/>
  <c r="BQ18" i="4" s="1"/>
  <c r="BP18" i="4" a="1"/>
  <c r="BP18" i="4" s="1"/>
  <c r="BO18" i="4" a="1"/>
  <c r="BO18" i="4" s="1"/>
  <c r="BN18" i="4" a="1"/>
  <c r="BN18" i="4" s="1"/>
  <c r="BM18" i="4" a="1"/>
  <c r="BM18" i="4" s="1"/>
  <c r="BL18" i="4" a="1"/>
  <c r="BL18" i="4" s="1"/>
  <c r="BK18" i="4" a="1"/>
  <c r="BK18" i="4" s="1"/>
  <c r="BJ18" i="4" a="1"/>
  <c r="BJ18" i="4" s="1"/>
  <c r="BI18" i="4" a="1"/>
  <c r="BI18" i="4" s="1"/>
  <c r="BH18" i="4" a="1"/>
  <c r="BH18" i="4" s="1"/>
  <c r="BG18" i="4" a="1"/>
  <c r="BG18" i="4" s="1"/>
  <c r="BF18" i="4" a="1"/>
  <c r="BF18" i="4" s="1"/>
  <c r="BE18" i="4" a="1"/>
  <c r="BE18" i="4" s="1"/>
  <c r="BD18" i="4" a="1"/>
  <c r="BD18" i="4" s="1"/>
  <c r="BC18" i="4" a="1"/>
  <c r="BC18" i="4" s="1"/>
  <c r="BB18" i="4" a="1"/>
  <c r="BB18" i="4" s="1"/>
  <c r="BA18" i="4" a="1"/>
  <c r="BA18" i="4" s="1"/>
  <c r="AZ18" i="4" a="1"/>
  <c r="AZ18" i="4" s="1"/>
  <c r="AY18" i="4" a="1"/>
  <c r="AY18" i="4" s="1"/>
  <c r="AX18" i="4" a="1"/>
  <c r="AX18" i="4" s="1"/>
  <c r="AW18" i="4" a="1"/>
  <c r="AW18" i="4" s="1"/>
  <c r="AV18" i="4" a="1"/>
  <c r="AV18" i="4" s="1"/>
  <c r="AU18" i="4" a="1"/>
  <c r="AU18" i="4" s="1"/>
  <c r="AT18" i="4" a="1"/>
  <c r="AT18" i="4" s="1"/>
  <c r="AS18" i="4" a="1"/>
  <c r="AS18" i="4" s="1"/>
  <c r="AR18" i="4" a="1"/>
  <c r="AR18" i="4" s="1"/>
  <c r="AQ18" i="4" a="1"/>
  <c r="AQ18" i="4" s="1"/>
  <c r="AP18" i="4" a="1"/>
  <c r="AP18" i="4" s="1"/>
  <c r="AO18" i="4" a="1"/>
  <c r="AO18" i="4" s="1"/>
  <c r="AN18" i="4" a="1"/>
  <c r="AN18" i="4" s="1"/>
  <c r="AM18" i="4" a="1"/>
  <c r="AM18" i="4" s="1"/>
  <c r="AL18" i="4" a="1"/>
  <c r="AL18" i="4" s="1"/>
  <c r="AK18" i="4" a="1"/>
  <c r="AK18" i="4" s="1"/>
  <c r="AJ18" i="4" a="1"/>
  <c r="AJ18" i="4" s="1"/>
  <c r="AI18" i="4" a="1"/>
  <c r="AI18" i="4" s="1"/>
  <c r="AH18" i="4" a="1"/>
  <c r="AH18" i="4" s="1"/>
  <c r="AG18" i="4" a="1"/>
  <c r="AG18" i="4" s="1"/>
  <c r="AF18" i="4" a="1"/>
  <c r="AF18" i="4" s="1"/>
  <c r="AE18" i="4" a="1"/>
  <c r="AE18" i="4" s="1"/>
  <c r="AD18" i="4" a="1"/>
  <c r="AD18" i="4" s="1"/>
  <c r="AC18" i="4" a="1"/>
  <c r="AC18" i="4" s="1"/>
  <c r="AB18" i="4" a="1"/>
  <c r="AB18" i="4" s="1"/>
  <c r="AA18" i="4" a="1"/>
  <c r="AA18" i="4" s="1"/>
  <c r="Z18" i="4" a="1"/>
  <c r="Z18" i="4" s="1"/>
  <c r="Y18" i="4" a="1"/>
  <c r="Y18" i="4" s="1"/>
  <c r="X18" i="4" a="1"/>
  <c r="X18" i="4" s="1"/>
  <c r="W18" i="4" a="1"/>
  <c r="W18" i="4" s="1"/>
  <c r="V18" i="4" a="1"/>
  <c r="V18" i="4" s="1"/>
  <c r="U18" i="4" a="1"/>
  <c r="U18" i="4" s="1"/>
  <c r="T18" i="4" a="1"/>
  <c r="T18" i="4" s="1"/>
  <c r="S18" i="4" a="1"/>
  <c r="S18" i="4" s="1"/>
  <c r="R18" i="4" a="1"/>
  <c r="R18" i="4" s="1"/>
  <c r="Q18" i="4" a="1"/>
  <c r="Q18" i="4" s="1"/>
  <c r="P18" i="4" a="1"/>
  <c r="P18" i="4" s="1"/>
  <c r="O18" i="4" a="1"/>
  <c r="O18" i="4" s="1"/>
  <c r="N18" i="4" a="1"/>
  <c r="N18" i="4" s="1"/>
  <c r="M18" i="4" a="1"/>
  <c r="M18" i="4" s="1"/>
  <c r="L18" i="4" a="1"/>
  <c r="L18" i="4" s="1"/>
  <c r="K18" i="4" a="1"/>
  <c r="K18" i="4" s="1"/>
  <c r="K55" i="4" s="1" a="1"/>
  <c r="K55" i="4" s="1"/>
  <c r="C18" i="4" a="1"/>
  <c r="C18" i="4" s="1"/>
  <c r="BR17" i="4" a="1"/>
  <c r="BR17" i="4" s="1"/>
  <c r="BQ17" i="4" a="1"/>
  <c r="BQ17" i="4" s="1"/>
  <c r="BP17" i="4" a="1"/>
  <c r="BP17" i="4" s="1"/>
  <c r="BO17" i="4" a="1"/>
  <c r="BO17" i="4" s="1"/>
  <c r="BN17" i="4" a="1"/>
  <c r="BN17" i="4" s="1"/>
  <c r="BM17" i="4" a="1"/>
  <c r="BM17" i="4" s="1"/>
  <c r="BL17" i="4" a="1"/>
  <c r="BL17" i="4" s="1"/>
  <c r="BK17" i="4" a="1"/>
  <c r="BK17" i="4" s="1"/>
  <c r="BJ17" i="4" a="1"/>
  <c r="BJ17" i="4" s="1"/>
  <c r="BI17" i="4" a="1"/>
  <c r="BI17" i="4" s="1"/>
  <c r="BH17" i="4" a="1"/>
  <c r="BH17" i="4" s="1"/>
  <c r="BG17" i="4" a="1"/>
  <c r="BG17" i="4" s="1"/>
  <c r="BF17" i="4" a="1"/>
  <c r="BF17" i="4" s="1"/>
  <c r="BE17" i="4" a="1"/>
  <c r="BE17" i="4" s="1"/>
  <c r="BD17" i="4" a="1"/>
  <c r="BD17" i="4" s="1"/>
  <c r="BC17" i="4" a="1"/>
  <c r="BC17" i="4" s="1"/>
  <c r="BB17" i="4" a="1"/>
  <c r="BB17" i="4" s="1"/>
  <c r="BA17" i="4" a="1"/>
  <c r="BA17" i="4" s="1"/>
  <c r="AZ17" i="4" a="1"/>
  <c r="AZ17" i="4" s="1"/>
  <c r="AY17" i="4" a="1"/>
  <c r="AY17" i="4" s="1"/>
  <c r="AX17" i="4" a="1"/>
  <c r="AX17" i="4" s="1"/>
  <c r="AW17" i="4" a="1"/>
  <c r="AW17" i="4" s="1"/>
  <c r="AV17" i="4" a="1"/>
  <c r="AV17" i="4" s="1"/>
  <c r="AU17" i="4" a="1"/>
  <c r="AU17" i="4" s="1"/>
  <c r="AT17" i="4" a="1"/>
  <c r="AT17" i="4" s="1"/>
  <c r="AS17" i="4" a="1"/>
  <c r="AS17" i="4" s="1"/>
  <c r="AR17" i="4" a="1"/>
  <c r="AR17" i="4" s="1"/>
  <c r="AQ17" i="4" a="1"/>
  <c r="AQ17" i="4" s="1"/>
  <c r="AP17" i="4" a="1"/>
  <c r="AP17" i="4" s="1"/>
  <c r="AO17" i="4" a="1"/>
  <c r="AO17" i="4" s="1"/>
  <c r="AN17" i="4" a="1"/>
  <c r="AN17" i="4" s="1"/>
  <c r="AM17" i="4" a="1"/>
  <c r="AM17" i="4" s="1"/>
  <c r="AL17" i="4" a="1"/>
  <c r="AL17" i="4" s="1"/>
  <c r="AK17" i="4" a="1"/>
  <c r="AK17" i="4" s="1"/>
  <c r="AJ17" i="4" a="1"/>
  <c r="AJ17" i="4" s="1"/>
  <c r="AI17" i="4" a="1"/>
  <c r="AI17" i="4" s="1"/>
  <c r="AH17" i="4" a="1"/>
  <c r="AH17" i="4" s="1"/>
  <c r="AG17" i="4" a="1"/>
  <c r="AG17" i="4" s="1"/>
  <c r="AF17" i="4" a="1"/>
  <c r="AF17" i="4" s="1"/>
  <c r="AE17" i="4" a="1"/>
  <c r="AE17" i="4" s="1"/>
  <c r="AD17" i="4" a="1"/>
  <c r="AD17" i="4" s="1"/>
  <c r="AC17" i="4" a="1"/>
  <c r="AC17" i="4" s="1"/>
  <c r="AB17" i="4" a="1"/>
  <c r="AB17" i="4" s="1"/>
  <c r="AA17" i="4" a="1"/>
  <c r="AA17" i="4" s="1"/>
  <c r="Z17" i="4" a="1"/>
  <c r="Z17" i="4" s="1"/>
  <c r="Y17" i="4" a="1"/>
  <c r="Y17" i="4" s="1"/>
  <c r="X17" i="4" a="1"/>
  <c r="X17" i="4" s="1"/>
  <c r="W17" i="4" a="1"/>
  <c r="W17" i="4" s="1"/>
  <c r="V17" i="4" a="1"/>
  <c r="V17" i="4" s="1"/>
  <c r="U17" i="4" a="1"/>
  <c r="U17" i="4" s="1"/>
  <c r="T17" i="4" a="1"/>
  <c r="T17" i="4" s="1"/>
  <c r="S17" i="4" a="1"/>
  <c r="S17" i="4" s="1"/>
  <c r="R17" i="4" a="1"/>
  <c r="R17" i="4" s="1"/>
  <c r="Q17" i="4" a="1"/>
  <c r="Q17" i="4" s="1"/>
  <c r="P17" i="4" a="1"/>
  <c r="P17" i="4" s="1"/>
  <c r="O17" i="4" a="1"/>
  <c r="O17" i="4" s="1"/>
  <c r="N17" i="4" a="1"/>
  <c r="N17" i="4" s="1"/>
  <c r="M17" i="4" a="1"/>
  <c r="M17" i="4" s="1"/>
  <c r="L17" i="4" a="1"/>
  <c r="L17" i="4" s="1"/>
  <c r="K17" i="4" a="1"/>
  <c r="K17" i="4" s="1"/>
  <c r="K54" i="4" s="1" a="1"/>
  <c r="K54" i="4" s="1"/>
  <c r="C17" i="4" a="1"/>
  <c r="C17" i="4" s="1"/>
  <c r="BR16" i="4" a="1"/>
  <c r="BR16" i="4" s="1"/>
  <c r="BQ16" i="4" a="1"/>
  <c r="BQ16" i="4" s="1"/>
  <c r="BP16" i="4" a="1"/>
  <c r="BP16" i="4" s="1"/>
  <c r="BO16" i="4" a="1"/>
  <c r="BO16" i="4" s="1"/>
  <c r="BN16" i="4" a="1"/>
  <c r="BN16" i="4" s="1"/>
  <c r="BM16" i="4" a="1"/>
  <c r="BM16" i="4" s="1"/>
  <c r="BL16" i="4" a="1"/>
  <c r="BL16" i="4" s="1"/>
  <c r="BK16" i="4" a="1"/>
  <c r="BK16" i="4" s="1"/>
  <c r="BJ16" i="4" a="1"/>
  <c r="BJ16" i="4" s="1"/>
  <c r="BI16" i="4" a="1"/>
  <c r="BI16" i="4" s="1"/>
  <c r="BH16" i="4" a="1"/>
  <c r="BH16" i="4" s="1"/>
  <c r="BG16" i="4" a="1"/>
  <c r="BG16" i="4" s="1"/>
  <c r="BF16" i="4" a="1"/>
  <c r="BF16" i="4" s="1"/>
  <c r="BE16" i="4" a="1"/>
  <c r="BE16" i="4" s="1"/>
  <c r="BD16" i="4" a="1"/>
  <c r="BD16" i="4" s="1"/>
  <c r="BC16" i="4" a="1"/>
  <c r="BC16" i="4" s="1"/>
  <c r="BB16" i="4" a="1"/>
  <c r="BB16" i="4" s="1"/>
  <c r="BA16" i="4" a="1"/>
  <c r="BA16" i="4" s="1"/>
  <c r="AZ16" i="4" a="1"/>
  <c r="AZ16" i="4" s="1"/>
  <c r="AY16" i="4" a="1"/>
  <c r="AY16" i="4" s="1"/>
  <c r="AX16" i="4" a="1"/>
  <c r="AX16" i="4" s="1"/>
  <c r="AW16" i="4" a="1"/>
  <c r="AW16" i="4" s="1"/>
  <c r="AV16" i="4" a="1"/>
  <c r="AV16" i="4" s="1"/>
  <c r="AU16" i="4" a="1"/>
  <c r="AU16" i="4" s="1"/>
  <c r="AT16" i="4" a="1"/>
  <c r="AT16" i="4" s="1"/>
  <c r="AS16" i="4" a="1"/>
  <c r="AS16" i="4" s="1"/>
  <c r="AR16" i="4" a="1"/>
  <c r="AR16" i="4" s="1"/>
  <c r="AQ16" i="4" a="1"/>
  <c r="AQ16" i="4" s="1"/>
  <c r="AP16" i="4" a="1"/>
  <c r="AP16" i="4" s="1"/>
  <c r="AO16" i="4" a="1"/>
  <c r="AO16" i="4" s="1"/>
  <c r="AN16" i="4" a="1"/>
  <c r="AN16" i="4" s="1"/>
  <c r="AM16" i="4" a="1"/>
  <c r="AM16" i="4" s="1"/>
  <c r="AL16" i="4" a="1"/>
  <c r="AL16" i="4" s="1"/>
  <c r="AK16" i="4" a="1"/>
  <c r="AK16" i="4" s="1"/>
  <c r="AJ16" i="4" a="1"/>
  <c r="AJ16" i="4" s="1"/>
  <c r="AI16" i="4" a="1"/>
  <c r="AI16" i="4" s="1"/>
  <c r="AH16" i="4" a="1"/>
  <c r="AH16" i="4" s="1"/>
  <c r="AG16" i="4" a="1"/>
  <c r="AG16" i="4" s="1"/>
  <c r="AF16" i="4" a="1"/>
  <c r="AF16" i="4" s="1"/>
  <c r="AE16" i="4" a="1"/>
  <c r="AE16" i="4" s="1"/>
  <c r="AD16" i="4" a="1"/>
  <c r="AD16" i="4" s="1"/>
  <c r="AC16" i="4" a="1"/>
  <c r="AC16" i="4" s="1"/>
  <c r="AB16" i="4" a="1"/>
  <c r="AB16" i="4" s="1"/>
  <c r="AA16" i="4" a="1"/>
  <c r="AA16" i="4" s="1"/>
  <c r="Z16" i="4" a="1"/>
  <c r="Z16" i="4" s="1"/>
  <c r="Y16" i="4" a="1"/>
  <c r="Y16" i="4" s="1"/>
  <c r="X16" i="4" a="1"/>
  <c r="X16" i="4" s="1"/>
  <c r="W16" i="4" a="1"/>
  <c r="W16" i="4" s="1"/>
  <c r="V16" i="4" a="1"/>
  <c r="V16" i="4" s="1"/>
  <c r="U16" i="4" a="1"/>
  <c r="U16" i="4" s="1"/>
  <c r="T16" i="4" a="1"/>
  <c r="T16" i="4" s="1"/>
  <c r="S16" i="4" a="1"/>
  <c r="S16" i="4" s="1"/>
  <c r="R16" i="4" a="1"/>
  <c r="R16" i="4" s="1"/>
  <c r="Q16" i="4" a="1"/>
  <c r="Q16" i="4" s="1"/>
  <c r="P16" i="4" a="1"/>
  <c r="P16" i="4" s="1"/>
  <c r="O16" i="4" a="1"/>
  <c r="O16" i="4" s="1"/>
  <c r="N16" i="4" a="1"/>
  <c r="N16" i="4" s="1"/>
  <c r="M16" i="4" a="1"/>
  <c r="M16" i="4" s="1"/>
  <c r="L16" i="4" a="1"/>
  <c r="L16" i="4" s="1"/>
  <c r="K16" i="4" a="1"/>
  <c r="K16" i="4" s="1"/>
  <c r="K53" i="4" s="1" a="1"/>
  <c r="K53" i="4" s="1"/>
  <c r="C16" i="4" a="1"/>
  <c r="C16" i="4" s="1"/>
  <c r="BR15" i="4" a="1"/>
  <c r="BR15" i="4" s="1"/>
  <c r="BQ15" i="4" a="1"/>
  <c r="BQ15" i="4" s="1"/>
  <c r="BP15" i="4" a="1"/>
  <c r="BP15" i="4" s="1"/>
  <c r="BO15" i="4" a="1"/>
  <c r="BO15" i="4" s="1"/>
  <c r="BN15" i="4" a="1"/>
  <c r="BN15" i="4" s="1"/>
  <c r="BM15" i="4" a="1"/>
  <c r="BM15" i="4" s="1"/>
  <c r="BL15" i="4" a="1"/>
  <c r="BL15" i="4" s="1"/>
  <c r="BK15" i="4" a="1"/>
  <c r="BK15" i="4" s="1"/>
  <c r="BJ15" i="4" a="1"/>
  <c r="BJ15" i="4" s="1"/>
  <c r="BI15" i="4" a="1"/>
  <c r="BI15" i="4" s="1"/>
  <c r="BH15" i="4" a="1"/>
  <c r="BH15" i="4" s="1"/>
  <c r="BG15" i="4" a="1"/>
  <c r="BG15" i="4" s="1"/>
  <c r="BF15" i="4" a="1"/>
  <c r="BF15" i="4" s="1"/>
  <c r="BE15" i="4" a="1"/>
  <c r="BE15" i="4" s="1"/>
  <c r="BD15" i="4" a="1"/>
  <c r="BD15" i="4" s="1"/>
  <c r="BC15" i="4" a="1"/>
  <c r="BC15" i="4" s="1"/>
  <c r="BB15" i="4" a="1"/>
  <c r="BB15" i="4" s="1"/>
  <c r="BA15" i="4" a="1"/>
  <c r="BA15" i="4" s="1"/>
  <c r="AZ15" i="4" a="1"/>
  <c r="AZ15" i="4" s="1"/>
  <c r="AY15" i="4" a="1"/>
  <c r="AY15" i="4" s="1"/>
  <c r="AX15" i="4" a="1"/>
  <c r="AX15" i="4" s="1"/>
  <c r="AW15" i="4" a="1"/>
  <c r="AW15" i="4" s="1"/>
  <c r="AV15" i="4" a="1"/>
  <c r="AV15" i="4" s="1"/>
  <c r="AU15" i="4" a="1"/>
  <c r="AU15" i="4" s="1"/>
  <c r="AT15" i="4" a="1"/>
  <c r="AT15" i="4" s="1"/>
  <c r="AS15" i="4" a="1"/>
  <c r="AS15" i="4" s="1"/>
  <c r="AR15" i="4" a="1"/>
  <c r="AR15" i="4" s="1"/>
  <c r="AQ15" i="4" a="1"/>
  <c r="AQ15" i="4" s="1"/>
  <c r="AP15" i="4" a="1"/>
  <c r="AP15" i="4" s="1"/>
  <c r="AO15" i="4" a="1"/>
  <c r="AO15" i="4" s="1"/>
  <c r="AN15" i="4" a="1"/>
  <c r="AN15" i="4" s="1"/>
  <c r="AM15" i="4" a="1"/>
  <c r="AM15" i="4" s="1"/>
  <c r="AL15" i="4" a="1"/>
  <c r="AL15" i="4" s="1"/>
  <c r="AK15" i="4" a="1"/>
  <c r="AK15" i="4" s="1"/>
  <c r="AJ15" i="4" a="1"/>
  <c r="AJ15" i="4" s="1"/>
  <c r="AI15" i="4" a="1"/>
  <c r="AI15" i="4" s="1"/>
  <c r="AH15" i="4" a="1"/>
  <c r="AH15" i="4" s="1"/>
  <c r="AG15" i="4" a="1"/>
  <c r="AG15" i="4" s="1"/>
  <c r="AF15" i="4" a="1"/>
  <c r="AF15" i="4" s="1"/>
  <c r="AE15" i="4" a="1"/>
  <c r="AE15" i="4" s="1"/>
  <c r="AD15" i="4" a="1"/>
  <c r="AD15" i="4" s="1"/>
  <c r="AC15" i="4" a="1"/>
  <c r="AC15" i="4" s="1"/>
  <c r="AB15" i="4" a="1"/>
  <c r="AB15" i="4" s="1"/>
  <c r="AA15" i="4" a="1"/>
  <c r="AA15" i="4" s="1"/>
  <c r="Z15" i="4" a="1"/>
  <c r="Z15" i="4" s="1"/>
  <c r="Y15" i="4" a="1"/>
  <c r="Y15" i="4" s="1"/>
  <c r="X15" i="4" a="1"/>
  <c r="X15" i="4" s="1"/>
  <c r="W15" i="4" a="1"/>
  <c r="W15" i="4" s="1"/>
  <c r="V15" i="4" a="1"/>
  <c r="V15" i="4" s="1"/>
  <c r="U15" i="4" a="1"/>
  <c r="U15" i="4" s="1"/>
  <c r="T15" i="4" a="1"/>
  <c r="T15" i="4" s="1"/>
  <c r="S15" i="4" a="1"/>
  <c r="S15" i="4" s="1"/>
  <c r="R15" i="4" a="1"/>
  <c r="R15" i="4" s="1"/>
  <c r="Q15" i="4" a="1"/>
  <c r="Q15" i="4" s="1"/>
  <c r="P15" i="4" a="1"/>
  <c r="P15" i="4" s="1"/>
  <c r="O15" i="4" a="1"/>
  <c r="O15" i="4" s="1"/>
  <c r="N15" i="4" a="1"/>
  <c r="N15" i="4" s="1"/>
  <c r="M15" i="4" a="1"/>
  <c r="M15" i="4" s="1"/>
  <c r="L15" i="4" a="1"/>
  <c r="L15" i="4" s="1"/>
  <c r="K15" i="4" a="1"/>
  <c r="K15" i="4" s="1"/>
  <c r="K52" i="4" s="1" a="1"/>
  <c r="K52" i="4" s="1"/>
  <c r="C15" i="4" a="1"/>
  <c r="C15" i="4" s="1"/>
  <c r="BR14" i="4" a="1"/>
  <c r="BR14" i="4" s="1"/>
  <c r="BQ14" i="4" a="1"/>
  <c r="BQ14" i="4" s="1"/>
  <c r="BP14" i="4" a="1"/>
  <c r="BP14" i="4" s="1"/>
  <c r="BO14" i="4" a="1"/>
  <c r="BO14" i="4" s="1"/>
  <c r="BN14" i="4" a="1"/>
  <c r="BN14" i="4" s="1"/>
  <c r="BM14" i="4" a="1"/>
  <c r="BM14" i="4" s="1"/>
  <c r="BL14" i="4" a="1"/>
  <c r="BL14" i="4" s="1"/>
  <c r="BK14" i="4" a="1"/>
  <c r="BK14" i="4" s="1"/>
  <c r="BJ14" i="4" a="1"/>
  <c r="BJ14" i="4" s="1"/>
  <c r="BI14" i="4" a="1"/>
  <c r="BI14" i="4" s="1"/>
  <c r="BH14" i="4" a="1"/>
  <c r="BH14" i="4" s="1"/>
  <c r="BG14" i="4" a="1"/>
  <c r="BG14" i="4" s="1"/>
  <c r="BF14" i="4" a="1"/>
  <c r="BF14" i="4" s="1"/>
  <c r="BE14" i="4" a="1"/>
  <c r="BE14" i="4" s="1"/>
  <c r="BD14" i="4" a="1"/>
  <c r="BD14" i="4" s="1"/>
  <c r="BC14" i="4" a="1"/>
  <c r="BC14" i="4" s="1"/>
  <c r="BB14" i="4" a="1"/>
  <c r="BB14" i="4" s="1"/>
  <c r="BA14" i="4" a="1"/>
  <c r="BA14" i="4" s="1"/>
  <c r="AZ14" i="4" a="1"/>
  <c r="AZ14" i="4" s="1"/>
  <c r="AY14" i="4" a="1"/>
  <c r="AY14" i="4" s="1"/>
  <c r="AX14" i="4" a="1"/>
  <c r="AX14" i="4" s="1"/>
  <c r="AW14" i="4" a="1"/>
  <c r="AW14" i="4" s="1"/>
  <c r="AV14" i="4" a="1"/>
  <c r="AV14" i="4" s="1"/>
  <c r="AU14" i="4" a="1"/>
  <c r="AU14" i="4" s="1"/>
  <c r="AT14" i="4" a="1"/>
  <c r="AT14" i="4" s="1"/>
  <c r="AS14" i="4" a="1"/>
  <c r="AS14" i="4" s="1"/>
  <c r="AR14" i="4" a="1"/>
  <c r="AR14" i="4" s="1"/>
  <c r="AQ14" i="4" a="1"/>
  <c r="AQ14" i="4" s="1"/>
  <c r="AP14" i="4" a="1"/>
  <c r="AP14" i="4" s="1"/>
  <c r="AO14" i="4" a="1"/>
  <c r="AO14" i="4" s="1"/>
  <c r="AN14" i="4" a="1"/>
  <c r="AN14" i="4" s="1"/>
  <c r="AM14" i="4" a="1"/>
  <c r="AM14" i="4" s="1"/>
  <c r="AL14" i="4" a="1"/>
  <c r="AL14" i="4" s="1"/>
  <c r="AK14" i="4" a="1"/>
  <c r="AK14" i="4" s="1"/>
  <c r="AJ14" i="4" a="1"/>
  <c r="AJ14" i="4" s="1"/>
  <c r="AI14" i="4" a="1"/>
  <c r="AI14" i="4" s="1"/>
  <c r="AH14" i="4" a="1"/>
  <c r="AH14" i="4" s="1"/>
  <c r="AG14" i="4" a="1"/>
  <c r="AG14" i="4" s="1"/>
  <c r="AF14" i="4" a="1"/>
  <c r="AF14" i="4" s="1"/>
  <c r="AE14" i="4" a="1"/>
  <c r="AE14" i="4" s="1"/>
  <c r="AD14" i="4" a="1"/>
  <c r="AD14" i="4" s="1"/>
  <c r="AC14" i="4" a="1"/>
  <c r="AC14" i="4" s="1"/>
  <c r="AB14" i="4" a="1"/>
  <c r="AB14" i="4" s="1"/>
  <c r="AA14" i="4" a="1"/>
  <c r="AA14" i="4" s="1"/>
  <c r="Z14" i="4" a="1"/>
  <c r="Z14" i="4" s="1"/>
  <c r="Y14" i="4" a="1"/>
  <c r="Y14" i="4" s="1"/>
  <c r="X14" i="4" a="1"/>
  <c r="X14" i="4" s="1"/>
  <c r="W14" i="4" a="1"/>
  <c r="W14" i="4" s="1"/>
  <c r="V14" i="4" a="1"/>
  <c r="V14" i="4" s="1"/>
  <c r="U14" i="4" a="1"/>
  <c r="U14" i="4" s="1"/>
  <c r="T14" i="4" a="1"/>
  <c r="T14" i="4" s="1"/>
  <c r="S14" i="4" a="1"/>
  <c r="S14" i="4" s="1"/>
  <c r="R14" i="4" a="1"/>
  <c r="R14" i="4" s="1"/>
  <c r="Q14" i="4" a="1"/>
  <c r="Q14" i="4" s="1"/>
  <c r="P14" i="4" a="1"/>
  <c r="P14" i="4" s="1"/>
  <c r="O14" i="4" a="1"/>
  <c r="O14" i="4" s="1"/>
  <c r="N14" i="4" a="1"/>
  <c r="N14" i="4" s="1"/>
  <c r="M14" i="4" a="1"/>
  <c r="M14" i="4" s="1"/>
  <c r="L14" i="4" a="1"/>
  <c r="L14" i="4" s="1"/>
  <c r="K14" i="4" a="1"/>
  <c r="K14" i="4" s="1"/>
  <c r="K51" i="4" s="1" a="1"/>
  <c r="K51" i="4" s="1"/>
  <c r="C14" i="4" a="1"/>
  <c r="C14" i="4" s="1"/>
  <c r="BR13" i="4" a="1"/>
  <c r="BR13" i="4" s="1"/>
  <c r="BQ13" i="4" a="1"/>
  <c r="BQ13" i="4" s="1"/>
  <c r="BP13" i="4" a="1"/>
  <c r="BP13" i="4" s="1"/>
  <c r="BO13" i="4" a="1"/>
  <c r="BO13" i="4" s="1"/>
  <c r="BN13" i="4" a="1"/>
  <c r="BN13" i="4" s="1"/>
  <c r="BM13" i="4" a="1"/>
  <c r="BM13" i="4" s="1"/>
  <c r="BL13" i="4" a="1"/>
  <c r="BL13" i="4" s="1"/>
  <c r="BK13" i="4" a="1"/>
  <c r="BK13" i="4" s="1"/>
  <c r="BJ13" i="4" a="1"/>
  <c r="BJ13" i="4" s="1"/>
  <c r="BI13" i="4" a="1"/>
  <c r="BI13" i="4" s="1"/>
  <c r="BH13" i="4" a="1"/>
  <c r="BH13" i="4" s="1"/>
  <c r="BG13" i="4" a="1"/>
  <c r="BG13" i="4" s="1"/>
  <c r="BF13" i="4" a="1"/>
  <c r="BF13" i="4" s="1"/>
  <c r="BE13" i="4" a="1"/>
  <c r="BE13" i="4" s="1"/>
  <c r="BD13" i="4" a="1"/>
  <c r="BD13" i="4" s="1"/>
  <c r="BC13" i="4" a="1"/>
  <c r="BC13" i="4" s="1"/>
  <c r="BB13" i="4" a="1"/>
  <c r="BB13" i="4" s="1"/>
  <c r="BA13" i="4" a="1"/>
  <c r="BA13" i="4" s="1"/>
  <c r="AZ13" i="4" a="1"/>
  <c r="AZ13" i="4" s="1"/>
  <c r="AY13" i="4" a="1"/>
  <c r="AY13" i="4" s="1"/>
  <c r="AX13" i="4" a="1"/>
  <c r="AX13" i="4" s="1"/>
  <c r="AW13" i="4" a="1"/>
  <c r="AW13" i="4" s="1"/>
  <c r="AV13" i="4" a="1"/>
  <c r="AV13" i="4" s="1"/>
  <c r="AU13" i="4" a="1"/>
  <c r="AU13" i="4" s="1"/>
  <c r="AT13" i="4" a="1"/>
  <c r="AT13" i="4" s="1"/>
  <c r="AS13" i="4" a="1"/>
  <c r="AS13" i="4" s="1"/>
  <c r="AR13" i="4" a="1"/>
  <c r="AR13" i="4" s="1"/>
  <c r="AQ13" i="4" a="1"/>
  <c r="AQ13" i="4" s="1"/>
  <c r="AP13" i="4" a="1"/>
  <c r="AP13" i="4" s="1"/>
  <c r="AO13" i="4" a="1"/>
  <c r="AO13" i="4" s="1"/>
  <c r="AN13" i="4" a="1"/>
  <c r="AN13" i="4" s="1"/>
  <c r="AM13" i="4" a="1"/>
  <c r="AM13" i="4" s="1"/>
  <c r="AL13" i="4" a="1"/>
  <c r="AL13" i="4" s="1"/>
  <c r="AK13" i="4" a="1"/>
  <c r="AK13" i="4" s="1"/>
  <c r="AJ13" i="4" a="1"/>
  <c r="AJ13" i="4" s="1"/>
  <c r="AI13" i="4" a="1"/>
  <c r="AI13" i="4" s="1"/>
  <c r="AH13" i="4" a="1"/>
  <c r="AH13" i="4" s="1"/>
  <c r="AG13" i="4" a="1"/>
  <c r="AG13" i="4" s="1"/>
  <c r="AF13" i="4" a="1"/>
  <c r="AF13" i="4" s="1"/>
  <c r="AE13" i="4" a="1"/>
  <c r="AE13" i="4" s="1"/>
  <c r="AD13" i="4" a="1"/>
  <c r="AD13" i="4" s="1"/>
  <c r="AC13" i="4" a="1"/>
  <c r="AC13" i="4" s="1"/>
  <c r="AB13" i="4" a="1"/>
  <c r="AB13" i="4" s="1"/>
  <c r="AA13" i="4" a="1"/>
  <c r="AA13" i="4" s="1"/>
  <c r="Z13" i="4" a="1"/>
  <c r="Z13" i="4" s="1"/>
  <c r="Y13" i="4" a="1"/>
  <c r="Y13" i="4" s="1"/>
  <c r="X13" i="4" a="1"/>
  <c r="X13" i="4" s="1"/>
  <c r="W13" i="4" a="1"/>
  <c r="W13" i="4" s="1"/>
  <c r="V13" i="4" a="1"/>
  <c r="V13" i="4" s="1"/>
  <c r="U13" i="4" a="1"/>
  <c r="U13" i="4" s="1"/>
  <c r="T13" i="4" a="1"/>
  <c r="T13" i="4" s="1"/>
  <c r="S13" i="4" a="1"/>
  <c r="S13" i="4" s="1"/>
  <c r="R13" i="4" a="1"/>
  <c r="R13" i="4" s="1"/>
  <c r="Q13" i="4" a="1"/>
  <c r="Q13" i="4" s="1"/>
  <c r="P13" i="4" a="1"/>
  <c r="P13" i="4" s="1"/>
  <c r="O13" i="4" a="1"/>
  <c r="O13" i="4" s="1"/>
  <c r="N13" i="4" a="1"/>
  <c r="N13" i="4" s="1"/>
  <c r="M13" i="4" a="1"/>
  <c r="M13" i="4" s="1"/>
  <c r="L13" i="4" a="1"/>
  <c r="L13" i="4" s="1"/>
  <c r="K13" i="4" a="1"/>
  <c r="K13" i="4" s="1"/>
  <c r="K50" i="4" s="1" a="1"/>
  <c r="K50" i="4" s="1"/>
  <c r="C13" i="4" a="1"/>
  <c r="C13" i="4" s="1"/>
  <c r="BR12" i="4" a="1"/>
  <c r="BR12" i="4" s="1"/>
  <c r="BQ12" i="4" a="1"/>
  <c r="BQ12" i="4" s="1"/>
  <c r="BP12" i="4" a="1"/>
  <c r="BP12" i="4" s="1"/>
  <c r="BO12" i="4" a="1"/>
  <c r="BO12" i="4" s="1"/>
  <c r="BN12" i="4" a="1"/>
  <c r="BN12" i="4" s="1"/>
  <c r="BM12" i="4" a="1"/>
  <c r="BM12" i="4" s="1"/>
  <c r="BL12" i="4" a="1"/>
  <c r="BL12" i="4" s="1"/>
  <c r="BK12" i="4" a="1"/>
  <c r="BK12" i="4" s="1"/>
  <c r="BJ12" i="4" a="1"/>
  <c r="BJ12" i="4" s="1"/>
  <c r="BI12" i="4" a="1"/>
  <c r="BI12" i="4" s="1"/>
  <c r="BH12" i="4" a="1"/>
  <c r="BH12" i="4" s="1"/>
  <c r="BG12" i="4" a="1"/>
  <c r="BG12" i="4" s="1"/>
  <c r="BF12" i="4" a="1"/>
  <c r="BF12" i="4" s="1"/>
  <c r="BE12" i="4" a="1"/>
  <c r="BE12" i="4" s="1"/>
  <c r="BD12" i="4" a="1"/>
  <c r="BD12" i="4" s="1"/>
  <c r="BC12" i="4" a="1"/>
  <c r="BC12" i="4" s="1"/>
  <c r="BB12" i="4" a="1"/>
  <c r="BB12" i="4" s="1"/>
  <c r="BA12" i="4" a="1"/>
  <c r="BA12" i="4" s="1"/>
  <c r="AZ12" i="4" a="1"/>
  <c r="AZ12" i="4" s="1"/>
  <c r="AY12" i="4" a="1"/>
  <c r="AY12" i="4" s="1"/>
  <c r="AX12" i="4" a="1"/>
  <c r="AX12" i="4" s="1"/>
  <c r="AW12" i="4" a="1"/>
  <c r="AW12" i="4" s="1"/>
  <c r="AV12" i="4" a="1"/>
  <c r="AV12" i="4" s="1"/>
  <c r="AU12" i="4" a="1"/>
  <c r="AU12" i="4" s="1"/>
  <c r="AT12" i="4" a="1"/>
  <c r="AT12" i="4" s="1"/>
  <c r="AS12" i="4" a="1"/>
  <c r="AS12" i="4" s="1"/>
  <c r="AR12" i="4" a="1"/>
  <c r="AR12" i="4" s="1"/>
  <c r="AQ12" i="4" a="1"/>
  <c r="AQ12" i="4" s="1"/>
  <c r="AP12" i="4" a="1"/>
  <c r="AP12" i="4" s="1"/>
  <c r="AO12" i="4" a="1"/>
  <c r="AO12" i="4" s="1"/>
  <c r="AN12" i="4" a="1"/>
  <c r="AN12" i="4" s="1"/>
  <c r="AM12" i="4" a="1"/>
  <c r="AM12" i="4" s="1"/>
  <c r="AL12" i="4" a="1"/>
  <c r="AL12" i="4" s="1"/>
  <c r="AK12" i="4" a="1"/>
  <c r="AK12" i="4" s="1"/>
  <c r="AJ12" i="4" a="1"/>
  <c r="AJ12" i="4" s="1"/>
  <c r="AI12" i="4" a="1"/>
  <c r="AI12" i="4" s="1"/>
  <c r="AH12" i="4" a="1"/>
  <c r="AH12" i="4" s="1"/>
  <c r="AG12" i="4" a="1"/>
  <c r="AG12" i="4" s="1"/>
  <c r="AF12" i="4" a="1"/>
  <c r="AF12" i="4" s="1"/>
  <c r="AE12" i="4" a="1"/>
  <c r="AE12" i="4" s="1"/>
  <c r="AD12" i="4" a="1"/>
  <c r="AD12" i="4" s="1"/>
  <c r="AC12" i="4" a="1"/>
  <c r="AC12" i="4" s="1"/>
  <c r="AB12" i="4" a="1"/>
  <c r="AB12" i="4" s="1"/>
  <c r="AA12" i="4" a="1"/>
  <c r="AA12" i="4" s="1"/>
  <c r="Z12" i="4" a="1"/>
  <c r="Z12" i="4" s="1"/>
  <c r="Y12" i="4" a="1"/>
  <c r="Y12" i="4" s="1"/>
  <c r="X12" i="4" a="1"/>
  <c r="X12" i="4" s="1"/>
  <c r="W12" i="4" a="1"/>
  <c r="W12" i="4" s="1"/>
  <c r="V12" i="4" a="1"/>
  <c r="V12" i="4" s="1"/>
  <c r="U12" i="4" a="1"/>
  <c r="U12" i="4" s="1"/>
  <c r="T12" i="4" a="1"/>
  <c r="T12" i="4" s="1"/>
  <c r="S12" i="4" a="1"/>
  <c r="S12" i="4" s="1"/>
  <c r="R12" i="4" a="1"/>
  <c r="R12" i="4" s="1"/>
  <c r="Q12" i="4" a="1"/>
  <c r="Q12" i="4" s="1"/>
  <c r="P12" i="4" a="1"/>
  <c r="P12" i="4" s="1"/>
  <c r="O12" i="4" a="1"/>
  <c r="O12" i="4" s="1"/>
  <c r="N12" i="4" a="1"/>
  <c r="N12" i="4" s="1"/>
  <c r="M12" i="4" a="1"/>
  <c r="M12" i="4" s="1"/>
  <c r="L12" i="4" a="1"/>
  <c r="L12" i="4" s="1"/>
  <c r="K12" i="4" a="1"/>
  <c r="K12" i="4" s="1"/>
  <c r="K49" i="4" s="1" a="1"/>
  <c r="K49" i="4" s="1"/>
  <c r="C12" i="4" a="1"/>
  <c r="C12" i="4" s="1"/>
  <c r="BR11" i="4" a="1"/>
  <c r="BR11" i="4" s="1"/>
  <c r="BQ11" i="4" a="1"/>
  <c r="BQ11" i="4" s="1"/>
  <c r="BP11" i="4" a="1"/>
  <c r="BP11" i="4" s="1"/>
  <c r="BO11" i="4" a="1"/>
  <c r="BO11" i="4" s="1"/>
  <c r="BN11" i="4" a="1"/>
  <c r="BN11" i="4" s="1"/>
  <c r="BM11" i="4" a="1"/>
  <c r="BM11" i="4" s="1"/>
  <c r="BL11" i="4" a="1"/>
  <c r="BL11" i="4" s="1"/>
  <c r="BK11" i="4" a="1"/>
  <c r="BK11" i="4" s="1"/>
  <c r="BJ11" i="4" a="1"/>
  <c r="BJ11" i="4" s="1"/>
  <c r="BI11" i="4" a="1"/>
  <c r="BI11" i="4" s="1"/>
  <c r="BH11" i="4" a="1"/>
  <c r="BH11" i="4" s="1"/>
  <c r="BG11" i="4" a="1"/>
  <c r="BG11" i="4" s="1"/>
  <c r="BF11" i="4" a="1"/>
  <c r="BF11" i="4" s="1"/>
  <c r="BE11" i="4" a="1"/>
  <c r="BE11" i="4" s="1"/>
  <c r="BD11" i="4" a="1"/>
  <c r="BD11" i="4" s="1"/>
  <c r="BC11" i="4" a="1"/>
  <c r="BC11" i="4" s="1"/>
  <c r="BB11" i="4" a="1"/>
  <c r="BB11" i="4" s="1"/>
  <c r="BA11" i="4" a="1"/>
  <c r="BA11" i="4" s="1"/>
  <c r="AZ11" i="4" a="1"/>
  <c r="AZ11" i="4" s="1"/>
  <c r="AY11" i="4" a="1"/>
  <c r="AY11" i="4" s="1"/>
  <c r="AX11" i="4" a="1"/>
  <c r="AX11" i="4" s="1"/>
  <c r="AW11" i="4" a="1"/>
  <c r="AW11" i="4" s="1"/>
  <c r="AV11" i="4" a="1"/>
  <c r="AV11" i="4" s="1"/>
  <c r="AU11" i="4" a="1"/>
  <c r="AU11" i="4" s="1"/>
  <c r="AT11" i="4" a="1"/>
  <c r="AT11" i="4" s="1"/>
  <c r="AS11" i="4" a="1"/>
  <c r="AS11" i="4" s="1"/>
  <c r="AR11" i="4" a="1"/>
  <c r="AR11" i="4" s="1"/>
  <c r="AQ11" i="4" a="1"/>
  <c r="AQ11" i="4" s="1"/>
  <c r="AP11" i="4" a="1"/>
  <c r="AP11" i="4" s="1"/>
  <c r="AO11" i="4" a="1"/>
  <c r="AO11" i="4" s="1"/>
  <c r="AN11" i="4" a="1"/>
  <c r="AN11" i="4" s="1"/>
  <c r="AM11" i="4" a="1"/>
  <c r="AM11" i="4" s="1"/>
  <c r="AL11" i="4" a="1"/>
  <c r="AL11" i="4" s="1"/>
  <c r="AK11" i="4" a="1"/>
  <c r="AK11" i="4" s="1"/>
  <c r="AJ11" i="4" a="1"/>
  <c r="AJ11" i="4" s="1"/>
  <c r="AI11" i="4" a="1"/>
  <c r="AI11" i="4" s="1"/>
  <c r="AH11" i="4" a="1"/>
  <c r="AH11" i="4" s="1"/>
  <c r="AG11" i="4" a="1"/>
  <c r="AG11" i="4" s="1"/>
  <c r="AF11" i="4" a="1"/>
  <c r="AF11" i="4" s="1"/>
  <c r="AE11" i="4" a="1"/>
  <c r="AE11" i="4" s="1"/>
  <c r="AD11" i="4" a="1"/>
  <c r="AD11" i="4" s="1"/>
  <c r="AC11" i="4" a="1"/>
  <c r="AC11" i="4" s="1"/>
  <c r="AB11" i="4" a="1"/>
  <c r="AB11" i="4" s="1"/>
  <c r="AA11" i="4" a="1"/>
  <c r="AA11" i="4" s="1"/>
  <c r="Z11" i="4" a="1"/>
  <c r="Z11" i="4" s="1"/>
  <c r="Y11" i="4" a="1"/>
  <c r="Y11" i="4" s="1"/>
  <c r="X11" i="4" a="1"/>
  <c r="X11" i="4" s="1"/>
  <c r="W11" i="4" a="1"/>
  <c r="W11" i="4" s="1"/>
  <c r="V11" i="4" a="1"/>
  <c r="V11" i="4" s="1"/>
  <c r="U11" i="4" a="1"/>
  <c r="U11" i="4" s="1"/>
  <c r="T11" i="4" a="1"/>
  <c r="T11" i="4" s="1"/>
  <c r="S11" i="4" a="1"/>
  <c r="S11" i="4" s="1"/>
  <c r="R11" i="4" a="1"/>
  <c r="R11" i="4" s="1"/>
  <c r="Q11" i="4" a="1"/>
  <c r="Q11" i="4" s="1"/>
  <c r="P11" i="4" a="1"/>
  <c r="P11" i="4" s="1"/>
  <c r="O11" i="4" a="1"/>
  <c r="O11" i="4" s="1"/>
  <c r="N11" i="4" a="1"/>
  <c r="N11" i="4" s="1"/>
  <c r="M11" i="4" a="1"/>
  <c r="M11" i="4" s="1"/>
  <c r="L11" i="4" a="1"/>
  <c r="L11" i="4" s="1"/>
  <c r="K11" i="4" a="1"/>
  <c r="K11" i="4" s="1"/>
  <c r="K48" i="4" s="1" a="1"/>
  <c r="K48" i="4" s="1"/>
  <c r="C11" i="4" a="1"/>
  <c r="C11" i="4" s="1"/>
  <c r="BR10" i="4" a="1"/>
  <c r="BR10" i="4" s="1"/>
  <c r="BQ10" i="4" a="1"/>
  <c r="BQ10" i="4" s="1"/>
  <c r="BP10" i="4" a="1"/>
  <c r="BP10" i="4" s="1"/>
  <c r="BO10" i="4" a="1"/>
  <c r="BO10" i="4" s="1"/>
  <c r="BN10" i="4" a="1"/>
  <c r="BN10" i="4" s="1"/>
  <c r="BM10" i="4" a="1"/>
  <c r="BM10" i="4" s="1"/>
  <c r="BL10" i="4" a="1"/>
  <c r="BL10" i="4" s="1"/>
  <c r="BK10" i="4" a="1"/>
  <c r="BK10" i="4" s="1"/>
  <c r="BJ10" i="4" a="1"/>
  <c r="BJ10" i="4" s="1"/>
  <c r="BI10" i="4" a="1"/>
  <c r="BI10" i="4" s="1"/>
  <c r="BH10" i="4" a="1"/>
  <c r="BH10" i="4" s="1"/>
  <c r="BG10" i="4" a="1"/>
  <c r="BG10" i="4" s="1"/>
  <c r="BF10" i="4" a="1"/>
  <c r="BF10" i="4" s="1"/>
  <c r="BE10" i="4" a="1"/>
  <c r="BE10" i="4" s="1"/>
  <c r="BD10" i="4" a="1"/>
  <c r="BD10" i="4" s="1"/>
  <c r="BC10" i="4" a="1"/>
  <c r="BC10" i="4" s="1"/>
  <c r="BB10" i="4" a="1"/>
  <c r="BB10" i="4" s="1"/>
  <c r="BA10" i="4" a="1"/>
  <c r="BA10" i="4" s="1"/>
  <c r="AZ10" i="4" a="1"/>
  <c r="AZ10" i="4" s="1"/>
  <c r="AY10" i="4" a="1"/>
  <c r="AY10" i="4" s="1"/>
  <c r="AX10" i="4" a="1"/>
  <c r="AX10" i="4" s="1"/>
  <c r="AW10" i="4" a="1"/>
  <c r="AW10" i="4" s="1"/>
  <c r="AV10" i="4" a="1"/>
  <c r="AV10" i="4" s="1"/>
  <c r="AU10" i="4" a="1"/>
  <c r="AU10" i="4" s="1"/>
  <c r="AT10" i="4" a="1"/>
  <c r="AT10" i="4" s="1"/>
  <c r="AS10" i="4" a="1"/>
  <c r="AS10" i="4" s="1"/>
  <c r="AR10" i="4" a="1"/>
  <c r="AR10" i="4" s="1"/>
  <c r="AQ10" i="4" a="1"/>
  <c r="AQ10" i="4" s="1"/>
  <c r="AP10" i="4" a="1"/>
  <c r="AP10" i="4" s="1"/>
  <c r="AO10" i="4" a="1"/>
  <c r="AO10" i="4" s="1"/>
  <c r="AN10" i="4" a="1"/>
  <c r="AN10" i="4" s="1"/>
  <c r="AM10" i="4" a="1"/>
  <c r="AM10" i="4" s="1"/>
  <c r="AL10" i="4" a="1"/>
  <c r="AL10" i="4" s="1"/>
  <c r="AK10" i="4" a="1"/>
  <c r="AK10" i="4" s="1"/>
  <c r="AJ10" i="4" a="1"/>
  <c r="AJ10" i="4" s="1"/>
  <c r="AI10" i="4" a="1"/>
  <c r="AI10" i="4" s="1"/>
  <c r="AH10" i="4" a="1"/>
  <c r="AH10" i="4" s="1"/>
  <c r="AG10" i="4" a="1"/>
  <c r="AG10" i="4" s="1"/>
  <c r="AF10" i="4" a="1"/>
  <c r="AF10" i="4" s="1"/>
  <c r="AE10" i="4" a="1"/>
  <c r="AE10" i="4" s="1"/>
  <c r="AD10" i="4" a="1"/>
  <c r="AD10" i="4" s="1"/>
  <c r="AC10" i="4" a="1"/>
  <c r="AC10" i="4" s="1"/>
  <c r="AB10" i="4" a="1"/>
  <c r="AB10" i="4" s="1"/>
  <c r="AA10" i="4" a="1"/>
  <c r="AA10" i="4" s="1"/>
  <c r="Z10" i="4" a="1"/>
  <c r="Z10" i="4" s="1"/>
  <c r="Y10" i="4" a="1"/>
  <c r="Y10" i="4" s="1"/>
  <c r="X10" i="4" a="1"/>
  <c r="X10" i="4" s="1"/>
  <c r="W10" i="4" a="1"/>
  <c r="W10" i="4" s="1"/>
  <c r="V10" i="4" a="1"/>
  <c r="V10" i="4" s="1"/>
  <c r="U10" i="4" a="1"/>
  <c r="U10" i="4" s="1"/>
  <c r="T10" i="4" a="1"/>
  <c r="T10" i="4" s="1"/>
  <c r="S10" i="4" a="1"/>
  <c r="S10" i="4" s="1"/>
  <c r="R10" i="4" a="1"/>
  <c r="R10" i="4" s="1"/>
  <c r="Q10" i="4" a="1"/>
  <c r="Q10" i="4" s="1"/>
  <c r="P10" i="4" a="1"/>
  <c r="P10" i="4" s="1"/>
  <c r="O10" i="4" a="1"/>
  <c r="O10" i="4" s="1"/>
  <c r="N10" i="4" a="1"/>
  <c r="N10" i="4" s="1"/>
  <c r="M10" i="4" a="1"/>
  <c r="M10" i="4" s="1"/>
  <c r="L10" i="4" a="1"/>
  <c r="L10" i="4" s="1"/>
  <c r="K10" i="4" a="1"/>
  <c r="K10" i="4" s="1"/>
  <c r="K47" i="4" s="1" a="1"/>
  <c r="K47" i="4" s="1"/>
  <c r="C10" i="4" a="1"/>
  <c r="C10" i="4" s="1"/>
  <c r="BR9" i="4" a="1"/>
  <c r="BR9" i="4" s="1"/>
  <c r="BQ9" i="4" a="1"/>
  <c r="BQ9" i="4" s="1"/>
  <c r="BP9" i="4" a="1"/>
  <c r="BP9" i="4" s="1"/>
  <c r="BO9" i="4" a="1"/>
  <c r="BO9" i="4" s="1"/>
  <c r="BN9" i="4" a="1"/>
  <c r="BN9" i="4" s="1"/>
  <c r="BM9" i="4" a="1"/>
  <c r="BM9" i="4" s="1"/>
  <c r="BL9" i="4" a="1"/>
  <c r="BL9" i="4" s="1"/>
  <c r="BK9" i="4" a="1"/>
  <c r="BK9" i="4" s="1"/>
  <c r="BJ9" i="4" a="1"/>
  <c r="BJ9" i="4" s="1"/>
  <c r="BI9" i="4" a="1"/>
  <c r="BI9" i="4" s="1"/>
  <c r="BH9" i="4" a="1"/>
  <c r="BH9" i="4" s="1"/>
  <c r="BG9" i="4" a="1"/>
  <c r="BG9" i="4" s="1"/>
  <c r="BF9" i="4" a="1"/>
  <c r="BF9" i="4" s="1"/>
  <c r="BE9" i="4" a="1"/>
  <c r="BE9" i="4" s="1"/>
  <c r="BD9" i="4" a="1"/>
  <c r="BD9" i="4" s="1"/>
  <c r="BC9" i="4" a="1"/>
  <c r="BC9" i="4" s="1"/>
  <c r="BB9" i="4" a="1"/>
  <c r="BB9" i="4" s="1"/>
  <c r="BA9" i="4" a="1"/>
  <c r="BA9" i="4" s="1"/>
  <c r="AZ9" i="4" a="1"/>
  <c r="AZ9" i="4" s="1"/>
  <c r="AY9" i="4" a="1"/>
  <c r="AY9" i="4" s="1"/>
  <c r="AX9" i="4" a="1"/>
  <c r="AX9" i="4" s="1"/>
  <c r="AW9" i="4" a="1"/>
  <c r="AW9" i="4" s="1"/>
  <c r="AV9" i="4" a="1"/>
  <c r="AV9" i="4" s="1"/>
  <c r="AU9" i="4" a="1"/>
  <c r="AU9" i="4" s="1"/>
  <c r="AT9" i="4" a="1"/>
  <c r="AT9" i="4" s="1"/>
  <c r="AS9" i="4" a="1"/>
  <c r="AS9" i="4" s="1"/>
  <c r="AR9" i="4" a="1"/>
  <c r="AR9" i="4" s="1"/>
  <c r="AQ9" i="4" a="1"/>
  <c r="AQ9" i="4" s="1"/>
  <c r="AP9" i="4" a="1"/>
  <c r="AP9" i="4" s="1"/>
  <c r="AO9" i="4" a="1"/>
  <c r="AO9" i="4" s="1"/>
  <c r="AN9" i="4" a="1"/>
  <c r="AN9" i="4" s="1"/>
  <c r="AM9" i="4" a="1"/>
  <c r="AM9" i="4" s="1"/>
  <c r="AL9" i="4" a="1"/>
  <c r="AL9" i="4" s="1"/>
  <c r="AK9" i="4" a="1"/>
  <c r="AK9" i="4" s="1"/>
  <c r="AJ9" i="4" a="1"/>
  <c r="AJ9" i="4" s="1"/>
  <c r="AI9" i="4" a="1"/>
  <c r="AI9" i="4" s="1"/>
  <c r="AH9" i="4" a="1"/>
  <c r="AH9" i="4" s="1"/>
  <c r="AG9" i="4" a="1"/>
  <c r="AG9" i="4" s="1"/>
  <c r="AF9" i="4" a="1"/>
  <c r="AF9" i="4" s="1"/>
  <c r="AE9" i="4" a="1"/>
  <c r="AE9" i="4" s="1"/>
  <c r="AD9" i="4" a="1"/>
  <c r="AD9" i="4" s="1"/>
  <c r="AC9" i="4" a="1"/>
  <c r="AC9" i="4" s="1"/>
  <c r="AB9" i="4" a="1"/>
  <c r="AB9" i="4" s="1"/>
  <c r="AA9" i="4" a="1"/>
  <c r="AA9" i="4" s="1"/>
  <c r="Z9" i="4" a="1"/>
  <c r="Z9" i="4" s="1"/>
  <c r="Y9" i="4" a="1"/>
  <c r="Y9" i="4" s="1"/>
  <c r="X9" i="4" a="1"/>
  <c r="X9" i="4" s="1"/>
  <c r="W9" i="4" a="1"/>
  <c r="W9" i="4" s="1"/>
  <c r="V9" i="4" a="1"/>
  <c r="V9" i="4" s="1"/>
  <c r="U9" i="4" a="1"/>
  <c r="U9" i="4" s="1"/>
  <c r="T9" i="4" a="1"/>
  <c r="T9" i="4" s="1"/>
  <c r="S9" i="4" a="1"/>
  <c r="S9" i="4" s="1"/>
  <c r="R9" i="4" a="1"/>
  <c r="R9" i="4" s="1"/>
  <c r="Q9" i="4" a="1"/>
  <c r="Q9" i="4" s="1"/>
  <c r="P9" i="4" a="1"/>
  <c r="P9" i="4" s="1"/>
  <c r="O9" i="4" a="1"/>
  <c r="O9" i="4" s="1"/>
  <c r="N9" i="4" a="1"/>
  <c r="N9" i="4" s="1"/>
  <c r="M9" i="4" a="1"/>
  <c r="M9" i="4" s="1"/>
  <c r="L9" i="4" a="1"/>
  <c r="L9" i="4" s="1"/>
  <c r="K9" i="4" a="1"/>
  <c r="K9" i="4" s="1"/>
  <c r="K46" i="4" s="1" a="1"/>
  <c r="K46" i="4" s="1"/>
  <c r="C9" i="4" a="1"/>
  <c r="C9" i="4" s="1"/>
  <c r="BR8" i="4" a="1"/>
  <c r="BR8" i="4" s="1"/>
  <c r="BQ8" i="4" a="1"/>
  <c r="BQ8" i="4" s="1"/>
  <c r="BP8" i="4" a="1"/>
  <c r="BP8" i="4" s="1"/>
  <c r="BO8" i="4" a="1"/>
  <c r="BO8" i="4" s="1"/>
  <c r="BN8" i="4" a="1"/>
  <c r="BN8" i="4" s="1"/>
  <c r="BM8" i="4" a="1"/>
  <c r="BM8" i="4" s="1"/>
  <c r="BL8" i="4" a="1"/>
  <c r="BL8" i="4" s="1"/>
  <c r="BK8" i="4" a="1"/>
  <c r="BK8" i="4" s="1"/>
  <c r="BJ8" i="4" a="1"/>
  <c r="BJ8" i="4" s="1"/>
  <c r="BI8" i="4" a="1"/>
  <c r="BI8" i="4" s="1"/>
  <c r="BH8" i="4" a="1"/>
  <c r="BH8" i="4" s="1"/>
  <c r="BG8" i="4" a="1"/>
  <c r="BG8" i="4" s="1"/>
  <c r="BF8" i="4" a="1"/>
  <c r="BF8" i="4" s="1"/>
  <c r="BE8" i="4" a="1"/>
  <c r="BE8" i="4" s="1"/>
  <c r="BD8" i="4" a="1"/>
  <c r="BD8" i="4" s="1"/>
  <c r="BC8" i="4" a="1"/>
  <c r="BC8" i="4" s="1"/>
  <c r="BB8" i="4" a="1"/>
  <c r="BB8" i="4" s="1"/>
  <c r="BA8" i="4" a="1"/>
  <c r="BA8" i="4" s="1"/>
  <c r="AZ8" i="4" a="1"/>
  <c r="AZ8" i="4" s="1"/>
  <c r="AY8" i="4" a="1"/>
  <c r="AY8" i="4" s="1"/>
  <c r="AX8" i="4" a="1"/>
  <c r="AX8" i="4" s="1"/>
  <c r="AW8" i="4" a="1"/>
  <c r="AW8" i="4" s="1"/>
  <c r="AV8" i="4" a="1"/>
  <c r="AV8" i="4" s="1"/>
  <c r="AU8" i="4" a="1"/>
  <c r="AU8" i="4" s="1"/>
  <c r="AT8" i="4" a="1"/>
  <c r="AT8" i="4" s="1"/>
  <c r="AS8" i="4" a="1"/>
  <c r="AS8" i="4" s="1"/>
  <c r="AR8" i="4" a="1"/>
  <c r="AR8" i="4" s="1"/>
  <c r="AQ8" i="4" a="1"/>
  <c r="AQ8" i="4" s="1"/>
  <c r="AP8" i="4" a="1"/>
  <c r="AP8" i="4" s="1"/>
  <c r="AO8" i="4" a="1"/>
  <c r="AO8" i="4" s="1"/>
  <c r="AN8" i="4" a="1"/>
  <c r="AN8" i="4" s="1"/>
  <c r="AM8" i="4" a="1"/>
  <c r="AM8" i="4" s="1"/>
  <c r="AL8" i="4" a="1"/>
  <c r="AL8" i="4" s="1"/>
  <c r="AK8" i="4" a="1"/>
  <c r="AK8" i="4" s="1"/>
  <c r="AJ8" i="4" a="1"/>
  <c r="AJ8" i="4" s="1"/>
  <c r="AI8" i="4" a="1"/>
  <c r="AI8" i="4" s="1"/>
  <c r="AH8" i="4" a="1"/>
  <c r="AH8" i="4" s="1"/>
  <c r="AG8" i="4" a="1"/>
  <c r="AG8" i="4" s="1"/>
  <c r="AF8" i="4" a="1"/>
  <c r="AF8" i="4" s="1"/>
  <c r="AE8" i="4" a="1"/>
  <c r="AE8" i="4" s="1"/>
  <c r="AD8" i="4" a="1"/>
  <c r="AD8" i="4" s="1"/>
  <c r="AC8" i="4" a="1"/>
  <c r="AC8" i="4" s="1"/>
  <c r="AB8" i="4" a="1"/>
  <c r="AB8" i="4" s="1"/>
  <c r="AA8" i="4" a="1"/>
  <c r="AA8" i="4" s="1"/>
  <c r="Z8" i="4" a="1"/>
  <c r="Z8" i="4" s="1"/>
  <c r="Y8" i="4" a="1"/>
  <c r="Y8" i="4" s="1"/>
  <c r="X8" i="4" a="1"/>
  <c r="X8" i="4" s="1"/>
  <c r="W8" i="4" a="1"/>
  <c r="W8" i="4" s="1"/>
  <c r="V8" i="4" a="1"/>
  <c r="V8" i="4" s="1"/>
  <c r="U8" i="4" a="1"/>
  <c r="U8" i="4" s="1"/>
  <c r="T8" i="4" a="1"/>
  <c r="T8" i="4" s="1"/>
  <c r="S8" i="4" a="1"/>
  <c r="S8" i="4" s="1"/>
  <c r="R8" i="4" a="1"/>
  <c r="R8" i="4" s="1"/>
  <c r="Q8" i="4" a="1"/>
  <c r="Q8" i="4" s="1"/>
  <c r="P8" i="4" a="1"/>
  <c r="P8" i="4" s="1"/>
  <c r="O8" i="4" a="1"/>
  <c r="O8" i="4" s="1"/>
  <c r="N8" i="4" a="1"/>
  <c r="N8" i="4" s="1"/>
  <c r="M8" i="4" a="1"/>
  <c r="M8" i="4" s="1"/>
  <c r="L8" i="4" a="1"/>
  <c r="L8" i="4" s="1"/>
  <c r="K8" i="4" a="1"/>
  <c r="K8" i="4" s="1"/>
  <c r="K45" i="4" s="1" a="1"/>
  <c r="K45" i="4" s="1"/>
  <c r="C8" i="4" a="1"/>
  <c r="C8" i="4" s="1"/>
  <c r="BR7" i="4" a="1"/>
  <c r="BR7" i="4" s="1"/>
  <c r="BQ7" i="4" a="1"/>
  <c r="BQ7" i="4" s="1"/>
  <c r="BP7" i="4" a="1"/>
  <c r="BP7" i="4" s="1"/>
  <c r="BO7" i="4" a="1"/>
  <c r="BO7" i="4" s="1"/>
  <c r="BN7" i="4" a="1"/>
  <c r="BN7" i="4" s="1"/>
  <c r="BM7" i="4" a="1"/>
  <c r="BM7" i="4" s="1"/>
  <c r="BL7" i="4" a="1"/>
  <c r="BL7" i="4" s="1"/>
  <c r="BK7" i="4" a="1"/>
  <c r="BK7" i="4" s="1"/>
  <c r="BJ7" i="4" a="1"/>
  <c r="BJ7" i="4" s="1"/>
  <c r="BI7" i="4" a="1"/>
  <c r="BI7" i="4" s="1"/>
  <c r="BH7" i="4" a="1"/>
  <c r="BH7" i="4" s="1"/>
  <c r="BG7" i="4" a="1"/>
  <c r="BG7" i="4" s="1"/>
  <c r="BF7" i="4" a="1"/>
  <c r="BF7" i="4" s="1"/>
  <c r="BE7" i="4" a="1"/>
  <c r="BE7" i="4" s="1"/>
  <c r="BD7" i="4" a="1"/>
  <c r="BD7" i="4" s="1"/>
  <c r="BC7" i="4" a="1"/>
  <c r="BC7" i="4" s="1"/>
  <c r="BB7" i="4" a="1"/>
  <c r="BB7" i="4" s="1"/>
  <c r="BA7" i="4" a="1"/>
  <c r="BA7" i="4" s="1"/>
  <c r="AZ7" i="4" a="1"/>
  <c r="AZ7" i="4" s="1"/>
  <c r="AY7" i="4" a="1"/>
  <c r="AY7" i="4" s="1"/>
  <c r="AX7" i="4" a="1"/>
  <c r="AX7" i="4" s="1"/>
  <c r="AW7" i="4" a="1"/>
  <c r="AW7" i="4" s="1"/>
  <c r="AV7" i="4" a="1"/>
  <c r="AV7" i="4" s="1"/>
  <c r="AU7" i="4" a="1"/>
  <c r="AU7" i="4" s="1"/>
  <c r="AT7" i="4" a="1"/>
  <c r="AT7" i="4" s="1"/>
  <c r="AS7" i="4" a="1"/>
  <c r="AS7" i="4" s="1"/>
  <c r="AR7" i="4" a="1"/>
  <c r="AR7" i="4" s="1"/>
  <c r="AQ7" i="4" a="1"/>
  <c r="AQ7" i="4" s="1"/>
  <c r="AP7" i="4" a="1"/>
  <c r="AP7" i="4" s="1"/>
  <c r="AO7" i="4" a="1"/>
  <c r="AO7" i="4" s="1"/>
  <c r="AN7" i="4" a="1"/>
  <c r="AN7" i="4" s="1"/>
  <c r="AM7" i="4" a="1"/>
  <c r="AM7" i="4" s="1"/>
  <c r="AL7" i="4" a="1"/>
  <c r="AL7" i="4" s="1"/>
  <c r="AK7" i="4" a="1"/>
  <c r="AK7" i="4" s="1"/>
  <c r="AJ7" i="4" a="1"/>
  <c r="AJ7" i="4" s="1"/>
  <c r="AI7" i="4" a="1"/>
  <c r="AI7" i="4" s="1"/>
  <c r="AH7" i="4" a="1"/>
  <c r="AH7" i="4" s="1"/>
  <c r="AG7" i="4" a="1"/>
  <c r="AG7" i="4" s="1"/>
  <c r="AF7" i="4" a="1"/>
  <c r="AF7" i="4" s="1"/>
  <c r="AE7" i="4" a="1"/>
  <c r="AE7" i="4" s="1"/>
  <c r="AD7" i="4" a="1"/>
  <c r="AD7" i="4" s="1"/>
  <c r="AC7" i="4" a="1"/>
  <c r="AC7" i="4" s="1"/>
  <c r="AB7" i="4" a="1"/>
  <c r="AB7" i="4" s="1"/>
  <c r="AA7" i="4" a="1"/>
  <c r="AA7" i="4" s="1"/>
  <c r="Z7" i="4" a="1"/>
  <c r="Z7" i="4" s="1"/>
  <c r="Y7" i="4" a="1"/>
  <c r="Y7" i="4" s="1"/>
  <c r="X7" i="4" a="1"/>
  <c r="X7" i="4" s="1"/>
  <c r="W7" i="4" a="1"/>
  <c r="W7" i="4" s="1"/>
  <c r="V7" i="4" a="1"/>
  <c r="V7" i="4" s="1"/>
  <c r="U7" i="4" a="1"/>
  <c r="U7" i="4" s="1"/>
  <c r="T7" i="4" a="1"/>
  <c r="T7" i="4" s="1"/>
  <c r="S7" i="4" a="1"/>
  <c r="S7" i="4" s="1"/>
  <c r="R7" i="4" a="1"/>
  <c r="R7" i="4" s="1"/>
  <c r="Q7" i="4" a="1"/>
  <c r="Q7" i="4" s="1"/>
  <c r="P7" i="4" a="1"/>
  <c r="P7" i="4" s="1"/>
  <c r="O7" i="4" a="1"/>
  <c r="O7" i="4" s="1"/>
  <c r="N7" i="4" a="1"/>
  <c r="N7" i="4" s="1"/>
  <c r="M7" i="4" a="1"/>
  <c r="M7" i="4" s="1"/>
  <c r="L7" i="4" a="1"/>
  <c r="L7" i="4" s="1"/>
  <c r="K7" i="4" a="1"/>
  <c r="K7" i="4" s="1"/>
  <c r="K44" i="4" s="1" a="1"/>
  <c r="K44" i="4" s="1"/>
  <c r="C7" i="4" a="1"/>
  <c r="C7" i="4" s="1"/>
  <c r="X44" i="7"/>
  <c r="Y44" i="7"/>
  <c r="Z44" i="7"/>
  <c r="AA44" i="7"/>
  <c r="AB44" i="7"/>
  <c r="AC44" i="7"/>
  <c r="AF13" i="18"/>
  <c r="L47" i="4" l="1" a="1"/>
  <c r="L47" i="4" s="1"/>
  <c r="M61" i="4" a="1"/>
  <c r="M61" i="4" s="1"/>
  <c r="L57" i="4" a="1"/>
  <c r="L57" i="4" s="1"/>
  <c r="M57" i="4" s="1" a="1"/>
  <c r="M57" i="4" s="1"/>
  <c r="N57" i="4" s="1" a="1"/>
  <c r="N57" i="4" s="1"/>
  <c r="O57" i="4" s="1" a="1"/>
  <c r="O57" i="4" s="1"/>
  <c r="P57" i="4" s="1" a="1"/>
  <c r="P57" i="4" s="1"/>
  <c r="Q57" i="4" s="1" a="1"/>
  <c r="Q57" i="4" s="1"/>
  <c r="R57" i="4" s="1" a="1"/>
  <c r="R57" i="4" s="1"/>
  <c r="S57" i="4" s="1" a="1"/>
  <c r="S57" i="4" s="1"/>
  <c r="T57" i="4" s="1" a="1"/>
  <c r="T57" i="4" s="1"/>
  <c r="U57" i="4" s="1" a="1"/>
  <c r="U57" i="4" s="1"/>
  <c r="V57" i="4" s="1" a="1"/>
  <c r="V57" i="4" s="1"/>
  <c r="W57" i="4" s="1" a="1"/>
  <c r="W57" i="4" s="1"/>
  <c r="X57" i="4" s="1" a="1"/>
  <c r="X57" i="4" s="1"/>
  <c r="Y57" i="4" s="1" a="1"/>
  <c r="Y57" i="4" s="1"/>
  <c r="Z57" i="4" s="1" a="1"/>
  <c r="Z57" i="4" s="1"/>
  <c r="AA57" i="4" s="1" a="1"/>
  <c r="AA57" i="4" s="1"/>
  <c r="AB57" i="4" s="1" a="1"/>
  <c r="AB57" i="4" s="1"/>
  <c r="AC57" i="4" s="1" a="1"/>
  <c r="AC57" i="4" s="1"/>
  <c r="AD57" i="4" s="1" a="1"/>
  <c r="AD57" i="4" s="1"/>
  <c r="AE57" i="4" s="1" a="1"/>
  <c r="AE57" i="4" s="1"/>
  <c r="AF57" i="4" s="1" a="1"/>
  <c r="AF57" i="4" s="1"/>
  <c r="AG57" i="4" s="1" a="1"/>
  <c r="AG57" i="4" s="1"/>
  <c r="AH57" i="4" s="1" a="1"/>
  <c r="AH57" i="4" s="1"/>
  <c r="AI57" i="4" s="1" a="1"/>
  <c r="AI57" i="4" s="1"/>
  <c r="AJ57" i="4" s="1" a="1"/>
  <c r="AJ57" i="4" s="1"/>
  <c r="AK57" i="4" s="1" a="1"/>
  <c r="AK57" i="4" s="1"/>
  <c r="AL57" i="4" s="1" a="1"/>
  <c r="AL57" i="4" s="1"/>
  <c r="AM57" i="4" s="1" a="1"/>
  <c r="AM57" i="4" s="1"/>
  <c r="AN57" i="4" s="1" a="1"/>
  <c r="AN57" i="4" s="1"/>
  <c r="AO57" i="4" s="1" a="1"/>
  <c r="AO57" i="4" s="1"/>
  <c r="AP57" i="4" s="1" a="1"/>
  <c r="AP57" i="4" s="1"/>
  <c r="AQ57" i="4" s="1" a="1"/>
  <c r="AQ57" i="4" s="1"/>
  <c r="AR57" i="4" s="1" a="1"/>
  <c r="AR57" i="4" s="1"/>
  <c r="AS57" i="4" s="1" a="1"/>
  <c r="AS57" i="4" s="1"/>
  <c r="AT57" i="4" s="1" a="1"/>
  <c r="AT57" i="4" s="1"/>
  <c r="AU57" i="4" s="1" a="1"/>
  <c r="AU57" i="4" s="1"/>
  <c r="AV57" i="4" s="1" a="1"/>
  <c r="AV57" i="4" s="1"/>
  <c r="AW57" i="4" s="1" a="1"/>
  <c r="AW57" i="4" s="1"/>
  <c r="AX57" i="4" s="1" a="1"/>
  <c r="AX57" i="4" s="1"/>
  <c r="AY57" i="4" s="1" a="1"/>
  <c r="AY57" i="4" s="1"/>
  <c r="AZ57" i="4" s="1" a="1"/>
  <c r="AZ57" i="4" s="1"/>
  <c r="BA57" i="4" s="1" a="1"/>
  <c r="BA57" i="4" s="1"/>
  <c r="BB57" i="4" s="1" a="1"/>
  <c r="BB57" i="4" s="1"/>
  <c r="BC57" i="4" s="1" a="1"/>
  <c r="BC57" i="4" s="1"/>
  <c r="BD57" i="4" s="1" a="1"/>
  <c r="BD57" i="4" s="1"/>
  <c r="BE57" i="4" s="1" a="1"/>
  <c r="BE57" i="4" s="1"/>
  <c r="BF57" i="4" s="1" a="1"/>
  <c r="BF57" i="4" s="1"/>
  <c r="BG57" i="4" s="1" a="1"/>
  <c r="BG57" i="4" s="1"/>
  <c r="BH57" i="4" s="1" a="1"/>
  <c r="BH57" i="4" s="1"/>
  <c r="BI57" i="4" s="1" a="1"/>
  <c r="BI57" i="4" s="1"/>
  <c r="BJ57" i="4" s="1" a="1"/>
  <c r="BJ57" i="4" s="1"/>
  <c r="BK57" i="4" s="1" a="1"/>
  <c r="BK57" i="4" s="1"/>
  <c r="BL57" i="4" s="1" a="1"/>
  <c r="BL57" i="4" s="1"/>
  <c r="BM57" i="4" s="1" a="1"/>
  <c r="BM57" i="4" s="1"/>
  <c r="BN57" i="4" s="1" a="1"/>
  <c r="BN57" i="4" s="1"/>
  <c r="BO57" i="4" s="1" a="1"/>
  <c r="BO57" i="4" s="1"/>
  <c r="BP57" i="4" s="1" a="1"/>
  <c r="BP57" i="4" s="1"/>
  <c r="BQ57" i="4" s="1" a="1"/>
  <c r="BQ57" i="4" s="1"/>
  <c r="BR57" i="4" s="1" a="1"/>
  <c r="BR57" i="4" s="1"/>
  <c r="N61" i="4" a="1"/>
  <c r="N61" i="4" s="1"/>
  <c r="O61" i="4" s="1" a="1"/>
  <c r="O61" i="4" s="1"/>
  <c r="P61" i="4" s="1" a="1"/>
  <c r="P61" i="4" s="1"/>
  <c r="L50" i="4" a="1"/>
  <c r="L50" i="4" s="1"/>
  <c r="L65" i="4" a="1"/>
  <c r="L65" i="4" s="1"/>
  <c r="L49" i="4" a="1"/>
  <c r="L49" i="4" s="1"/>
  <c r="M49" i="4" s="1" a="1"/>
  <c r="M49" i="4" s="1"/>
  <c r="N49" i="4" s="1" a="1"/>
  <c r="N49" i="4" s="1"/>
  <c r="O49" i="4" s="1" a="1"/>
  <c r="O49" i="4" s="1"/>
  <c r="P49" i="4" s="1" a="1"/>
  <c r="P49" i="4" s="1"/>
  <c r="Q49" i="4" s="1" a="1"/>
  <c r="Q49" i="4" s="1"/>
  <c r="R49" i="4" s="1" a="1"/>
  <c r="R49" i="4" s="1"/>
  <c r="S49" i="4" s="1" a="1"/>
  <c r="S49" i="4" s="1"/>
  <c r="T49" i="4" s="1" a="1"/>
  <c r="T49" i="4" s="1"/>
  <c r="U49" i="4" s="1" a="1"/>
  <c r="U49" i="4" s="1"/>
  <c r="V49" i="4" s="1" a="1"/>
  <c r="V49" i="4" s="1"/>
  <c r="W49" i="4" s="1" a="1"/>
  <c r="W49" i="4" s="1"/>
  <c r="X49" i="4" s="1" a="1"/>
  <c r="X49" i="4" s="1"/>
  <c r="Y49" i="4" s="1" a="1"/>
  <c r="Y49" i="4" s="1"/>
  <c r="Z49" i="4" s="1" a="1"/>
  <c r="Z49" i="4" s="1"/>
  <c r="AA49" i="4" s="1" a="1"/>
  <c r="AA49" i="4" s="1"/>
  <c r="AB49" i="4" s="1" a="1"/>
  <c r="AB49" i="4" s="1"/>
  <c r="AC49" i="4" s="1" a="1"/>
  <c r="AC49" i="4" s="1"/>
  <c r="AD49" i="4" s="1" a="1"/>
  <c r="AD49" i="4" s="1"/>
  <c r="AE49" i="4" s="1" a="1"/>
  <c r="AE49" i="4" s="1"/>
  <c r="AF49" i="4" s="1" a="1"/>
  <c r="AF49" i="4" s="1"/>
  <c r="AG49" i="4" s="1" a="1"/>
  <c r="AG49" i="4" s="1"/>
  <c r="AH49" i="4" s="1" a="1"/>
  <c r="AH49" i="4" s="1"/>
  <c r="AI49" i="4" s="1" a="1"/>
  <c r="AI49" i="4" s="1"/>
  <c r="AJ49" i="4" s="1" a="1"/>
  <c r="AJ49" i="4" s="1"/>
  <c r="AK49" i="4" s="1" a="1"/>
  <c r="AK49" i="4" s="1"/>
  <c r="AL49" i="4" s="1" a="1"/>
  <c r="AL49" i="4" s="1"/>
  <c r="AM49" i="4" s="1" a="1"/>
  <c r="AM49" i="4" s="1"/>
  <c r="AN49" i="4" s="1" a="1"/>
  <c r="AN49" i="4" s="1"/>
  <c r="AO49" i="4" s="1" a="1"/>
  <c r="AO49" i="4" s="1"/>
  <c r="AP49" i="4" s="1" a="1"/>
  <c r="AP49" i="4" s="1"/>
  <c r="AQ49" i="4" s="1" a="1"/>
  <c r="AQ49" i="4" s="1"/>
  <c r="AR49" i="4" s="1" a="1"/>
  <c r="AR49" i="4" s="1"/>
  <c r="AS49" i="4" s="1" a="1"/>
  <c r="AS49" i="4" s="1"/>
  <c r="AT49" i="4" s="1" a="1"/>
  <c r="AT49" i="4" s="1"/>
  <c r="AU49" i="4" s="1" a="1"/>
  <c r="AU49" i="4" s="1"/>
  <c r="AV49" i="4" s="1" a="1"/>
  <c r="AV49" i="4" s="1"/>
  <c r="AW49" i="4" s="1" a="1"/>
  <c r="AW49" i="4" s="1"/>
  <c r="AX49" i="4" s="1" a="1"/>
  <c r="AX49" i="4" s="1"/>
  <c r="AY49" i="4" s="1" a="1"/>
  <c r="AY49" i="4" s="1"/>
  <c r="AZ49" i="4" s="1" a="1"/>
  <c r="AZ49" i="4" s="1"/>
  <c r="BA49" i="4" s="1" a="1"/>
  <c r="BA49" i="4" s="1"/>
  <c r="BB49" i="4" s="1" a="1"/>
  <c r="BB49" i="4" s="1"/>
  <c r="BC49" i="4" s="1" a="1"/>
  <c r="BC49" i="4" s="1"/>
  <c r="BD49" i="4" s="1" a="1"/>
  <c r="BD49" i="4" s="1"/>
  <c r="BE49" i="4" s="1" a="1"/>
  <c r="BE49" i="4" s="1"/>
  <c r="BF49" i="4" s="1" a="1"/>
  <c r="BF49" i="4" s="1"/>
  <c r="BG49" i="4" s="1" a="1"/>
  <c r="BG49" i="4" s="1"/>
  <c r="BH49" i="4" s="1" a="1"/>
  <c r="BH49" i="4" s="1"/>
  <c r="BI49" i="4" s="1" a="1"/>
  <c r="BI49" i="4" s="1"/>
  <c r="BJ49" i="4" s="1" a="1"/>
  <c r="BJ49" i="4" s="1"/>
  <c r="BK49" i="4" s="1" a="1"/>
  <c r="BK49" i="4" s="1"/>
  <c r="BL49" i="4" s="1" a="1"/>
  <c r="BL49" i="4" s="1"/>
  <c r="BM49" i="4" s="1" a="1"/>
  <c r="BM49" i="4" s="1"/>
  <c r="BN49" i="4" s="1" a="1"/>
  <c r="BN49" i="4" s="1"/>
  <c r="BO49" i="4" s="1" a="1"/>
  <c r="BO49" i="4" s="1"/>
  <c r="BP49" i="4" s="1" a="1"/>
  <c r="BP49" i="4" s="1"/>
  <c r="BQ49" i="4" s="1" a="1"/>
  <c r="BQ49" i="4" s="1"/>
  <c r="BR49" i="4" s="1" a="1"/>
  <c r="BR49" i="4" s="1"/>
  <c r="Q61" i="4" a="1"/>
  <c r="Q61" i="4" s="1"/>
  <c r="R61" i="4" s="1" a="1"/>
  <c r="R61" i="4" s="1"/>
  <c r="S61" i="4" s="1" a="1"/>
  <c r="S61" i="4" s="1"/>
  <c r="T61" i="4" s="1" a="1"/>
  <c r="T61" i="4" s="1"/>
  <c r="U61" i="4" s="1" a="1"/>
  <c r="U61" i="4" s="1"/>
  <c r="V61" i="4" s="1" a="1"/>
  <c r="V61" i="4" s="1"/>
  <c r="W61" i="4" s="1" a="1"/>
  <c r="W61" i="4" s="1"/>
  <c r="X61" i="4" s="1" a="1"/>
  <c r="X61" i="4" s="1"/>
  <c r="Y61" i="4" s="1" a="1"/>
  <c r="Y61" i="4" s="1"/>
  <c r="Z61" i="4" s="1" a="1"/>
  <c r="Z61" i="4" s="1"/>
  <c r="AA61" i="4" s="1" a="1"/>
  <c r="AA61" i="4" s="1"/>
  <c r="AB61" i="4" s="1" a="1"/>
  <c r="AB61" i="4" s="1"/>
  <c r="AC61" i="4" s="1" a="1"/>
  <c r="AC61" i="4" s="1"/>
  <c r="AD61" i="4" s="1" a="1"/>
  <c r="AD61" i="4" s="1"/>
  <c r="AE61" i="4" s="1" a="1"/>
  <c r="AE61" i="4" s="1"/>
  <c r="AF61" i="4" s="1" a="1"/>
  <c r="AF61" i="4" s="1"/>
  <c r="AG61" i="4" s="1" a="1"/>
  <c r="AG61" i="4" s="1"/>
  <c r="AH61" i="4" s="1" a="1"/>
  <c r="AH61" i="4" s="1"/>
  <c r="AI61" i="4" s="1" a="1"/>
  <c r="AI61" i="4" s="1"/>
  <c r="AJ61" i="4" s="1" a="1"/>
  <c r="AJ61" i="4" s="1"/>
  <c r="AK61" i="4" s="1" a="1"/>
  <c r="AK61" i="4" s="1"/>
  <c r="AL61" i="4" s="1" a="1"/>
  <c r="AL61" i="4" s="1"/>
  <c r="AM61" i="4" s="1" a="1"/>
  <c r="AM61" i="4" s="1"/>
  <c r="AN61" i="4" s="1" a="1"/>
  <c r="AN61" i="4" s="1"/>
  <c r="AO61" i="4" s="1" a="1"/>
  <c r="AO61" i="4" s="1"/>
  <c r="AP61" i="4" s="1" a="1"/>
  <c r="AP61" i="4" s="1"/>
  <c r="AQ61" i="4" s="1" a="1"/>
  <c r="AQ61" i="4" s="1"/>
  <c r="AR61" i="4" s="1" a="1"/>
  <c r="AR61" i="4" s="1"/>
  <c r="AS61" i="4" s="1" a="1"/>
  <c r="AS61" i="4" s="1"/>
  <c r="AT61" i="4" s="1" a="1"/>
  <c r="AT61" i="4" s="1"/>
  <c r="AU61" i="4" s="1" a="1"/>
  <c r="AU61" i="4" s="1"/>
  <c r="AV61" i="4" s="1" a="1"/>
  <c r="AV61" i="4" s="1"/>
  <c r="AW61" i="4" s="1" a="1"/>
  <c r="AW61" i="4" s="1"/>
  <c r="AX61" i="4" s="1" a="1"/>
  <c r="AX61" i="4" s="1"/>
  <c r="AY61" i="4" s="1" a="1"/>
  <c r="AY61" i="4" s="1"/>
  <c r="AZ61" i="4" s="1" a="1"/>
  <c r="AZ61" i="4" s="1"/>
  <c r="BA61" i="4" s="1" a="1"/>
  <c r="BA61" i="4" s="1"/>
  <c r="BB61" i="4" s="1" a="1"/>
  <c r="BB61" i="4" s="1"/>
  <c r="BC61" i="4" s="1" a="1"/>
  <c r="BC61" i="4" s="1"/>
  <c r="BD61" i="4" s="1" a="1"/>
  <c r="BD61" i="4" s="1"/>
  <c r="BE61" i="4" s="1" a="1"/>
  <c r="BE61" i="4" s="1"/>
  <c r="BF61" i="4" s="1" a="1"/>
  <c r="BF61" i="4" s="1"/>
  <c r="BG61" i="4" s="1" a="1"/>
  <c r="BG61" i="4" s="1"/>
  <c r="BH61" i="4" s="1" a="1"/>
  <c r="BH61" i="4" s="1"/>
  <c r="BI61" i="4" s="1" a="1"/>
  <c r="BI61" i="4" s="1"/>
  <c r="BJ61" i="4" s="1" a="1"/>
  <c r="BJ61" i="4" s="1"/>
  <c r="BK61" i="4" s="1" a="1"/>
  <c r="BK61" i="4" s="1"/>
  <c r="BL61" i="4" s="1" a="1"/>
  <c r="BL61" i="4" s="1"/>
  <c r="BM61" i="4" s="1" a="1"/>
  <c r="BM61" i="4" s="1"/>
  <c r="BN61" i="4" s="1" a="1"/>
  <c r="BN61" i="4" s="1"/>
  <c r="BO61" i="4" s="1" a="1"/>
  <c r="BO61" i="4" s="1"/>
  <c r="BP61" i="4" s="1" a="1"/>
  <c r="BP61" i="4" s="1"/>
  <c r="BQ61" i="4" s="1" a="1"/>
  <c r="BQ61" i="4" s="1"/>
  <c r="BR61" i="4" s="1" a="1"/>
  <c r="BR61" i="4" s="1"/>
  <c r="L63" i="4" a="1"/>
  <c r="L63" i="4" s="1"/>
  <c r="M63" i="4" s="1" a="1"/>
  <c r="M63" i="4" s="1"/>
  <c r="N63" i="4" s="1" a="1"/>
  <c r="N63" i="4" s="1"/>
  <c r="O63" i="4" s="1" a="1"/>
  <c r="O63" i="4" s="1"/>
  <c r="P63" i="4" s="1" a="1"/>
  <c r="P63" i="4" s="1"/>
  <c r="Q63" i="4" s="1" a="1"/>
  <c r="Q63" i="4" s="1"/>
  <c r="R63" i="4" s="1" a="1"/>
  <c r="R63" i="4" s="1"/>
  <c r="S63" i="4" s="1" a="1"/>
  <c r="S63" i="4" s="1"/>
  <c r="T63" i="4" s="1" a="1"/>
  <c r="T63" i="4" s="1"/>
  <c r="U63" i="4" s="1" a="1"/>
  <c r="U63" i="4" s="1"/>
  <c r="V63" i="4" s="1" a="1"/>
  <c r="V63" i="4" s="1"/>
  <c r="W63" i="4" s="1" a="1"/>
  <c r="W63" i="4" s="1"/>
  <c r="X63" i="4" s="1" a="1"/>
  <c r="X63" i="4" s="1"/>
  <c r="Y63" i="4" s="1" a="1"/>
  <c r="Y63" i="4" s="1"/>
  <c r="Z63" i="4" s="1" a="1"/>
  <c r="Z63" i="4" s="1"/>
  <c r="AA63" i="4" s="1" a="1"/>
  <c r="AA63" i="4" s="1"/>
  <c r="AB63" i="4" s="1" a="1"/>
  <c r="AB63" i="4" s="1"/>
  <c r="AC63" i="4" s="1" a="1"/>
  <c r="AC63" i="4" s="1"/>
  <c r="AD63" i="4" s="1" a="1"/>
  <c r="AD63" i="4" s="1"/>
  <c r="AE63" i="4" s="1" a="1"/>
  <c r="AE63" i="4" s="1"/>
  <c r="AF63" i="4" s="1" a="1"/>
  <c r="AF63" i="4" s="1"/>
  <c r="AG63" i="4" s="1" a="1"/>
  <c r="AG63" i="4" s="1"/>
  <c r="AH63" i="4" s="1" a="1"/>
  <c r="AH63" i="4" s="1"/>
  <c r="AI63" i="4" s="1" a="1"/>
  <c r="AI63" i="4" s="1"/>
  <c r="AJ63" i="4" s="1" a="1"/>
  <c r="AJ63" i="4" s="1"/>
  <c r="AK63" i="4" s="1" a="1"/>
  <c r="AK63" i="4" s="1"/>
  <c r="AL63" i="4" s="1" a="1"/>
  <c r="AL63" i="4" s="1"/>
  <c r="AM63" i="4" s="1" a="1"/>
  <c r="AM63" i="4" s="1"/>
  <c r="AN63" i="4" s="1" a="1"/>
  <c r="AN63" i="4" s="1"/>
  <c r="AO63" i="4" s="1" a="1"/>
  <c r="AO63" i="4" s="1"/>
  <c r="AP63" i="4" s="1" a="1"/>
  <c r="AP63" i="4" s="1"/>
  <c r="AQ63" i="4" s="1" a="1"/>
  <c r="AQ63" i="4" s="1"/>
  <c r="AR63" i="4" s="1" a="1"/>
  <c r="AR63" i="4" s="1"/>
  <c r="AS63" i="4" s="1" a="1"/>
  <c r="AS63" i="4" s="1"/>
  <c r="AT63" i="4" s="1" a="1"/>
  <c r="AT63" i="4" s="1"/>
  <c r="AU63" i="4" s="1" a="1"/>
  <c r="AU63" i="4" s="1"/>
  <c r="AV63" i="4" s="1" a="1"/>
  <c r="AV63" i="4" s="1"/>
  <c r="AW63" i="4" s="1" a="1"/>
  <c r="AW63" i="4" s="1"/>
  <c r="AX63" i="4" s="1" a="1"/>
  <c r="AX63" i="4" s="1"/>
  <c r="AY63" i="4" s="1" a="1"/>
  <c r="AY63" i="4" s="1"/>
  <c r="AZ63" i="4" s="1" a="1"/>
  <c r="AZ63" i="4" s="1"/>
  <c r="BA63" i="4" s="1" a="1"/>
  <c r="BA63" i="4" s="1"/>
  <c r="BB63" i="4" s="1" a="1"/>
  <c r="BB63" i="4" s="1"/>
  <c r="BC63" i="4" s="1" a="1"/>
  <c r="BC63" i="4" s="1"/>
  <c r="BD63" i="4" s="1" a="1"/>
  <c r="BD63" i="4" s="1"/>
  <c r="BE63" i="4" s="1" a="1"/>
  <c r="BE63" i="4" s="1"/>
  <c r="BF63" i="4" s="1" a="1"/>
  <c r="BF63" i="4" s="1"/>
  <c r="BG63" i="4" s="1" a="1"/>
  <c r="BG63" i="4" s="1"/>
  <c r="BH63" i="4" s="1" a="1"/>
  <c r="BH63" i="4" s="1"/>
  <c r="BI63" i="4" s="1" a="1"/>
  <c r="BI63" i="4" s="1"/>
  <c r="BJ63" i="4" s="1" a="1"/>
  <c r="BJ63" i="4" s="1"/>
  <c r="BK63" i="4" s="1" a="1"/>
  <c r="BK63" i="4" s="1"/>
  <c r="BL63" i="4" s="1" a="1"/>
  <c r="BL63" i="4" s="1"/>
  <c r="BM63" i="4" s="1" a="1"/>
  <c r="BM63" i="4" s="1"/>
  <c r="BN63" i="4" s="1" a="1"/>
  <c r="BN63" i="4" s="1"/>
  <c r="BO63" i="4" s="1" a="1"/>
  <c r="BO63" i="4" s="1"/>
  <c r="BP63" i="4" s="1" a="1"/>
  <c r="BP63" i="4" s="1"/>
  <c r="BQ63" i="4" s="1" a="1"/>
  <c r="BQ63" i="4" s="1"/>
  <c r="BR63" i="4" s="1" a="1"/>
  <c r="BR63" i="4" s="1"/>
  <c r="L45" i="4" a="1"/>
  <c r="L45" i="4" s="1"/>
  <c r="M45" i="4" s="1" a="1"/>
  <c r="M45" i="4" s="1"/>
  <c r="N45" i="4" s="1" a="1"/>
  <c r="N45" i="4" s="1"/>
  <c r="O45" i="4" s="1" a="1"/>
  <c r="O45" i="4" s="1"/>
  <c r="P45" i="4" s="1" a="1"/>
  <c r="P45" i="4" s="1"/>
  <c r="Q45" i="4" s="1" a="1"/>
  <c r="Q45" i="4" s="1"/>
  <c r="R45" i="4" s="1" a="1"/>
  <c r="R45" i="4" s="1"/>
  <c r="S45" i="4" s="1" a="1"/>
  <c r="S45" i="4" s="1"/>
  <c r="T45" i="4" s="1" a="1"/>
  <c r="T45" i="4" s="1"/>
  <c r="U45" i="4" s="1" a="1"/>
  <c r="U45" i="4" s="1"/>
  <c r="V45" i="4" s="1" a="1"/>
  <c r="V45" i="4" s="1"/>
  <c r="W45" i="4" s="1" a="1"/>
  <c r="W45" i="4" s="1"/>
  <c r="X45" i="4" s="1" a="1"/>
  <c r="X45" i="4" s="1"/>
  <c r="Y45" i="4" s="1" a="1"/>
  <c r="Y45" i="4" s="1"/>
  <c r="Z45" i="4" s="1" a="1"/>
  <c r="Z45" i="4" s="1"/>
  <c r="AA45" i="4" s="1" a="1"/>
  <c r="AA45" i="4" s="1"/>
  <c r="AB45" i="4" s="1" a="1"/>
  <c r="AB45" i="4" s="1"/>
  <c r="AC45" i="4" s="1" a="1"/>
  <c r="AC45" i="4" s="1"/>
  <c r="AD45" i="4" s="1" a="1"/>
  <c r="AD45" i="4" s="1"/>
  <c r="AE45" i="4" s="1" a="1"/>
  <c r="AE45" i="4" s="1"/>
  <c r="AF45" i="4" s="1" a="1"/>
  <c r="AF45" i="4" s="1"/>
  <c r="AG45" i="4" s="1" a="1"/>
  <c r="AG45" i="4" s="1"/>
  <c r="AH45" i="4" s="1" a="1"/>
  <c r="AH45" i="4" s="1"/>
  <c r="AI45" i="4" s="1" a="1"/>
  <c r="AI45" i="4" s="1"/>
  <c r="AJ45" i="4" s="1" a="1"/>
  <c r="AJ45" i="4" s="1"/>
  <c r="AK45" i="4" s="1" a="1"/>
  <c r="AK45" i="4" s="1"/>
  <c r="AL45" i="4" s="1" a="1"/>
  <c r="AL45" i="4" s="1"/>
  <c r="AM45" i="4" s="1" a="1"/>
  <c r="AM45" i="4" s="1"/>
  <c r="AN45" i="4" s="1" a="1"/>
  <c r="AN45" i="4" s="1"/>
  <c r="AO45" i="4" s="1" a="1"/>
  <c r="AO45" i="4" s="1"/>
  <c r="L51" i="4" a="1"/>
  <c r="L51" i="4" s="1"/>
  <c r="M51" i="4" s="1" a="1"/>
  <c r="M51" i="4" s="1"/>
  <c r="N51" i="4" s="1" a="1"/>
  <c r="N51" i="4" s="1"/>
  <c r="O51" i="4" s="1" a="1"/>
  <c r="O51" i="4" s="1"/>
  <c r="P51" i="4" s="1" a="1"/>
  <c r="P51" i="4" s="1"/>
  <c r="Q51" i="4" s="1" a="1"/>
  <c r="Q51" i="4" s="1"/>
  <c r="R51" i="4" s="1" a="1"/>
  <c r="R51" i="4" s="1"/>
  <c r="S51" i="4" s="1" a="1"/>
  <c r="S51" i="4" s="1"/>
  <c r="T51" i="4" s="1" a="1"/>
  <c r="T51" i="4" s="1"/>
  <c r="U51" i="4" s="1" a="1"/>
  <c r="U51" i="4" s="1"/>
  <c r="V51" i="4" s="1" a="1"/>
  <c r="V51" i="4" s="1"/>
  <c r="W51" i="4" s="1" a="1"/>
  <c r="W51" i="4" s="1"/>
  <c r="X51" i="4" s="1" a="1"/>
  <c r="X51" i="4" s="1"/>
  <c r="Y51" i="4" s="1" a="1"/>
  <c r="Y51" i="4" s="1"/>
  <c r="Z51" i="4" s="1" a="1"/>
  <c r="Z51" i="4" s="1"/>
  <c r="AA51" i="4" s="1" a="1"/>
  <c r="AA51" i="4" s="1"/>
  <c r="AB51" i="4" s="1" a="1"/>
  <c r="AB51" i="4" s="1"/>
  <c r="AC51" i="4" s="1" a="1"/>
  <c r="AC51" i="4" s="1"/>
  <c r="AD51" i="4" s="1" a="1"/>
  <c r="AD51" i="4" s="1"/>
  <c r="AE51" i="4" s="1" a="1"/>
  <c r="AE51" i="4" s="1"/>
  <c r="AF51" i="4" s="1" a="1"/>
  <c r="AF51" i="4" s="1"/>
  <c r="AG51" i="4" s="1" a="1"/>
  <c r="AG51" i="4" s="1"/>
  <c r="AH51" i="4" s="1" a="1"/>
  <c r="AH51" i="4" s="1"/>
  <c r="AI51" i="4" s="1" a="1"/>
  <c r="AI51" i="4" s="1"/>
  <c r="AJ51" i="4" s="1" a="1"/>
  <c r="AJ51" i="4" s="1"/>
  <c r="AK51" i="4" s="1" a="1"/>
  <c r="AK51" i="4" s="1"/>
  <c r="AL51" i="4" s="1" a="1"/>
  <c r="AL51" i="4" s="1"/>
  <c r="AM51" i="4" s="1" a="1"/>
  <c r="AM51" i="4" s="1"/>
  <c r="AN51" i="4" s="1" a="1"/>
  <c r="AN51" i="4" s="1"/>
  <c r="AO51" i="4" s="1" a="1"/>
  <c r="AO51" i="4" s="1"/>
  <c r="AP51" i="4" s="1" a="1"/>
  <c r="AP51" i="4" s="1"/>
  <c r="AQ51" i="4" s="1" a="1"/>
  <c r="AQ51" i="4" s="1"/>
  <c r="AR51" i="4" s="1" a="1"/>
  <c r="AR51" i="4" s="1"/>
  <c r="AS51" i="4" s="1" a="1"/>
  <c r="AS51" i="4" s="1"/>
  <c r="AT51" i="4" s="1" a="1"/>
  <c r="AT51" i="4" s="1"/>
  <c r="AU51" i="4" s="1" a="1"/>
  <c r="AU51" i="4" s="1"/>
  <c r="AV51" i="4" s="1" a="1"/>
  <c r="AV51" i="4" s="1"/>
  <c r="AW51" i="4" s="1" a="1"/>
  <c r="AW51" i="4" s="1"/>
  <c r="AX51" i="4" s="1" a="1"/>
  <c r="AX51" i="4" s="1"/>
  <c r="AY51" i="4" s="1" a="1"/>
  <c r="AY51" i="4" s="1"/>
  <c r="AZ51" i="4" s="1" a="1"/>
  <c r="AZ51" i="4" s="1"/>
  <c r="BA51" i="4" s="1" a="1"/>
  <c r="BA51" i="4" s="1"/>
  <c r="BB51" i="4" s="1" a="1"/>
  <c r="BB51" i="4" s="1"/>
  <c r="BC51" i="4" s="1" a="1"/>
  <c r="BC51" i="4" s="1"/>
  <c r="BD51" i="4" s="1" a="1"/>
  <c r="BD51" i="4" s="1"/>
  <c r="BE51" i="4" s="1" a="1"/>
  <c r="BE51" i="4" s="1"/>
  <c r="BF51" i="4" s="1" a="1"/>
  <c r="BF51" i="4" s="1"/>
  <c r="BG51" i="4" s="1" a="1"/>
  <c r="BG51" i="4" s="1"/>
  <c r="BH51" i="4" s="1" a="1"/>
  <c r="BH51" i="4" s="1"/>
  <c r="BI51" i="4" s="1" a="1"/>
  <c r="BI51" i="4" s="1"/>
  <c r="BJ51" i="4" s="1" a="1"/>
  <c r="BJ51" i="4" s="1"/>
  <c r="BK51" i="4" s="1" a="1"/>
  <c r="BK51" i="4" s="1"/>
  <c r="BL51" i="4" s="1" a="1"/>
  <c r="BL51" i="4" s="1"/>
  <c r="BM51" i="4" s="1" a="1"/>
  <c r="BM51" i="4" s="1"/>
  <c r="BN51" i="4" s="1" a="1"/>
  <c r="BN51" i="4" s="1"/>
  <c r="BO51" i="4" s="1" a="1"/>
  <c r="BO51" i="4" s="1"/>
  <c r="BP51" i="4" s="1" a="1"/>
  <c r="BP51" i="4" s="1"/>
  <c r="BQ51" i="4" s="1" a="1"/>
  <c r="BQ51" i="4" s="1"/>
  <c r="BR51" i="4" s="1" a="1"/>
  <c r="BR51" i="4" s="1"/>
  <c r="M50" i="4" a="1"/>
  <c r="M50" i="4" s="1"/>
  <c r="L48" i="4" a="1"/>
  <c r="L48" i="4" s="1"/>
  <c r="M48" i="4" s="1" a="1"/>
  <c r="M48" i="4" s="1"/>
  <c r="N48" i="4" s="1" a="1"/>
  <c r="N48" i="4" s="1"/>
  <c r="O48" i="4" s="1" a="1"/>
  <c r="O48" i="4" s="1"/>
  <c r="P48" i="4" s="1" a="1"/>
  <c r="P48" i="4" s="1"/>
  <c r="Q48" i="4" s="1" a="1"/>
  <c r="Q48" i="4" s="1"/>
  <c r="R48" i="4" s="1" a="1"/>
  <c r="R48" i="4" s="1"/>
  <c r="S48" i="4" s="1" a="1"/>
  <c r="S48" i="4" s="1"/>
  <c r="T48" i="4" s="1" a="1"/>
  <c r="T48" i="4" s="1"/>
  <c r="U48" i="4" s="1" a="1"/>
  <c r="U48" i="4" s="1"/>
  <c r="V48" i="4" s="1" a="1"/>
  <c r="V48" i="4" s="1"/>
  <c r="W48" i="4" s="1" a="1"/>
  <c r="W48" i="4" s="1"/>
  <c r="X48" i="4" s="1" a="1"/>
  <c r="X48" i="4" s="1"/>
  <c r="Y48" i="4" s="1" a="1"/>
  <c r="Y48" i="4" s="1"/>
  <c r="Z48" i="4" s="1" a="1"/>
  <c r="Z48" i="4" s="1"/>
  <c r="AA48" i="4" s="1" a="1"/>
  <c r="AA48" i="4" s="1"/>
  <c r="AB48" i="4" s="1" a="1"/>
  <c r="AB48" i="4" s="1"/>
  <c r="AC48" i="4" s="1" a="1"/>
  <c r="AC48" i="4" s="1"/>
  <c r="AD48" i="4" s="1" a="1"/>
  <c r="AD48" i="4" s="1"/>
  <c r="AE48" i="4" s="1" a="1"/>
  <c r="AE48" i="4" s="1"/>
  <c r="AF48" i="4" s="1" a="1"/>
  <c r="AF48" i="4" s="1"/>
  <c r="AG48" i="4" s="1" a="1"/>
  <c r="AG48" i="4" s="1"/>
  <c r="AH48" i="4" s="1" a="1"/>
  <c r="AH48" i="4" s="1"/>
  <c r="AI48" i="4" s="1" a="1"/>
  <c r="AI48" i="4" s="1"/>
  <c r="AJ48" i="4" s="1" a="1"/>
  <c r="AJ48" i="4" s="1"/>
  <c r="AK48" i="4" s="1" a="1"/>
  <c r="AK48" i="4" s="1"/>
  <c r="AL48" i="4" s="1" a="1"/>
  <c r="AL48" i="4" s="1"/>
  <c r="AM48" i="4" s="1" a="1"/>
  <c r="AM48" i="4" s="1"/>
  <c r="AN48" i="4" s="1" a="1"/>
  <c r="AN48" i="4" s="1"/>
  <c r="AO48" i="4" s="1" a="1"/>
  <c r="AO48" i="4" s="1"/>
  <c r="AP48" i="4" s="1" a="1"/>
  <c r="AP48" i="4" s="1"/>
  <c r="AQ48" i="4" s="1" a="1"/>
  <c r="AQ48" i="4" s="1"/>
  <c r="AR48" i="4" s="1" a="1"/>
  <c r="AR48" i="4" s="1"/>
  <c r="AS48" i="4" s="1" a="1"/>
  <c r="AS48" i="4" s="1"/>
  <c r="AT48" i="4" s="1" a="1"/>
  <c r="AT48" i="4" s="1"/>
  <c r="AU48" i="4" s="1" a="1"/>
  <c r="AU48" i="4" s="1"/>
  <c r="AV48" i="4" s="1" a="1"/>
  <c r="AV48" i="4" s="1"/>
  <c r="AW48" i="4" s="1" a="1"/>
  <c r="AW48" i="4" s="1"/>
  <c r="AX48" i="4" s="1" a="1"/>
  <c r="AX48" i="4" s="1"/>
  <c r="AY48" i="4" s="1" a="1"/>
  <c r="AY48" i="4" s="1"/>
  <c r="AZ48" i="4" s="1" a="1"/>
  <c r="AZ48" i="4" s="1"/>
  <c r="BA48" i="4" s="1" a="1"/>
  <c r="BA48" i="4" s="1"/>
  <c r="BB48" i="4" s="1" a="1"/>
  <c r="BB48" i="4" s="1"/>
  <c r="BC48" i="4" s="1" a="1"/>
  <c r="BC48" i="4" s="1"/>
  <c r="BD48" i="4" s="1" a="1"/>
  <c r="BD48" i="4" s="1"/>
  <c r="BE48" i="4" s="1" a="1"/>
  <c r="BE48" i="4" s="1"/>
  <c r="BF48" i="4" s="1" a="1"/>
  <c r="BF48" i="4" s="1"/>
  <c r="BG48" i="4" s="1" a="1"/>
  <c r="BG48" i="4" s="1"/>
  <c r="BH48" i="4" s="1" a="1"/>
  <c r="BH48" i="4" s="1"/>
  <c r="BI48" i="4" s="1" a="1"/>
  <c r="BI48" i="4" s="1"/>
  <c r="BJ48" i="4" s="1" a="1"/>
  <c r="BJ48" i="4" s="1"/>
  <c r="BK48" i="4" s="1" a="1"/>
  <c r="BK48" i="4" s="1"/>
  <c r="BL48" i="4" s="1" a="1"/>
  <c r="BL48" i="4" s="1"/>
  <c r="BM48" i="4" s="1" a="1"/>
  <c r="BM48" i="4" s="1"/>
  <c r="BN48" i="4" s="1" a="1"/>
  <c r="BN48" i="4" s="1"/>
  <c r="BO48" i="4" s="1" a="1"/>
  <c r="BO48" i="4" s="1"/>
  <c r="BP48" i="4" s="1" a="1"/>
  <c r="BP48" i="4" s="1"/>
  <c r="BQ48" i="4" s="1" a="1"/>
  <c r="BQ48" i="4" s="1"/>
  <c r="BR48" i="4" s="1" a="1"/>
  <c r="BR48" i="4" s="1"/>
  <c r="L59" i="4" a="1"/>
  <c r="L59" i="4" s="1"/>
  <c r="L62" i="4" a="1"/>
  <c r="L62" i="4" s="1"/>
  <c r="M62" i="4" s="1" a="1"/>
  <c r="M62" i="4" s="1"/>
  <c r="N62" i="4" s="1" a="1"/>
  <c r="N62" i="4" s="1"/>
  <c r="O62" i="4" s="1" a="1"/>
  <c r="O62" i="4" s="1"/>
  <c r="P62" i="4" s="1" a="1"/>
  <c r="P62" i="4" s="1"/>
  <c r="Q62" i="4" s="1" a="1"/>
  <c r="Q62" i="4" s="1"/>
  <c r="R62" i="4" s="1" a="1"/>
  <c r="R62" i="4" s="1"/>
  <c r="S62" i="4" s="1" a="1"/>
  <c r="S62" i="4" s="1"/>
  <c r="T62" i="4" s="1" a="1"/>
  <c r="T62" i="4" s="1"/>
  <c r="U62" i="4" s="1" a="1"/>
  <c r="U62" i="4" s="1"/>
  <c r="V62" i="4" s="1" a="1"/>
  <c r="V62" i="4" s="1"/>
  <c r="W62" i="4" s="1" a="1"/>
  <c r="W62" i="4" s="1"/>
  <c r="X62" i="4" s="1" a="1"/>
  <c r="X62" i="4" s="1"/>
  <c r="Y62" i="4" s="1" a="1"/>
  <c r="Y62" i="4" s="1"/>
  <c r="Z62" i="4" s="1" a="1"/>
  <c r="Z62" i="4" s="1"/>
  <c r="AA62" i="4" s="1" a="1"/>
  <c r="AA62" i="4" s="1"/>
  <c r="AB62" i="4" s="1" a="1"/>
  <c r="AB62" i="4" s="1"/>
  <c r="AC62" i="4" s="1" a="1"/>
  <c r="AC62" i="4" s="1"/>
  <c r="AD62" i="4" s="1" a="1"/>
  <c r="AD62" i="4" s="1"/>
  <c r="AE62" i="4" s="1" a="1"/>
  <c r="AE62" i="4" s="1"/>
  <c r="AF62" i="4" s="1" a="1"/>
  <c r="AF62" i="4" s="1"/>
  <c r="AG62" i="4" s="1" a="1"/>
  <c r="AG62" i="4" s="1"/>
  <c r="AH62" i="4" s="1" a="1"/>
  <c r="AH62" i="4" s="1"/>
  <c r="AI62" i="4" s="1" a="1"/>
  <c r="AI62" i="4" s="1"/>
  <c r="AJ62" i="4" s="1" a="1"/>
  <c r="AJ62" i="4" s="1"/>
  <c r="AK62" i="4" s="1" a="1"/>
  <c r="AK62" i="4" s="1"/>
  <c r="AL62" i="4" s="1" a="1"/>
  <c r="AL62" i="4" s="1"/>
  <c r="AM62" i="4" s="1" a="1"/>
  <c r="AM62" i="4" s="1"/>
  <c r="AN62" i="4" s="1" a="1"/>
  <c r="AN62" i="4" s="1"/>
  <c r="AO62" i="4" s="1" a="1"/>
  <c r="AO62" i="4" s="1"/>
  <c r="AP62" i="4" s="1" a="1"/>
  <c r="AP62" i="4" s="1"/>
  <c r="AQ62" i="4" s="1" a="1"/>
  <c r="AQ62" i="4" s="1"/>
  <c r="AR62" i="4" s="1" a="1"/>
  <c r="AR62" i="4" s="1"/>
  <c r="AS62" i="4" s="1" a="1"/>
  <c r="AS62" i="4" s="1"/>
  <c r="AT62" i="4" s="1" a="1"/>
  <c r="AT62" i="4" s="1"/>
  <c r="AU62" i="4" s="1" a="1"/>
  <c r="AU62" i="4" s="1"/>
  <c r="AV62" i="4" s="1" a="1"/>
  <c r="AV62" i="4" s="1"/>
  <c r="AW62" i="4" s="1" a="1"/>
  <c r="AW62" i="4" s="1"/>
  <c r="AX62" i="4" s="1" a="1"/>
  <c r="AX62" i="4" s="1"/>
  <c r="AY62" i="4" s="1" a="1"/>
  <c r="AY62" i="4" s="1"/>
  <c r="AZ62" i="4" s="1" a="1"/>
  <c r="AZ62" i="4" s="1"/>
  <c r="BA62" i="4" s="1" a="1"/>
  <c r="BA62" i="4" s="1"/>
  <c r="BB62" i="4" s="1" a="1"/>
  <c r="BB62" i="4" s="1"/>
  <c r="BC62" i="4" s="1" a="1"/>
  <c r="BC62" i="4" s="1"/>
  <c r="BD62" i="4" s="1" a="1"/>
  <c r="BD62" i="4" s="1"/>
  <c r="BE62" i="4" s="1" a="1"/>
  <c r="BE62" i="4" s="1"/>
  <c r="BF62" i="4" s="1" a="1"/>
  <c r="BF62" i="4" s="1"/>
  <c r="BG62" i="4" s="1" a="1"/>
  <c r="BG62" i="4" s="1"/>
  <c r="BH62" i="4" s="1" a="1"/>
  <c r="BH62" i="4" s="1"/>
  <c r="BI62" i="4" s="1" a="1"/>
  <c r="BI62" i="4" s="1"/>
  <c r="BJ62" i="4" s="1" a="1"/>
  <c r="BJ62" i="4" s="1"/>
  <c r="BK62" i="4" s="1" a="1"/>
  <c r="BK62" i="4" s="1"/>
  <c r="BL62" i="4" s="1" a="1"/>
  <c r="BL62" i="4" s="1"/>
  <c r="BM62" i="4" s="1" a="1"/>
  <c r="BM62" i="4" s="1"/>
  <c r="BN62" i="4" s="1" a="1"/>
  <c r="BN62" i="4" s="1"/>
  <c r="BO62" i="4" s="1" a="1"/>
  <c r="BO62" i="4" s="1"/>
  <c r="BP62" i="4" s="1" a="1"/>
  <c r="BP62" i="4" s="1"/>
  <c r="BQ62" i="4" s="1" a="1"/>
  <c r="BQ62" i="4" s="1"/>
  <c r="BR62" i="4" s="1" a="1"/>
  <c r="BR62" i="4" s="1"/>
  <c r="M47" i="4" a="1"/>
  <c r="M47" i="4" s="1"/>
  <c r="N47" i="4" s="1" a="1"/>
  <c r="N47" i="4" s="1"/>
  <c r="O47" i="4" s="1" a="1"/>
  <c r="O47" i="4" s="1"/>
  <c r="P47" i="4" s="1" a="1"/>
  <c r="P47" i="4" s="1"/>
  <c r="Q47" i="4" s="1" a="1"/>
  <c r="Q47" i="4" s="1"/>
  <c r="R47" i="4" s="1" a="1"/>
  <c r="R47" i="4" s="1"/>
  <c r="S47" i="4" s="1" a="1"/>
  <c r="S47" i="4" s="1"/>
  <c r="T47" i="4" s="1" a="1"/>
  <c r="T47" i="4" s="1"/>
  <c r="U47" i="4" s="1" a="1"/>
  <c r="U47" i="4" s="1"/>
  <c r="V47" i="4" s="1" a="1"/>
  <c r="V47" i="4" s="1"/>
  <c r="W47" i="4" s="1" a="1"/>
  <c r="W47" i="4" s="1"/>
  <c r="X47" i="4" s="1" a="1"/>
  <c r="X47" i="4" s="1"/>
  <c r="Y47" i="4" s="1" a="1"/>
  <c r="Y47" i="4" s="1"/>
  <c r="Z47" i="4" s="1" a="1"/>
  <c r="Z47" i="4" s="1"/>
  <c r="AA47" i="4" s="1" a="1"/>
  <c r="AA47" i="4" s="1"/>
  <c r="AB47" i="4" s="1" a="1"/>
  <c r="AB47" i="4" s="1"/>
  <c r="AC47" i="4" s="1" a="1"/>
  <c r="AC47" i="4" s="1"/>
  <c r="AD47" i="4" s="1" a="1"/>
  <c r="AD47" i="4" s="1"/>
  <c r="AE47" i="4" s="1" a="1"/>
  <c r="AE47" i="4" s="1"/>
  <c r="AF47" i="4" s="1" a="1"/>
  <c r="AF47" i="4" s="1"/>
  <c r="AG47" i="4" s="1" a="1"/>
  <c r="AG47" i="4" s="1"/>
  <c r="AH47" i="4" s="1" a="1"/>
  <c r="AH47" i="4" s="1"/>
  <c r="AI47" i="4" s="1" a="1"/>
  <c r="AI47" i="4" s="1"/>
  <c r="AJ47" i="4" s="1" a="1"/>
  <c r="AJ47" i="4" s="1"/>
  <c r="AK47" i="4" s="1" a="1"/>
  <c r="AK47" i="4" s="1"/>
  <c r="AL47" i="4" s="1" a="1"/>
  <c r="AL47" i="4" s="1"/>
  <c r="AM47" i="4" s="1" a="1"/>
  <c r="AM47" i="4" s="1"/>
  <c r="AN47" i="4" s="1" a="1"/>
  <c r="AN47" i="4" s="1"/>
  <c r="AO47" i="4" s="1" a="1"/>
  <c r="AO47" i="4" s="1"/>
  <c r="AP47" i="4" s="1" a="1"/>
  <c r="AP47" i="4" s="1"/>
  <c r="AQ47" i="4" s="1" a="1"/>
  <c r="AQ47" i="4" s="1"/>
  <c r="AR47" i="4" s="1" a="1"/>
  <c r="AR47" i="4" s="1"/>
  <c r="AS47" i="4" s="1" a="1"/>
  <c r="AS47" i="4" s="1"/>
  <c r="AT47" i="4" s="1" a="1"/>
  <c r="AT47" i="4" s="1"/>
  <c r="AU47" i="4" s="1" a="1"/>
  <c r="AU47" i="4" s="1"/>
  <c r="AV47" i="4" s="1" a="1"/>
  <c r="AV47" i="4" s="1"/>
  <c r="AW47" i="4" s="1" a="1"/>
  <c r="AW47" i="4" s="1"/>
  <c r="AX47" i="4" s="1" a="1"/>
  <c r="AX47" i="4" s="1"/>
  <c r="AY47" i="4" s="1" a="1"/>
  <c r="AY47" i="4" s="1"/>
  <c r="AZ47" i="4" s="1" a="1"/>
  <c r="AZ47" i="4" s="1"/>
  <c r="BA47" i="4" s="1" a="1"/>
  <c r="BA47" i="4" s="1"/>
  <c r="BB47" i="4" s="1" a="1"/>
  <c r="BB47" i="4" s="1"/>
  <c r="BC47" i="4" s="1" a="1"/>
  <c r="BC47" i="4" s="1"/>
  <c r="BD47" i="4" s="1" a="1"/>
  <c r="BD47" i="4" s="1"/>
  <c r="BE47" i="4" s="1" a="1"/>
  <c r="BE47" i="4" s="1"/>
  <c r="BF47" i="4" s="1" a="1"/>
  <c r="BF47" i="4" s="1"/>
  <c r="BG47" i="4" s="1" a="1"/>
  <c r="BG47" i="4" s="1"/>
  <c r="BH47" i="4" s="1" a="1"/>
  <c r="BH47" i="4" s="1"/>
  <c r="BI47" i="4" s="1" a="1"/>
  <c r="BI47" i="4" s="1"/>
  <c r="BJ47" i="4" s="1" a="1"/>
  <c r="BJ47" i="4" s="1"/>
  <c r="BK47" i="4" s="1" a="1"/>
  <c r="BK47" i="4" s="1"/>
  <c r="BL47" i="4" s="1" a="1"/>
  <c r="BL47" i="4" s="1"/>
  <c r="BM47" i="4" s="1" a="1"/>
  <c r="BM47" i="4" s="1"/>
  <c r="BN47" i="4" s="1" a="1"/>
  <c r="BN47" i="4" s="1"/>
  <c r="BO47" i="4" s="1" a="1"/>
  <c r="BO47" i="4" s="1"/>
  <c r="BP47" i="4" s="1" a="1"/>
  <c r="BP47" i="4" s="1"/>
  <c r="BQ47" i="4" s="1" a="1"/>
  <c r="BQ47" i="4" s="1"/>
  <c r="BR47" i="4" s="1" a="1"/>
  <c r="BR47" i="4" s="1"/>
  <c r="L56" i="4" a="1"/>
  <c r="L56" i="4" s="1"/>
  <c r="M56" i="4" s="1" a="1"/>
  <c r="M56" i="4" s="1"/>
  <c r="N56" i="4" s="1" a="1"/>
  <c r="N56" i="4" s="1"/>
  <c r="O56" i="4" s="1" a="1"/>
  <c r="O56" i="4" s="1"/>
  <c r="L60" i="4" a="1"/>
  <c r="L60" i="4" s="1"/>
  <c r="M60" i="4" s="1" a="1"/>
  <c r="M60" i="4" s="1"/>
  <c r="N60" i="4" s="1" a="1"/>
  <c r="N60" i="4" s="1"/>
  <c r="O60" i="4" s="1" a="1"/>
  <c r="O60" i="4" s="1"/>
  <c r="P60" i="4" s="1" a="1"/>
  <c r="P60" i="4" s="1"/>
  <c r="Q60" i="4" s="1" a="1"/>
  <c r="Q60" i="4" s="1"/>
  <c r="R60" i="4" s="1" a="1"/>
  <c r="R60" i="4" s="1"/>
  <c r="S60" i="4" s="1" a="1"/>
  <c r="S60" i="4" s="1"/>
  <c r="T60" i="4" s="1" a="1"/>
  <c r="T60" i="4" s="1"/>
  <c r="U60" i="4" s="1" a="1"/>
  <c r="U60" i="4" s="1"/>
  <c r="V60" i="4" s="1" a="1"/>
  <c r="V60" i="4" s="1"/>
  <c r="W60" i="4" s="1" a="1"/>
  <c r="W60" i="4" s="1"/>
  <c r="L44" i="4" a="1"/>
  <c r="L44" i="4" s="1"/>
  <c r="M44" i="4" s="1" a="1"/>
  <c r="M44" i="4" s="1"/>
  <c r="N44" i="4" s="1" a="1"/>
  <c r="N44" i="4" s="1"/>
  <c r="O44" i="4" s="1" a="1"/>
  <c r="O44" i="4" s="1"/>
  <c r="P44" i="4" s="1" a="1"/>
  <c r="P44" i="4" s="1"/>
  <c r="Q44" i="4" s="1" a="1"/>
  <c r="Q44" i="4" s="1"/>
  <c r="R44" i="4" s="1" a="1"/>
  <c r="R44" i="4" s="1"/>
  <c r="S44" i="4" s="1" a="1"/>
  <c r="S44" i="4" s="1"/>
  <c r="T44" i="4" s="1" a="1"/>
  <c r="T44" i="4" s="1"/>
  <c r="U44" i="4" s="1" a="1"/>
  <c r="U44" i="4" s="1"/>
  <c r="V44" i="4" s="1" a="1"/>
  <c r="V44" i="4" s="1"/>
  <c r="W44" i="4" s="1" a="1"/>
  <c r="W44" i="4" s="1"/>
  <c r="X44" i="4" s="1" a="1"/>
  <c r="X44" i="4" s="1"/>
  <c r="Y44" i="4" s="1" a="1"/>
  <c r="Y44" i="4" s="1"/>
  <c r="Z44" i="4" s="1" a="1"/>
  <c r="Z44" i="4" s="1"/>
  <c r="AA44" i="4" s="1" a="1"/>
  <c r="AA44" i="4" s="1"/>
  <c r="AB44" i="4" s="1" a="1"/>
  <c r="AB44" i="4" s="1"/>
  <c r="AC44" i="4" s="1" a="1"/>
  <c r="AC44" i="4" s="1"/>
  <c r="AD44" i="4" s="1" a="1"/>
  <c r="AD44" i="4" s="1"/>
  <c r="AE44" i="4" s="1" a="1"/>
  <c r="AE44" i="4" s="1"/>
  <c r="AF44" i="4" s="1" a="1"/>
  <c r="AF44" i="4" s="1"/>
  <c r="AG44" i="4" s="1" a="1"/>
  <c r="AG44" i="4" s="1"/>
  <c r="AH44" i="4" s="1" a="1"/>
  <c r="AH44" i="4" s="1"/>
  <c r="AI44" i="4" s="1" a="1"/>
  <c r="AI44" i="4" s="1"/>
  <c r="AJ44" i="4" s="1" a="1"/>
  <c r="AJ44" i="4" s="1"/>
  <c r="AK44" i="4" s="1" a="1"/>
  <c r="AK44" i="4" s="1"/>
  <c r="AL44" i="4" s="1" a="1"/>
  <c r="AL44" i="4" s="1"/>
  <c r="AM44" i="4" s="1" a="1"/>
  <c r="AM44" i="4" s="1"/>
  <c r="AN44" i="4" s="1" a="1"/>
  <c r="AN44" i="4" s="1"/>
  <c r="AO44" i="4" s="1" a="1"/>
  <c r="AO44" i="4" s="1"/>
  <c r="AP44" i="4" s="1" a="1"/>
  <c r="AP44" i="4" s="1"/>
  <c r="AQ44" i="4" s="1" a="1"/>
  <c r="AQ44" i="4" s="1"/>
  <c r="AR44" i="4" s="1" a="1"/>
  <c r="AR44" i="4" s="1"/>
  <c r="AS44" i="4" s="1" a="1"/>
  <c r="AS44" i="4" s="1"/>
  <c r="AT44" i="4" s="1" a="1"/>
  <c r="AT44" i="4" s="1"/>
  <c r="AU44" i="4" s="1" a="1"/>
  <c r="AU44" i="4" s="1"/>
  <c r="AV44" i="4" s="1" a="1"/>
  <c r="AV44" i="4" s="1"/>
  <c r="AW44" i="4" s="1" a="1"/>
  <c r="AW44" i="4" s="1"/>
  <c r="L55" i="4" a="1"/>
  <c r="L55" i="4" s="1"/>
  <c r="M55" i="4" s="1" a="1"/>
  <c r="M55" i="4" s="1"/>
  <c r="N55" i="4" s="1" a="1"/>
  <c r="N55" i="4" s="1"/>
  <c r="O55" i="4" s="1" a="1"/>
  <c r="O55" i="4" s="1"/>
  <c r="P55" i="4" s="1" a="1"/>
  <c r="P55" i="4" s="1"/>
  <c r="Q55" i="4" s="1" a="1"/>
  <c r="Q55" i="4" s="1"/>
  <c r="R55" i="4" s="1" a="1"/>
  <c r="R55" i="4" s="1"/>
  <c r="S55" i="4" s="1" a="1"/>
  <c r="S55" i="4" s="1"/>
  <c r="T55" i="4" s="1" a="1"/>
  <c r="T55" i="4" s="1"/>
  <c r="U55" i="4" s="1" a="1"/>
  <c r="U55" i="4" s="1"/>
  <c r="V55" i="4" s="1" a="1"/>
  <c r="V55" i="4" s="1"/>
  <c r="W55" i="4" s="1" a="1"/>
  <c r="W55" i="4" s="1"/>
  <c r="X55" i="4" s="1" a="1"/>
  <c r="X55" i="4" s="1"/>
  <c r="Y55" i="4" s="1" a="1"/>
  <c r="Y55" i="4" s="1"/>
  <c r="Z55" i="4" s="1" a="1"/>
  <c r="Z55" i="4" s="1"/>
  <c r="AA55" i="4" s="1" a="1"/>
  <c r="AA55" i="4" s="1"/>
  <c r="AB55" i="4" s="1" a="1"/>
  <c r="AB55" i="4" s="1"/>
  <c r="AC55" i="4" s="1" a="1"/>
  <c r="AC55" i="4" s="1"/>
  <c r="AD55" i="4" s="1" a="1"/>
  <c r="AD55" i="4" s="1"/>
  <c r="AE55" i="4" s="1" a="1"/>
  <c r="AE55" i="4" s="1"/>
  <c r="AF55" i="4" s="1" a="1"/>
  <c r="AF55" i="4" s="1"/>
  <c r="AG55" i="4" s="1" a="1"/>
  <c r="AG55" i="4" s="1"/>
  <c r="AH55" i="4" s="1" a="1"/>
  <c r="AH55" i="4" s="1"/>
  <c r="AI55" i="4" s="1" a="1"/>
  <c r="AI55" i="4" s="1"/>
  <c r="AJ55" i="4" s="1" a="1"/>
  <c r="AJ55" i="4" s="1"/>
  <c r="AK55" i="4" s="1" a="1"/>
  <c r="AK55" i="4" s="1"/>
  <c r="AL55" i="4" s="1" a="1"/>
  <c r="AL55" i="4" s="1"/>
  <c r="AM55" i="4" s="1" a="1"/>
  <c r="AM55" i="4" s="1"/>
  <c r="AN55" i="4" s="1" a="1"/>
  <c r="AN55" i="4" s="1"/>
  <c r="AO55" i="4" s="1" a="1"/>
  <c r="AO55" i="4" s="1"/>
  <c r="AP55" i="4" s="1" a="1"/>
  <c r="AP55" i="4" s="1"/>
  <c r="AQ55" i="4" s="1" a="1"/>
  <c r="AQ55" i="4" s="1"/>
  <c r="AR55" i="4" s="1" a="1"/>
  <c r="AR55" i="4" s="1"/>
  <c r="AS55" i="4" s="1" a="1"/>
  <c r="AS55" i="4" s="1"/>
  <c r="AT55" i="4" s="1" a="1"/>
  <c r="AT55" i="4" s="1"/>
  <c r="AU55" i="4" s="1" a="1"/>
  <c r="AU55" i="4" s="1"/>
  <c r="AV55" i="4" s="1" a="1"/>
  <c r="AV55" i="4" s="1"/>
  <c r="AW55" i="4" s="1" a="1"/>
  <c r="AW55" i="4" s="1"/>
  <c r="AX55" i="4" s="1" a="1"/>
  <c r="AX55" i="4" s="1"/>
  <c r="AY55" i="4" s="1" a="1"/>
  <c r="AY55" i="4" s="1"/>
  <c r="AZ55" i="4" s="1" a="1"/>
  <c r="AZ55" i="4" s="1"/>
  <c r="BA55" i="4" s="1" a="1"/>
  <c r="BA55" i="4" s="1"/>
  <c r="BB55" i="4" s="1" a="1"/>
  <c r="BB55" i="4" s="1"/>
  <c r="BC55" i="4" s="1" a="1"/>
  <c r="BC55" i="4" s="1"/>
  <c r="BD55" i="4" s="1" a="1"/>
  <c r="BD55" i="4" s="1"/>
  <c r="BE55" i="4" s="1" a="1"/>
  <c r="BE55" i="4" s="1"/>
  <c r="BF55" i="4" s="1" a="1"/>
  <c r="BF55" i="4" s="1"/>
  <c r="BG55" i="4" s="1" a="1"/>
  <c r="BG55" i="4" s="1"/>
  <c r="BH55" i="4" s="1" a="1"/>
  <c r="BH55" i="4" s="1"/>
  <c r="BI55" i="4" s="1" a="1"/>
  <c r="BI55" i="4" s="1"/>
  <c r="BJ55" i="4" s="1" a="1"/>
  <c r="BJ55" i="4" s="1"/>
  <c r="BK55" i="4" s="1" a="1"/>
  <c r="BK55" i="4" s="1"/>
  <c r="BL55" i="4" s="1" a="1"/>
  <c r="BL55" i="4" s="1"/>
  <c r="BM55" i="4" s="1" a="1"/>
  <c r="BM55" i="4" s="1"/>
  <c r="BN55" i="4" s="1" a="1"/>
  <c r="BN55" i="4" s="1"/>
  <c r="BO55" i="4" s="1" a="1"/>
  <c r="BO55" i="4" s="1"/>
  <c r="BP55" i="4" s="1" a="1"/>
  <c r="BP55" i="4" s="1"/>
  <c r="BQ55" i="4" s="1" a="1"/>
  <c r="BQ55" i="4" s="1"/>
  <c r="BR55" i="4" s="1" a="1"/>
  <c r="BR55" i="4" s="1"/>
  <c r="L58" i="4" a="1"/>
  <c r="L58" i="4" s="1"/>
  <c r="M58" i="4" s="1" a="1"/>
  <c r="M58" i="4" s="1"/>
  <c r="N58" i="4" s="1" a="1"/>
  <c r="N58" i="4" s="1"/>
  <c r="O58" i="4" s="1" a="1"/>
  <c r="O58" i="4" s="1"/>
  <c r="P58" i="4" s="1" a="1"/>
  <c r="P58" i="4" s="1"/>
  <c r="Q58" i="4" s="1" a="1"/>
  <c r="Q58" i="4" s="1"/>
  <c r="R58" i="4" s="1" a="1"/>
  <c r="R58" i="4" s="1"/>
  <c r="S58" i="4" s="1" a="1"/>
  <c r="S58" i="4" s="1"/>
  <c r="T58" i="4" s="1" a="1"/>
  <c r="T58" i="4" s="1"/>
  <c r="U58" i="4" s="1" a="1"/>
  <c r="U58" i="4" s="1"/>
  <c r="V58" i="4" s="1" a="1"/>
  <c r="V58" i="4" s="1"/>
  <c r="W58" i="4" s="1" a="1"/>
  <c r="W58" i="4" s="1"/>
  <c r="X58" i="4" s="1" a="1"/>
  <c r="X58" i="4" s="1"/>
  <c r="Y58" i="4" s="1" a="1"/>
  <c r="Y58" i="4" s="1"/>
  <c r="Z58" i="4" s="1" a="1"/>
  <c r="Z58" i="4" s="1"/>
  <c r="AA58" i="4" s="1" a="1"/>
  <c r="AA58" i="4" s="1"/>
  <c r="AB58" i="4" s="1" a="1"/>
  <c r="AB58" i="4" s="1"/>
  <c r="AC58" i="4" s="1" a="1"/>
  <c r="AC58" i="4" s="1"/>
  <c r="AD58" i="4" s="1" a="1"/>
  <c r="AD58" i="4" s="1"/>
  <c r="AE58" i="4" s="1" a="1"/>
  <c r="AE58" i="4" s="1"/>
  <c r="AF58" i="4" s="1" a="1"/>
  <c r="AF58" i="4" s="1"/>
  <c r="AG58" i="4" s="1" a="1"/>
  <c r="AG58" i="4" s="1"/>
  <c r="AH58" i="4" s="1" a="1"/>
  <c r="AH58" i="4" s="1"/>
  <c r="AI58" i="4" s="1" a="1"/>
  <c r="AI58" i="4" s="1"/>
  <c r="AJ58" i="4" s="1" a="1"/>
  <c r="AJ58" i="4" s="1"/>
  <c r="AK58" i="4" s="1" a="1"/>
  <c r="AK58" i="4" s="1"/>
  <c r="AL58" i="4" s="1" a="1"/>
  <c r="AL58" i="4" s="1"/>
  <c r="AM58" i="4" s="1" a="1"/>
  <c r="AM58" i="4" s="1"/>
  <c r="AN58" i="4" s="1" a="1"/>
  <c r="AN58" i="4" s="1"/>
  <c r="AO58" i="4" s="1" a="1"/>
  <c r="AO58" i="4" s="1"/>
  <c r="AP58" i="4" s="1" a="1"/>
  <c r="AP58" i="4" s="1"/>
  <c r="AQ58" i="4" s="1" a="1"/>
  <c r="AQ58" i="4" s="1"/>
  <c r="AR58" i="4" s="1" a="1"/>
  <c r="AR58" i="4" s="1"/>
  <c r="AS58" i="4" s="1" a="1"/>
  <c r="AS58" i="4" s="1"/>
  <c r="AT58" i="4" s="1" a="1"/>
  <c r="AT58" i="4" s="1"/>
  <c r="AU58" i="4" s="1" a="1"/>
  <c r="AU58" i="4" s="1"/>
  <c r="AV58" i="4" s="1" a="1"/>
  <c r="AV58" i="4" s="1"/>
  <c r="AW58" i="4" s="1" a="1"/>
  <c r="AW58" i="4" s="1"/>
  <c r="AX58" i="4" s="1" a="1"/>
  <c r="AX58" i="4" s="1"/>
  <c r="AY58" i="4" s="1" a="1"/>
  <c r="AY58" i="4" s="1"/>
  <c r="AZ58" i="4" s="1" a="1"/>
  <c r="AZ58" i="4" s="1"/>
  <c r="BA58" i="4" s="1" a="1"/>
  <c r="BA58" i="4" s="1"/>
  <c r="BB58" i="4" s="1" a="1"/>
  <c r="BB58" i="4" s="1"/>
  <c r="BC58" i="4" s="1" a="1"/>
  <c r="BC58" i="4" s="1"/>
  <c r="BD58" i="4" s="1" a="1"/>
  <c r="BD58" i="4" s="1"/>
  <c r="BE58" i="4" s="1" a="1"/>
  <c r="BE58" i="4" s="1"/>
  <c r="BF58" i="4" s="1" a="1"/>
  <c r="BF58" i="4" s="1"/>
  <c r="BG58" i="4" s="1" a="1"/>
  <c r="BG58" i="4" s="1"/>
  <c r="BH58" i="4" s="1" a="1"/>
  <c r="BH58" i="4" s="1"/>
  <c r="BI58" i="4" s="1" a="1"/>
  <c r="BI58" i="4" s="1"/>
  <c r="BJ58" i="4" s="1" a="1"/>
  <c r="BJ58" i="4" s="1"/>
  <c r="BK58" i="4" s="1" a="1"/>
  <c r="BK58" i="4" s="1"/>
  <c r="BL58" i="4" s="1" a="1"/>
  <c r="BL58" i="4" s="1"/>
  <c r="BM58" i="4" s="1" a="1"/>
  <c r="BM58" i="4" s="1"/>
  <c r="BN58" i="4" s="1" a="1"/>
  <c r="BN58" i="4" s="1"/>
  <c r="BO58" i="4" s="1" a="1"/>
  <c r="BO58" i="4" s="1"/>
  <c r="BP58" i="4" s="1" a="1"/>
  <c r="BP58" i="4" s="1"/>
  <c r="BQ58" i="4" s="1" a="1"/>
  <c r="BQ58" i="4" s="1"/>
  <c r="BR58" i="4" s="1" a="1"/>
  <c r="BR58" i="4" s="1"/>
  <c r="L67" i="4" a="1"/>
  <c r="L67" i="4" s="1"/>
  <c r="L54" i="4" a="1"/>
  <c r="L54" i="4" s="1"/>
  <c r="M54" i="4" s="1" a="1"/>
  <c r="M54" i="4" s="1"/>
  <c r="N54" i="4" s="1" a="1"/>
  <c r="N54" i="4" s="1"/>
  <c r="O54" i="4" s="1" a="1"/>
  <c r="O54" i="4" s="1"/>
  <c r="P54" i="4" s="1" a="1"/>
  <c r="P54" i="4" s="1"/>
  <c r="Q54" i="4" s="1" a="1"/>
  <c r="Q54" i="4" s="1"/>
  <c r="R54" i="4" s="1" a="1"/>
  <c r="R54" i="4" s="1"/>
  <c r="S54" i="4" s="1" a="1"/>
  <c r="S54" i="4" s="1"/>
  <c r="T54" i="4" s="1" a="1"/>
  <c r="T54" i="4" s="1"/>
  <c r="U54" i="4" s="1" a="1"/>
  <c r="U54" i="4" s="1"/>
  <c r="V54" i="4" s="1" a="1"/>
  <c r="V54" i="4" s="1"/>
  <c r="W54" i="4" s="1" a="1"/>
  <c r="W54" i="4" s="1"/>
  <c r="X54" i="4" s="1" a="1"/>
  <c r="X54" i="4" s="1"/>
  <c r="Y54" i="4" s="1" a="1"/>
  <c r="Y54" i="4" s="1"/>
  <c r="Z54" i="4" s="1" a="1"/>
  <c r="Z54" i="4" s="1"/>
  <c r="AA54" i="4" s="1" a="1"/>
  <c r="AA54" i="4" s="1"/>
  <c r="AB54" i="4" s="1" a="1"/>
  <c r="AB54" i="4" s="1"/>
  <c r="AC54" i="4" s="1" a="1"/>
  <c r="AC54" i="4" s="1"/>
  <c r="AD54" i="4" s="1" a="1"/>
  <c r="AD54" i="4" s="1"/>
  <c r="AE54" i="4" s="1" a="1"/>
  <c r="AE54" i="4" s="1"/>
  <c r="AF54" i="4" s="1" a="1"/>
  <c r="AF54" i="4" s="1"/>
  <c r="AG54" i="4" s="1" a="1"/>
  <c r="AG54" i="4" s="1"/>
  <c r="AH54" i="4" s="1" a="1"/>
  <c r="AH54" i="4" s="1"/>
  <c r="AI54" i="4" s="1" a="1"/>
  <c r="AI54" i="4" s="1"/>
  <c r="AJ54" i="4" s="1" a="1"/>
  <c r="AJ54" i="4" s="1"/>
  <c r="AK54" i="4" s="1" a="1"/>
  <c r="AK54" i="4" s="1"/>
  <c r="AL54" i="4" s="1" a="1"/>
  <c r="AL54" i="4" s="1"/>
  <c r="AM54" i="4" s="1" a="1"/>
  <c r="AM54" i="4" s="1"/>
  <c r="AN54" i="4" s="1" a="1"/>
  <c r="AN54" i="4" s="1"/>
  <c r="AO54" i="4" s="1" a="1"/>
  <c r="AO54" i="4" s="1"/>
  <c r="AP54" i="4" s="1" a="1"/>
  <c r="AP54" i="4" s="1"/>
  <c r="AQ54" i="4" s="1" a="1"/>
  <c r="AQ54" i="4" s="1"/>
  <c r="AR54" i="4" s="1" a="1"/>
  <c r="AR54" i="4" s="1"/>
  <c r="AS54" i="4" s="1" a="1"/>
  <c r="AS54" i="4" s="1"/>
  <c r="AT54" i="4" s="1" a="1"/>
  <c r="AT54" i="4" s="1"/>
  <c r="AU54" i="4" s="1" a="1"/>
  <c r="AU54" i="4" s="1"/>
  <c r="AV54" i="4" s="1" a="1"/>
  <c r="AV54" i="4" s="1"/>
  <c r="AW54" i="4" s="1" a="1"/>
  <c r="AW54" i="4" s="1"/>
  <c r="AX54" i="4" s="1" a="1"/>
  <c r="AX54" i="4" s="1"/>
  <c r="AY54" i="4" s="1" a="1"/>
  <c r="AY54" i="4" s="1"/>
  <c r="AZ54" i="4" s="1" a="1"/>
  <c r="AZ54" i="4" s="1"/>
  <c r="BA54" i="4" s="1" a="1"/>
  <c r="BA54" i="4" s="1"/>
  <c r="BB54" i="4" s="1" a="1"/>
  <c r="BB54" i="4" s="1"/>
  <c r="BC54" i="4" s="1" a="1"/>
  <c r="BC54" i="4" s="1"/>
  <c r="BD54" i="4" s="1" a="1"/>
  <c r="BD54" i="4" s="1"/>
  <c r="BE54" i="4" s="1" a="1"/>
  <c r="BE54" i="4" s="1"/>
  <c r="BF54" i="4" s="1" a="1"/>
  <c r="BF54" i="4" s="1"/>
  <c r="BG54" i="4" s="1" a="1"/>
  <c r="BG54" i="4" s="1"/>
  <c r="BH54" i="4" s="1" a="1"/>
  <c r="BH54" i="4" s="1"/>
  <c r="BI54" i="4" s="1" a="1"/>
  <c r="BI54" i="4" s="1"/>
  <c r="BJ54" i="4" s="1" a="1"/>
  <c r="BJ54" i="4" s="1"/>
  <c r="BK54" i="4" s="1" a="1"/>
  <c r="BK54" i="4" s="1"/>
  <c r="BL54" i="4" s="1" a="1"/>
  <c r="BL54" i="4" s="1"/>
  <c r="BM54" i="4" s="1" a="1"/>
  <c r="BM54" i="4" s="1"/>
  <c r="BN54" i="4" s="1" a="1"/>
  <c r="BN54" i="4" s="1"/>
  <c r="BO54" i="4" s="1" a="1"/>
  <c r="BO54" i="4" s="1"/>
  <c r="BP54" i="4" s="1" a="1"/>
  <c r="BP54" i="4" s="1"/>
  <c r="BQ54" i="4" s="1" a="1"/>
  <c r="BQ54" i="4" s="1"/>
  <c r="BR54" i="4" s="1" a="1"/>
  <c r="BR54" i="4" s="1"/>
  <c r="L68" i="4" a="1"/>
  <c r="L68" i="4" s="1"/>
  <c r="M68" i="4" s="1" a="1"/>
  <c r="M68" i="4" s="1"/>
  <c r="N68" i="4" s="1" a="1"/>
  <c r="N68" i="4" s="1"/>
  <c r="O68" i="4" s="1" a="1"/>
  <c r="O68" i="4" s="1"/>
  <c r="P68" i="4" s="1" a="1"/>
  <c r="P68" i="4" s="1"/>
  <c r="Q68" i="4" s="1" a="1"/>
  <c r="Q68" i="4" s="1"/>
  <c r="R68" i="4" s="1" a="1"/>
  <c r="R68" i="4" s="1"/>
  <c r="S68" i="4" s="1" a="1"/>
  <c r="S68" i="4" s="1"/>
  <c r="T68" i="4" s="1" a="1"/>
  <c r="T68" i="4" s="1"/>
  <c r="U68" i="4" s="1" a="1"/>
  <c r="U68" i="4" s="1"/>
  <c r="V68" i="4" s="1" a="1"/>
  <c r="V68" i="4" s="1"/>
  <c r="W68" i="4" s="1" a="1"/>
  <c r="W68" i="4" s="1"/>
  <c r="X68" i="4" s="1" a="1"/>
  <c r="X68" i="4" s="1"/>
  <c r="Y68" i="4" s="1" a="1"/>
  <c r="Y68" i="4" s="1"/>
  <c r="Z68" i="4" s="1" a="1"/>
  <c r="Z68" i="4" s="1"/>
  <c r="AA68" i="4" s="1" a="1"/>
  <c r="AA68" i="4" s="1"/>
  <c r="AB68" i="4" s="1" a="1"/>
  <c r="AB68" i="4" s="1"/>
  <c r="AC68" i="4" s="1" a="1"/>
  <c r="AC68" i="4" s="1"/>
  <c r="AD68" i="4" s="1" a="1"/>
  <c r="AD68" i="4" s="1"/>
  <c r="AE68" i="4" s="1" a="1"/>
  <c r="AE68" i="4" s="1"/>
  <c r="AF68" i="4" s="1" a="1"/>
  <c r="AF68" i="4" s="1"/>
  <c r="AG68" i="4" s="1" a="1"/>
  <c r="AG68" i="4" s="1"/>
  <c r="AH68" i="4" s="1" a="1"/>
  <c r="AH68" i="4" s="1"/>
  <c r="AI68" i="4" s="1" a="1"/>
  <c r="AI68" i="4" s="1"/>
  <c r="AJ68" i="4" s="1" a="1"/>
  <c r="AJ68" i="4" s="1"/>
  <c r="AK68" i="4" s="1" a="1"/>
  <c r="AK68" i="4" s="1"/>
  <c r="AL68" i="4" s="1" a="1"/>
  <c r="AL68" i="4" s="1"/>
  <c r="AM68" i="4" s="1" a="1"/>
  <c r="AM68" i="4" s="1"/>
  <c r="AN68" i="4" s="1" a="1"/>
  <c r="AN68" i="4" s="1"/>
  <c r="AO68" i="4" s="1" a="1"/>
  <c r="AO68" i="4" s="1"/>
  <c r="AP68" i="4" s="1" a="1"/>
  <c r="AP68" i="4" s="1"/>
  <c r="AQ68" i="4" s="1" a="1"/>
  <c r="AQ68" i="4" s="1"/>
  <c r="AR68" i="4" s="1" a="1"/>
  <c r="AR68" i="4" s="1"/>
  <c r="AS68" i="4" s="1" a="1"/>
  <c r="AS68" i="4" s="1"/>
  <c r="AT68" i="4" s="1" a="1"/>
  <c r="AT68" i="4" s="1"/>
  <c r="AU68" i="4" s="1" a="1"/>
  <c r="AU68" i="4" s="1"/>
  <c r="AV68" i="4" s="1" a="1"/>
  <c r="AV68" i="4" s="1"/>
  <c r="AW68" i="4" s="1" a="1"/>
  <c r="AW68" i="4" s="1"/>
  <c r="AX68" i="4" s="1" a="1"/>
  <c r="AX68" i="4" s="1"/>
  <c r="AY68" i="4" s="1" a="1"/>
  <c r="AY68" i="4" s="1"/>
  <c r="AZ68" i="4" s="1" a="1"/>
  <c r="AZ68" i="4" s="1"/>
  <c r="BA68" i="4" s="1" a="1"/>
  <c r="BA68" i="4" s="1"/>
  <c r="BB68" i="4" s="1" a="1"/>
  <c r="BB68" i="4" s="1"/>
  <c r="BC68" i="4" s="1" a="1"/>
  <c r="BC68" i="4" s="1"/>
  <c r="BD68" i="4" s="1" a="1"/>
  <c r="BD68" i="4" s="1"/>
  <c r="BE68" i="4" s="1" a="1"/>
  <c r="BE68" i="4" s="1"/>
  <c r="BF68" i="4" s="1" a="1"/>
  <c r="BF68" i="4" s="1"/>
  <c r="BG68" i="4" s="1" a="1"/>
  <c r="BG68" i="4" s="1"/>
  <c r="BH68" i="4" s="1" a="1"/>
  <c r="BH68" i="4" s="1"/>
  <c r="BI68" i="4" s="1" a="1"/>
  <c r="BI68" i="4" s="1"/>
  <c r="BJ68" i="4" s="1" a="1"/>
  <c r="BJ68" i="4" s="1"/>
  <c r="BK68" i="4" s="1" a="1"/>
  <c r="BK68" i="4" s="1"/>
  <c r="BL68" i="4" s="1" a="1"/>
  <c r="BL68" i="4" s="1"/>
  <c r="BM68" i="4" s="1" a="1"/>
  <c r="BM68" i="4" s="1"/>
  <c r="BN68" i="4" s="1" a="1"/>
  <c r="BN68" i="4" s="1"/>
  <c r="BO68" i="4" s="1" a="1"/>
  <c r="BO68" i="4" s="1"/>
  <c r="BP68" i="4" s="1" a="1"/>
  <c r="BP68" i="4" s="1"/>
  <c r="BQ68" i="4" s="1" a="1"/>
  <c r="BQ68" i="4" s="1"/>
  <c r="BR68" i="4" s="1" a="1"/>
  <c r="BR68" i="4" s="1"/>
  <c r="L46" i="4" a="1"/>
  <c r="L46" i="4" s="1"/>
  <c r="M46" i="4" s="1" a="1"/>
  <c r="M46" i="4" s="1"/>
  <c r="N46" i="4" s="1" a="1"/>
  <c r="N46" i="4" s="1"/>
  <c r="O46" i="4" s="1" a="1"/>
  <c r="O46" i="4" s="1"/>
  <c r="P46" i="4" s="1" a="1"/>
  <c r="P46" i="4" s="1"/>
  <c r="Q46" i="4" s="1" a="1"/>
  <c r="Q46" i="4" s="1"/>
  <c r="R46" i="4" s="1" a="1"/>
  <c r="R46" i="4" s="1"/>
  <c r="S46" i="4" s="1" a="1"/>
  <c r="S46" i="4" s="1"/>
  <c r="T46" i="4" s="1" a="1"/>
  <c r="T46" i="4" s="1"/>
  <c r="U46" i="4" s="1" a="1"/>
  <c r="U46" i="4" s="1"/>
  <c r="V46" i="4" s="1" a="1"/>
  <c r="V46" i="4" s="1"/>
  <c r="W46" i="4" s="1" a="1"/>
  <c r="W46" i="4" s="1"/>
  <c r="X46" i="4" s="1" a="1"/>
  <c r="X46" i="4" s="1"/>
  <c r="Y46" i="4" s="1" a="1"/>
  <c r="Y46" i="4" s="1"/>
  <c r="Z46" i="4" s="1" a="1"/>
  <c r="Z46" i="4" s="1"/>
  <c r="AA46" i="4" s="1" a="1"/>
  <c r="AA46" i="4" s="1"/>
  <c r="AB46" i="4" s="1" a="1"/>
  <c r="AB46" i="4" s="1"/>
  <c r="AC46" i="4" s="1" a="1"/>
  <c r="AC46" i="4" s="1"/>
  <c r="AD46" i="4" s="1" a="1"/>
  <c r="AD46" i="4" s="1"/>
  <c r="AE46" i="4" s="1" a="1"/>
  <c r="AE46" i="4" s="1"/>
  <c r="AF46" i="4" s="1" a="1"/>
  <c r="AF46" i="4" s="1"/>
  <c r="AG46" i="4" s="1" a="1"/>
  <c r="AG46" i="4" s="1"/>
  <c r="AH46" i="4" s="1" a="1"/>
  <c r="AH46" i="4" s="1"/>
  <c r="AI46" i="4" s="1" a="1"/>
  <c r="AI46" i="4" s="1"/>
  <c r="AJ46" i="4" s="1" a="1"/>
  <c r="AJ46" i="4" s="1"/>
  <c r="AK46" i="4" s="1" a="1"/>
  <c r="AK46" i="4" s="1"/>
  <c r="AL46" i="4" s="1" a="1"/>
  <c r="AL46" i="4" s="1"/>
  <c r="AM46" i="4" s="1" a="1"/>
  <c r="AM46" i="4" s="1"/>
  <c r="AN46" i="4" s="1" a="1"/>
  <c r="AN46" i="4" s="1"/>
  <c r="AO46" i="4" s="1" a="1"/>
  <c r="AO46" i="4" s="1"/>
  <c r="AP46" i="4" s="1" a="1"/>
  <c r="AP46" i="4" s="1"/>
  <c r="AQ46" i="4" s="1" a="1"/>
  <c r="AQ46" i="4" s="1"/>
  <c r="AR46" i="4" s="1" a="1"/>
  <c r="AR46" i="4" s="1"/>
  <c r="AS46" i="4" s="1" a="1"/>
  <c r="AS46" i="4" s="1"/>
  <c r="AT46" i="4" s="1" a="1"/>
  <c r="AT46" i="4" s="1"/>
  <c r="AU46" i="4" s="1" a="1"/>
  <c r="AU46" i="4" s="1"/>
  <c r="AV46" i="4" s="1" a="1"/>
  <c r="AV46" i="4" s="1"/>
  <c r="AW46" i="4" s="1" a="1"/>
  <c r="AW46" i="4" s="1"/>
  <c r="AX46" i="4" s="1" a="1"/>
  <c r="AX46" i="4" s="1"/>
  <c r="AY46" i="4" s="1" a="1"/>
  <c r="AY46" i="4" s="1"/>
  <c r="AZ46" i="4" s="1" a="1"/>
  <c r="AZ46" i="4" s="1"/>
  <c r="BA46" i="4" s="1" a="1"/>
  <c r="BA46" i="4" s="1"/>
  <c r="BB46" i="4" s="1" a="1"/>
  <c r="BB46" i="4" s="1"/>
  <c r="BC46" i="4" s="1" a="1"/>
  <c r="BC46" i="4" s="1"/>
  <c r="BD46" i="4" s="1" a="1"/>
  <c r="BD46" i="4" s="1"/>
  <c r="BE46" i="4" s="1" a="1"/>
  <c r="BE46" i="4" s="1"/>
  <c r="BF46" i="4" s="1" a="1"/>
  <c r="BF46" i="4" s="1"/>
  <c r="BG46" i="4" s="1" a="1"/>
  <c r="BG46" i="4" s="1"/>
  <c r="BH46" i="4" s="1" a="1"/>
  <c r="BH46" i="4" s="1"/>
  <c r="BI46" i="4" s="1" a="1"/>
  <c r="BI46" i="4" s="1"/>
  <c r="BJ46" i="4" s="1" a="1"/>
  <c r="BJ46" i="4" s="1"/>
  <c r="BK46" i="4" s="1" a="1"/>
  <c r="BK46" i="4" s="1"/>
  <c r="L52" i="4" a="1"/>
  <c r="L52" i="4" s="1"/>
  <c r="M52" i="4" s="1" a="1"/>
  <c r="M52" i="4" s="1"/>
  <c r="N52" i="4" s="1" a="1"/>
  <c r="N52" i="4" s="1"/>
  <c r="O52" i="4" s="1" a="1"/>
  <c r="O52" i="4" s="1"/>
  <c r="P52" i="4" s="1" a="1"/>
  <c r="P52" i="4" s="1"/>
  <c r="Q52" i="4" s="1" a="1"/>
  <c r="Q52" i="4" s="1"/>
  <c r="R52" i="4" s="1" a="1"/>
  <c r="R52" i="4" s="1"/>
  <c r="S52" i="4" s="1" a="1"/>
  <c r="S52" i="4" s="1"/>
  <c r="T52" i="4" s="1" a="1"/>
  <c r="T52" i="4" s="1"/>
  <c r="U52" i="4" s="1" a="1"/>
  <c r="U52" i="4" s="1"/>
  <c r="V52" i="4" s="1" a="1"/>
  <c r="V52" i="4" s="1"/>
  <c r="W52" i="4" s="1" a="1"/>
  <c r="W52" i="4" s="1"/>
  <c r="X52" i="4" s="1" a="1"/>
  <c r="X52" i="4" s="1"/>
  <c r="Y52" i="4" s="1" a="1"/>
  <c r="Y52" i="4" s="1"/>
  <c r="Z52" i="4" s="1" a="1"/>
  <c r="Z52" i="4" s="1"/>
  <c r="AA52" i="4" s="1" a="1"/>
  <c r="AA52" i="4" s="1"/>
  <c r="AB52" i="4" s="1" a="1"/>
  <c r="AB52" i="4" s="1"/>
  <c r="AC52" i="4" s="1" a="1"/>
  <c r="AC52" i="4" s="1"/>
  <c r="AD52" i="4" s="1" a="1"/>
  <c r="AD52" i="4" s="1"/>
  <c r="AE52" i="4" s="1" a="1"/>
  <c r="AE52" i="4" s="1"/>
  <c r="AF52" i="4" s="1" a="1"/>
  <c r="AF52" i="4" s="1"/>
  <c r="AG52" i="4" s="1" a="1"/>
  <c r="AG52" i="4" s="1"/>
  <c r="AH52" i="4" s="1" a="1"/>
  <c r="AH52" i="4" s="1"/>
  <c r="AI52" i="4" s="1" a="1"/>
  <c r="AI52" i="4" s="1"/>
  <c r="AJ52" i="4" s="1" a="1"/>
  <c r="AJ52" i="4" s="1"/>
  <c r="AK52" i="4" s="1" a="1"/>
  <c r="AK52" i="4" s="1"/>
  <c r="AL52" i="4" s="1" a="1"/>
  <c r="AL52" i="4" s="1"/>
  <c r="AM52" i="4" s="1" a="1"/>
  <c r="AM52" i="4" s="1"/>
  <c r="AN52" i="4" s="1" a="1"/>
  <c r="AN52" i="4" s="1"/>
  <c r="AO52" i="4" s="1" a="1"/>
  <c r="AO52" i="4" s="1"/>
  <c r="AP52" i="4" s="1" a="1"/>
  <c r="AP52" i="4" s="1"/>
  <c r="AQ52" i="4" s="1" a="1"/>
  <c r="AQ52" i="4" s="1"/>
  <c r="AR52" i="4" s="1" a="1"/>
  <c r="AR52" i="4" s="1"/>
  <c r="AS52" i="4" s="1" a="1"/>
  <c r="AS52" i="4" s="1"/>
  <c r="AT52" i="4" s="1" a="1"/>
  <c r="AT52" i="4" s="1"/>
  <c r="AU52" i="4" s="1" a="1"/>
  <c r="AU52" i="4" s="1"/>
  <c r="AV52" i="4" s="1" a="1"/>
  <c r="AV52" i="4" s="1"/>
  <c r="AW52" i="4" s="1" a="1"/>
  <c r="AW52" i="4" s="1"/>
  <c r="AX52" i="4" s="1" a="1"/>
  <c r="AX52" i="4" s="1"/>
  <c r="AY52" i="4" s="1" a="1"/>
  <c r="AY52" i="4" s="1"/>
  <c r="AZ52" i="4" s="1" a="1"/>
  <c r="AZ52" i="4" s="1"/>
  <c r="BA52" i="4" s="1" a="1"/>
  <c r="BA52" i="4" s="1"/>
  <c r="BB52" i="4" s="1" a="1"/>
  <c r="BB52" i="4" s="1"/>
  <c r="BC52" i="4" s="1" a="1"/>
  <c r="BC52" i="4" s="1"/>
  <c r="BD52" i="4" s="1" a="1"/>
  <c r="BD52" i="4" s="1"/>
  <c r="BE52" i="4" s="1" a="1"/>
  <c r="BE52" i="4" s="1"/>
  <c r="BF52" i="4" s="1" a="1"/>
  <c r="BF52" i="4" s="1"/>
  <c r="BG52" i="4" s="1" a="1"/>
  <c r="BG52" i="4" s="1"/>
  <c r="BH52" i="4" s="1" a="1"/>
  <c r="BH52" i="4" s="1"/>
  <c r="BI52" i="4" s="1" a="1"/>
  <c r="BI52" i="4" s="1"/>
  <c r="BJ52" i="4" s="1" a="1"/>
  <c r="BJ52" i="4" s="1"/>
  <c r="BK52" i="4" s="1" a="1"/>
  <c r="BK52" i="4" s="1"/>
  <c r="BL52" i="4" s="1" a="1"/>
  <c r="BL52" i="4" s="1"/>
  <c r="BM52" i="4" s="1" a="1"/>
  <c r="BM52" i="4" s="1"/>
  <c r="BN52" i="4" s="1" a="1"/>
  <c r="BN52" i="4" s="1"/>
  <c r="BO52" i="4" s="1" a="1"/>
  <c r="BO52" i="4" s="1"/>
  <c r="BP52" i="4" s="1" a="1"/>
  <c r="BP52" i="4" s="1"/>
  <c r="BQ52" i="4" s="1" a="1"/>
  <c r="BQ52" i="4" s="1"/>
  <c r="BR52" i="4" s="1" a="1"/>
  <c r="BR52" i="4" s="1"/>
  <c r="L53" i="4" a="1"/>
  <c r="L53" i="4" s="1"/>
  <c r="M53" i="4" s="1" a="1"/>
  <c r="M53" i="4" s="1"/>
  <c r="N53" i="4" s="1" a="1"/>
  <c r="N53" i="4" s="1"/>
  <c r="O53" i="4" s="1" a="1"/>
  <c r="O53" i="4" s="1"/>
  <c r="P53" i="4" s="1" a="1"/>
  <c r="P53" i="4" s="1"/>
  <c r="Q53" i="4" s="1" a="1"/>
  <c r="Q53" i="4" s="1"/>
  <c r="R53" i="4" s="1" a="1"/>
  <c r="R53" i="4" s="1"/>
  <c r="S53" i="4" s="1" a="1"/>
  <c r="S53" i="4" s="1"/>
  <c r="T53" i="4" s="1" a="1"/>
  <c r="T53" i="4" s="1"/>
  <c r="U53" i="4" s="1" a="1"/>
  <c r="U53" i="4" s="1"/>
  <c r="V53" i="4" s="1" a="1"/>
  <c r="V53" i="4" s="1"/>
  <c r="W53" i="4" s="1" a="1"/>
  <c r="W53" i="4" s="1"/>
  <c r="X53" i="4" s="1" a="1"/>
  <c r="X53" i="4" s="1"/>
  <c r="Y53" i="4" s="1" a="1"/>
  <c r="Y53" i="4" s="1"/>
  <c r="Z53" i="4" s="1" a="1"/>
  <c r="Z53" i="4" s="1"/>
  <c r="AA53" i="4" s="1" a="1"/>
  <c r="AA53" i="4" s="1"/>
  <c r="AB53" i="4" s="1" a="1"/>
  <c r="AB53" i="4" s="1"/>
  <c r="AC53" i="4" s="1" a="1"/>
  <c r="AC53" i="4" s="1"/>
  <c r="AD53" i="4" s="1" a="1"/>
  <c r="AD53" i="4" s="1"/>
  <c r="AE53" i="4" s="1" a="1"/>
  <c r="AE53" i="4" s="1"/>
  <c r="AF53" i="4" s="1" a="1"/>
  <c r="AF53" i="4" s="1"/>
  <c r="AG53" i="4" s="1" a="1"/>
  <c r="AG53" i="4" s="1"/>
  <c r="AH53" i="4" s="1" a="1"/>
  <c r="AH53" i="4" s="1"/>
  <c r="AI53" i="4" s="1" a="1"/>
  <c r="AI53" i="4" s="1"/>
  <c r="AJ53" i="4" s="1" a="1"/>
  <c r="AJ53" i="4" s="1"/>
  <c r="AK53" i="4" s="1" a="1"/>
  <c r="AK53" i="4" s="1"/>
  <c r="AL53" i="4" s="1" a="1"/>
  <c r="AL53" i="4" s="1"/>
  <c r="AM53" i="4" s="1" a="1"/>
  <c r="AM53" i="4" s="1"/>
  <c r="AN53" i="4" s="1" a="1"/>
  <c r="AN53" i="4" s="1"/>
  <c r="AO53" i="4" s="1" a="1"/>
  <c r="AO53" i="4" s="1"/>
  <c r="AP53" i="4" s="1" a="1"/>
  <c r="AP53" i="4" s="1"/>
  <c r="AQ53" i="4" s="1" a="1"/>
  <c r="AQ53" i="4" s="1"/>
  <c r="AR53" i="4" s="1" a="1"/>
  <c r="AR53" i="4" s="1"/>
  <c r="AS53" i="4" s="1" a="1"/>
  <c r="AS53" i="4" s="1"/>
  <c r="AT53" i="4" s="1" a="1"/>
  <c r="AT53" i="4" s="1"/>
  <c r="AU53" i="4" s="1" a="1"/>
  <c r="AU53" i="4" s="1"/>
  <c r="AV53" i="4" s="1" a="1"/>
  <c r="AV53" i="4" s="1"/>
  <c r="AW53" i="4" s="1" a="1"/>
  <c r="AW53" i="4" s="1"/>
  <c r="AX53" i="4" s="1" a="1"/>
  <c r="AX53" i="4" s="1"/>
  <c r="AY53" i="4" s="1" a="1"/>
  <c r="AY53" i="4" s="1"/>
  <c r="AZ53" i="4" s="1" a="1"/>
  <c r="AZ53" i="4" s="1"/>
  <c r="BA53" i="4" s="1" a="1"/>
  <c r="BA53" i="4" s="1"/>
  <c r="BB53" i="4" s="1" a="1"/>
  <c r="BB53" i="4" s="1"/>
  <c r="BC53" i="4" s="1" a="1"/>
  <c r="BC53" i="4" s="1"/>
  <c r="BD53" i="4" s="1" a="1"/>
  <c r="BD53" i="4" s="1"/>
  <c r="BE53" i="4" s="1" a="1"/>
  <c r="BE53" i="4" s="1"/>
  <c r="BF53" i="4" s="1" a="1"/>
  <c r="BF53" i="4" s="1"/>
  <c r="BG53" i="4" s="1" a="1"/>
  <c r="BG53" i="4" s="1"/>
  <c r="BH53" i="4" s="1" a="1"/>
  <c r="BH53" i="4" s="1"/>
  <c r="BI53" i="4" s="1" a="1"/>
  <c r="BI53" i="4" s="1"/>
  <c r="BJ53" i="4" s="1" a="1"/>
  <c r="BJ53" i="4" s="1"/>
  <c r="BK53" i="4" s="1" a="1"/>
  <c r="BK53" i="4" s="1"/>
  <c r="BL53" i="4" s="1" a="1"/>
  <c r="BL53" i="4" s="1"/>
  <c r="BM53" i="4" s="1" a="1"/>
  <c r="BM53" i="4" s="1"/>
  <c r="BN53" i="4" s="1" a="1"/>
  <c r="BN53" i="4" s="1"/>
  <c r="BO53" i="4" s="1" a="1"/>
  <c r="BO53" i="4" s="1"/>
  <c r="BP53" i="4" s="1" a="1"/>
  <c r="BP53" i="4" s="1"/>
  <c r="BQ53" i="4" s="1" a="1"/>
  <c r="BQ53" i="4" s="1"/>
  <c r="BR53" i="4" s="1" a="1"/>
  <c r="BR53" i="4" s="1"/>
  <c r="L66" i="4" a="1"/>
  <c r="L66" i="4" s="1"/>
  <c r="M66" i="4" s="1" a="1"/>
  <c r="M66" i="4" s="1"/>
  <c r="N66" i="4" s="1" a="1"/>
  <c r="N66" i="4" s="1"/>
  <c r="O66" i="4" s="1" a="1"/>
  <c r="O66" i="4" s="1"/>
  <c r="P66" i="4" s="1" a="1"/>
  <c r="P66" i="4" s="1"/>
  <c r="Q66" i="4" s="1" a="1"/>
  <c r="Q66" i="4" s="1"/>
  <c r="R66" i="4" s="1" a="1"/>
  <c r="R66" i="4" s="1"/>
  <c r="S66" i="4" s="1" a="1"/>
  <c r="S66" i="4" s="1"/>
  <c r="T66" i="4" s="1" a="1"/>
  <c r="T66" i="4" s="1"/>
  <c r="U66" i="4" s="1" a="1"/>
  <c r="U66" i="4" s="1"/>
  <c r="V66" i="4" s="1" a="1"/>
  <c r="V66" i="4" s="1"/>
  <c r="W66" i="4" s="1" a="1"/>
  <c r="W66" i="4" s="1"/>
  <c r="X66" i="4" s="1" a="1"/>
  <c r="X66" i="4" s="1"/>
  <c r="Y66" i="4" s="1" a="1"/>
  <c r="Y66" i="4" s="1"/>
  <c r="Z66" i="4" s="1" a="1"/>
  <c r="Z66" i="4" s="1"/>
  <c r="AA66" i="4" s="1" a="1"/>
  <c r="AA66" i="4" s="1"/>
  <c r="AB66" i="4" s="1" a="1"/>
  <c r="AB66" i="4" s="1"/>
  <c r="AC66" i="4" s="1" a="1"/>
  <c r="AC66" i="4" s="1"/>
  <c r="AD66" i="4" s="1" a="1"/>
  <c r="AD66" i="4" s="1"/>
  <c r="AE66" i="4" s="1" a="1"/>
  <c r="AE66" i="4" s="1"/>
  <c r="AF66" i="4" s="1" a="1"/>
  <c r="AF66" i="4" s="1"/>
  <c r="AG66" i="4" s="1" a="1"/>
  <c r="AG66" i="4" s="1"/>
  <c r="AH66" i="4" s="1" a="1"/>
  <c r="AH66" i="4" s="1"/>
  <c r="AI66" i="4" s="1" a="1"/>
  <c r="AI66" i="4" s="1"/>
  <c r="AJ66" i="4" s="1" a="1"/>
  <c r="AJ66" i="4" s="1"/>
  <c r="AK66" i="4" s="1" a="1"/>
  <c r="AK66" i="4" s="1"/>
  <c r="AL66" i="4" s="1" a="1"/>
  <c r="AL66" i="4" s="1"/>
  <c r="AM66" i="4" s="1" a="1"/>
  <c r="AM66" i="4" s="1"/>
  <c r="AN66" i="4" s="1" a="1"/>
  <c r="AN66" i="4" s="1"/>
  <c r="AO66" i="4" s="1" a="1"/>
  <c r="AO66" i="4" s="1"/>
  <c r="AP66" i="4" s="1" a="1"/>
  <c r="AP66" i="4" s="1"/>
  <c r="AQ66" i="4" s="1" a="1"/>
  <c r="AQ66" i="4" s="1"/>
  <c r="AR66" i="4" s="1" a="1"/>
  <c r="AR66" i="4" s="1"/>
  <c r="AS66" i="4" s="1" a="1"/>
  <c r="AS66" i="4" s="1"/>
  <c r="AT66" i="4" s="1" a="1"/>
  <c r="AT66" i="4" s="1"/>
  <c r="AU66" i="4" s="1" a="1"/>
  <c r="AU66" i="4" s="1"/>
  <c r="AV66" i="4" s="1" a="1"/>
  <c r="AV66" i="4" s="1"/>
  <c r="AW66" i="4" s="1" a="1"/>
  <c r="AW66" i="4" s="1"/>
  <c r="AX66" i="4" s="1" a="1"/>
  <c r="AX66" i="4" s="1"/>
  <c r="AY66" i="4" s="1" a="1"/>
  <c r="AY66" i="4" s="1"/>
  <c r="AZ66" i="4" s="1" a="1"/>
  <c r="AZ66" i="4" s="1"/>
  <c r="BA66" i="4" s="1" a="1"/>
  <c r="BA66" i="4" s="1"/>
  <c r="BB66" i="4" s="1" a="1"/>
  <c r="BB66" i="4" s="1"/>
  <c r="BC66" i="4" s="1" a="1"/>
  <c r="BC66" i="4" s="1"/>
  <c r="BD66" i="4" s="1" a="1"/>
  <c r="BD66" i="4" s="1"/>
  <c r="BE66" i="4" s="1" a="1"/>
  <c r="BE66" i="4" s="1"/>
  <c r="BF66" i="4" s="1" a="1"/>
  <c r="BF66" i="4" s="1"/>
  <c r="BG66" i="4" s="1" a="1"/>
  <c r="BG66" i="4" s="1"/>
  <c r="BH66" i="4" s="1" a="1"/>
  <c r="BH66" i="4" s="1"/>
  <c r="BI66" i="4" s="1" a="1"/>
  <c r="BI66" i="4" s="1"/>
  <c r="BJ66" i="4" s="1" a="1"/>
  <c r="BJ66" i="4" s="1"/>
  <c r="BK66" i="4" s="1" a="1"/>
  <c r="BK66" i="4" s="1"/>
  <c r="BL66" i="4" s="1" a="1"/>
  <c r="BL66" i="4" s="1"/>
  <c r="BM66" i="4" s="1" a="1"/>
  <c r="BM66" i="4" s="1"/>
  <c r="BN66" i="4" s="1" a="1"/>
  <c r="BN66" i="4" s="1"/>
  <c r="BO66" i="4" s="1" a="1"/>
  <c r="BO66" i="4" s="1"/>
  <c r="BP66" i="4" s="1" a="1"/>
  <c r="BP66" i="4" s="1"/>
  <c r="BQ66" i="4" s="1" a="1"/>
  <c r="BQ66" i="4" s="1"/>
  <c r="BR66" i="4" s="1" a="1"/>
  <c r="BR66" i="4" s="1"/>
  <c r="L69" i="4" a="1"/>
  <c r="L69" i="4" s="1"/>
  <c r="M69" i="4" s="1" a="1"/>
  <c r="M69" i="4" s="1"/>
  <c r="N69" i="4" s="1" a="1"/>
  <c r="N69" i="4" s="1"/>
  <c r="O69" i="4" s="1" a="1"/>
  <c r="O69" i="4" s="1"/>
  <c r="P69" i="4" s="1" a="1"/>
  <c r="P69" i="4" s="1"/>
  <c r="Q69" i="4" s="1" a="1"/>
  <c r="Q69" i="4" s="1"/>
  <c r="R69" i="4" s="1" a="1"/>
  <c r="R69" i="4" s="1"/>
  <c r="S69" i="4" s="1" a="1"/>
  <c r="S69" i="4" s="1"/>
  <c r="T69" i="4" s="1" a="1"/>
  <c r="T69" i="4" s="1"/>
  <c r="U69" i="4" s="1" a="1"/>
  <c r="U69" i="4" s="1"/>
  <c r="V69" i="4" s="1" a="1"/>
  <c r="V69" i="4" s="1"/>
  <c r="W69" i="4" s="1" a="1"/>
  <c r="W69" i="4" s="1"/>
  <c r="X69" i="4" s="1" a="1"/>
  <c r="X69" i="4" s="1"/>
  <c r="Y69" i="4" s="1" a="1"/>
  <c r="Y69" i="4" s="1"/>
  <c r="Z69" i="4" s="1" a="1"/>
  <c r="Z69" i="4" s="1"/>
  <c r="AA69" i="4" s="1" a="1"/>
  <c r="AA69" i="4" s="1"/>
  <c r="AB69" i="4" s="1" a="1"/>
  <c r="AB69" i="4" s="1"/>
  <c r="AC69" i="4" s="1" a="1"/>
  <c r="AC69" i="4" s="1"/>
  <c r="AD69" i="4" s="1" a="1"/>
  <c r="AD69" i="4" s="1"/>
  <c r="AE69" i="4" s="1" a="1"/>
  <c r="AE69" i="4" s="1"/>
  <c r="AF69" i="4" s="1" a="1"/>
  <c r="AF69" i="4" s="1"/>
  <c r="AG69" i="4" s="1" a="1"/>
  <c r="AG69" i="4" s="1"/>
  <c r="AH69" i="4" s="1" a="1"/>
  <c r="AH69" i="4" s="1"/>
  <c r="AI69" i="4" s="1" a="1"/>
  <c r="AI69" i="4" s="1"/>
  <c r="AJ69" i="4" s="1" a="1"/>
  <c r="AJ69" i="4" s="1"/>
  <c r="AK69" i="4" s="1" a="1"/>
  <c r="AK69" i="4" s="1"/>
  <c r="AL69" i="4" s="1" a="1"/>
  <c r="AL69" i="4" s="1"/>
  <c r="AM69" i="4" s="1" a="1"/>
  <c r="AM69" i="4" s="1"/>
  <c r="AN69" i="4" s="1" a="1"/>
  <c r="AN69" i="4" s="1"/>
  <c r="AO69" i="4" s="1" a="1"/>
  <c r="AO69" i="4" s="1"/>
  <c r="AP69" i="4" s="1" a="1"/>
  <c r="AP69" i="4" s="1"/>
  <c r="AQ69" i="4" s="1" a="1"/>
  <c r="AQ69" i="4" s="1"/>
  <c r="AR69" i="4" s="1" a="1"/>
  <c r="AR69" i="4" s="1"/>
  <c r="AS69" i="4" s="1" a="1"/>
  <c r="AS69" i="4" s="1"/>
  <c r="AT69" i="4" s="1" a="1"/>
  <c r="AT69" i="4" s="1"/>
  <c r="AU69" i="4" s="1" a="1"/>
  <c r="AU69" i="4" s="1"/>
  <c r="AV69" i="4" s="1" a="1"/>
  <c r="AV69" i="4" s="1"/>
  <c r="AW69" i="4" s="1" a="1"/>
  <c r="AW69" i="4" s="1"/>
  <c r="AX69" i="4" s="1" a="1"/>
  <c r="AX69" i="4" s="1"/>
  <c r="AY69" i="4" s="1" a="1"/>
  <c r="AY69" i="4" s="1"/>
  <c r="AZ69" i="4" s="1" a="1"/>
  <c r="AZ69" i="4" s="1"/>
  <c r="BA69" i="4" s="1" a="1"/>
  <c r="BA69" i="4" s="1"/>
  <c r="BB69" i="4" s="1" a="1"/>
  <c r="BB69" i="4" s="1"/>
  <c r="BC69" i="4" s="1" a="1"/>
  <c r="BC69" i="4" s="1"/>
  <c r="BD69" i="4" s="1" a="1"/>
  <c r="BD69" i="4" s="1"/>
  <c r="BE69" i="4" s="1" a="1"/>
  <c r="BE69" i="4" s="1"/>
  <c r="BF69" i="4" s="1" a="1"/>
  <c r="BF69" i="4" s="1"/>
  <c r="BG69" i="4" s="1" a="1"/>
  <c r="BG69" i="4" s="1"/>
  <c r="BH69" i="4" s="1" a="1"/>
  <c r="BH69" i="4" s="1"/>
  <c r="BI69" i="4" s="1" a="1"/>
  <c r="BI69" i="4" s="1"/>
  <c r="BJ69" i="4" s="1" a="1"/>
  <c r="BJ69" i="4" s="1"/>
  <c r="BK69" i="4" s="1" a="1"/>
  <c r="BK69" i="4" s="1"/>
  <c r="BL69" i="4" s="1" a="1"/>
  <c r="BL69" i="4" s="1"/>
  <c r="BM69" i="4" s="1" a="1"/>
  <c r="BM69" i="4" s="1"/>
  <c r="BN69" i="4" s="1" a="1"/>
  <c r="BN69" i="4" s="1"/>
  <c r="BO69" i="4" s="1" a="1"/>
  <c r="BO69" i="4" s="1"/>
  <c r="BP69" i="4" s="1" a="1"/>
  <c r="BP69" i="4" s="1"/>
  <c r="BQ69" i="4" s="1" a="1"/>
  <c r="BQ69" i="4" s="1"/>
  <c r="BR69" i="4" s="1" a="1"/>
  <c r="BR69" i="4" s="1"/>
  <c r="M65" i="4" a="1"/>
  <c r="M65" i="4" s="1"/>
  <c r="N65" i="4" s="1" a="1"/>
  <c r="N65" i="4" s="1"/>
  <c r="O65" i="4" s="1" a="1"/>
  <c r="O65" i="4" s="1"/>
  <c r="P65" i="4" s="1" a="1"/>
  <c r="P65" i="4" s="1"/>
  <c r="Q65" i="4" s="1" a="1"/>
  <c r="Q65" i="4" s="1"/>
  <c r="R65" i="4" s="1" a="1"/>
  <c r="R65" i="4" s="1"/>
  <c r="S65" i="4" s="1" a="1"/>
  <c r="S65" i="4" s="1"/>
  <c r="T65" i="4" s="1" a="1"/>
  <c r="T65" i="4" s="1"/>
  <c r="U65" i="4" s="1" a="1"/>
  <c r="U65" i="4" s="1"/>
  <c r="V65" i="4" s="1" a="1"/>
  <c r="V65" i="4" s="1"/>
  <c r="W65" i="4" s="1" a="1"/>
  <c r="W65" i="4" s="1"/>
  <c r="X65" i="4" s="1" a="1"/>
  <c r="X65" i="4" s="1"/>
  <c r="Y65" i="4" s="1" a="1"/>
  <c r="Y65" i="4" s="1"/>
  <c r="Z65" i="4" s="1" a="1"/>
  <c r="Z65" i="4" s="1"/>
  <c r="AA65" i="4" s="1" a="1"/>
  <c r="AA65" i="4" s="1"/>
  <c r="AB65" i="4" s="1" a="1"/>
  <c r="AB65" i="4" s="1"/>
  <c r="AC65" i="4" s="1" a="1"/>
  <c r="AC65" i="4" s="1"/>
  <c r="AD65" i="4" s="1" a="1"/>
  <c r="AD65" i="4" s="1"/>
  <c r="AE65" i="4" s="1" a="1"/>
  <c r="AE65" i="4" s="1"/>
  <c r="AF65" i="4" s="1" a="1"/>
  <c r="AF65" i="4" s="1"/>
  <c r="AG65" i="4" s="1" a="1"/>
  <c r="AG65" i="4" s="1"/>
  <c r="AH65" i="4" s="1" a="1"/>
  <c r="AH65" i="4" s="1"/>
  <c r="AI65" i="4" s="1" a="1"/>
  <c r="AI65" i="4" s="1"/>
  <c r="AJ65" i="4" s="1" a="1"/>
  <c r="AJ65" i="4" s="1"/>
  <c r="AK65" i="4" s="1" a="1"/>
  <c r="AK65" i="4" s="1"/>
  <c r="AL65" i="4" s="1" a="1"/>
  <c r="AL65" i="4" s="1"/>
  <c r="AM65" i="4" s="1" a="1"/>
  <c r="AM65" i="4" s="1"/>
  <c r="AN65" i="4" s="1" a="1"/>
  <c r="AN65" i="4" s="1"/>
  <c r="AO65" i="4" s="1" a="1"/>
  <c r="AO65" i="4" s="1"/>
  <c r="AP65" i="4" s="1" a="1"/>
  <c r="AP65" i="4" s="1"/>
  <c r="AQ65" i="4" s="1" a="1"/>
  <c r="AQ65" i="4" s="1"/>
  <c r="AR65" i="4" s="1" a="1"/>
  <c r="AR65" i="4" s="1"/>
  <c r="AS65" i="4" s="1" a="1"/>
  <c r="AS65" i="4" s="1"/>
  <c r="AT65" i="4" s="1" a="1"/>
  <c r="AT65" i="4" s="1"/>
  <c r="AU65" i="4" s="1" a="1"/>
  <c r="AU65" i="4" s="1"/>
  <c r="AV65" i="4" s="1" a="1"/>
  <c r="AV65" i="4" s="1"/>
  <c r="AW65" i="4" s="1" a="1"/>
  <c r="AW65" i="4" s="1"/>
  <c r="AX65" i="4" s="1" a="1"/>
  <c r="AX65" i="4" s="1"/>
  <c r="AY65" i="4" s="1" a="1"/>
  <c r="AY65" i="4" s="1"/>
  <c r="AZ65" i="4" s="1" a="1"/>
  <c r="AZ65" i="4" s="1"/>
  <c r="BA65" i="4" s="1" a="1"/>
  <c r="BA65" i="4" s="1"/>
  <c r="BB65" i="4" s="1" a="1"/>
  <c r="BB65" i="4" s="1"/>
  <c r="BC65" i="4" s="1" a="1"/>
  <c r="BC65" i="4" s="1"/>
  <c r="BD65" i="4" s="1" a="1"/>
  <c r="BD65" i="4" s="1"/>
  <c r="BE65" i="4" s="1" a="1"/>
  <c r="BE65" i="4" s="1"/>
  <c r="BF65" i="4" s="1" a="1"/>
  <c r="BF65" i="4" s="1"/>
  <c r="BG65" i="4" s="1" a="1"/>
  <c r="BG65" i="4" s="1"/>
  <c r="BH65" i="4" s="1" a="1"/>
  <c r="BH65" i="4" s="1"/>
  <c r="BI65" i="4" s="1" a="1"/>
  <c r="BI65" i="4" s="1"/>
  <c r="BJ65" i="4" s="1" a="1"/>
  <c r="BJ65" i="4" s="1"/>
  <c r="BK65" i="4" s="1" a="1"/>
  <c r="BK65" i="4" s="1"/>
  <c r="BL65" i="4" s="1" a="1"/>
  <c r="BL65" i="4" s="1"/>
  <c r="BM65" i="4" s="1" a="1"/>
  <c r="BM65" i="4" s="1"/>
  <c r="BN65" i="4" s="1" a="1"/>
  <c r="BN65" i="4" s="1"/>
  <c r="BO65" i="4" s="1" a="1"/>
  <c r="BO65" i="4" s="1"/>
  <c r="BP65" i="4" s="1" a="1"/>
  <c r="BP65" i="4" s="1"/>
  <c r="BQ65" i="4" s="1" a="1"/>
  <c r="BQ65" i="4" s="1"/>
  <c r="BR65" i="4" s="1" a="1"/>
  <c r="BR65" i="4" s="1"/>
  <c r="P56" i="4" a="1"/>
  <c r="P56" i="4" s="1"/>
  <c r="Q56" i="4" s="1" a="1"/>
  <c r="Q56" i="4" s="1"/>
  <c r="R56" i="4" s="1" a="1"/>
  <c r="R56" i="4" s="1"/>
  <c r="S56" i="4" s="1" a="1"/>
  <c r="S56" i="4" s="1"/>
  <c r="T56" i="4" s="1" a="1"/>
  <c r="T56" i="4" s="1"/>
  <c r="U56" i="4" s="1" a="1"/>
  <c r="U56" i="4" s="1"/>
  <c r="V56" i="4" s="1" a="1"/>
  <c r="V56" i="4" s="1"/>
  <c r="W56" i="4" s="1" a="1"/>
  <c r="W56" i="4" s="1"/>
  <c r="X56" i="4" s="1" a="1"/>
  <c r="X56" i="4" s="1"/>
  <c r="Y56" i="4" s="1" a="1"/>
  <c r="Y56" i="4" s="1"/>
  <c r="Z56" i="4" s="1" a="1"/>
  <c r="Z56" i="4" s="1"/>
  <c r="AA56" i="4" s="1" a="1"/>
  <c r="AA56" i="4" s="1"/>
  <c r="AB56" i="4" s="1" a="1"/>
  <c r="AB56" i="4" s="1"/>
  <c r="AC56" i="4" s="1" a="1"/>
  <c r="AC56" i="4" s="1"/>
  <c r="AD56" i="4" s="1" a="1"/>
  <c r="AD56" i="4" s="1"/>
  <c r="AE56" i="4" s="1" a="1"/>
  <c r="AE56" i="4" s="1"/>
  <c r="AF56" i="4" s="1" a="1"/>
  <c r="AF56" i="4" s="1"/>
  <c r="AG56" i="4" s="1" a="1"/>
  <c r="AG56" i="4" s="1"/>
  <c r="AH56" i="4" s="1" a="1"/>
  <c r="AH56" i="4" s="1"/>
  <c r="AI56" i="4" s="1" a="1"/>
  <c r="AI56" i="4" s="1"/>
  <c r="AJ56" i="4" s="1" a="1"/>
  <c r="AJ56" i="4" s="1"/>
  <c r="AK56" i="4" s="1" a="1"/>
  <c r="AK56" i="4" s="1"/>
  <c r="AL56" i="4" s="1" a="1"/>
  <c r="AL56" i="4" s="1"/>
  <c r="AM56" i="4" s="1" a="1"/>
  <c r="AM56" i="4" s="1"/>
  <c r="AN56" i="4" s="1" a="1"/>
  <c r="AN56" i="4" s="1"/>
  <c r="AO56" i="4" s="1" a="1"/>
  <c r="AO56" i="4" s="1"/>
  <c r="AP56" i="4" s="1" a="1"/>
  <c r="AP56" i="4" s="1"/>
  <c r="AQ56" i="4" s="1" a="1"/>
  <c r="AQ56" i="4" s="1"/>
  <c r="AR56" i="4" s="1" a="1"/>
  <c r="AR56" i="4" s="1"/>
  <c r="AS56" i="4" s="1" a="1"/>
  <c r="AS56" i="4" s="1"/>
  <c r="AT56" i="4" s="1" a="1"/>
  <c r="AT56" i="4" s="1"/>
  <c r="AU56" i="4" s="1" a="1"/>
  <c r="AU56" i="4" s="1"/>
  <c r="AV56" i="4" s="1" a="1"/>
  <c r="AV56" i="4" s="1"/>
  <c r="AW56" i="4" s="1" a="1"/>
  <c r="AW56" i="4" s="1"/>
  <c r="AX56" i="4" s="1" a="1"/>
  <c r="AX56" i="4" s="1"/>
  <c r="AY56" i="4" s="1" a="1"/>
  <c r="AY56" i="4" s="1"/>
  <c r="AZ56" i="4" s="1" a="1"/>
  <c r="AZ56" i="4" s="1"/>
  <c r="BA56" i="4" s="1" a="1"/>
  <c r="BA56" i="4" s="1"/>
  <c r="BB56" i="4" s="1" a="1"/>
  <c r="BB56" i="4" s="1"/>
  <c r="BC56" i="4" s="1" a="1"/>
  <c r="BC56" i="4" s="1"/>
  <c r="BD56" i="4" s="1" a="1"/>
  <c r="BD56" i="4" s="1"/>
  <c r="BE56" i="4" s="1" a="1"/>
  <c r="BE56" i="4" s="1"/>
  <c r="BF56" i="4" s="1" a="1"/>
  <c r="BF56" i="4" s="1"/>
  <c r="BG56" i="4" s="1" a="1"/>
  <c r="BG56" i="4" s="1"/>
  <c r="BH56" i="4" s="1" a="1"/>
  <c r="BH56" i="4" s="1"/>
  <c r="BI56" i="4" s="1" a="1"/>
  <c r="BI56" i="4" s="1"/>
  <c r="BJ56" i="4" s="1" a="1"/>
  <c r="BJ56" i="4" s="1"/>
  <c r="BK56" i="4" s="1" a="1"/>
  <c r="BK56" i="4" s="1"/>
  <c r="BL56" i="4" s="1" a="1"/>
  <c r="BL56" i="4" s="1"/>
  <c r="BM56" i="4" s="1" a="1"/>
  <c r="BM56" i="4" s="1"/>
  <c r="BN56" i="4" s="1" a="1"/>
  <c r="BN56" i="4" s="1"/>
  <c r="BO56" i="4" s="1" a="1"/>
  <c r="BO56" i="4" s="1"/>
  <c r="BP56" i="4" s="1" a="1"/>
  <c r="BP56" i="4" s="1"/>
  <c r="BQ56" i="4" s="1" a="1"/>
  <c r="BQ56" i="4" s="1"/>
  <c r="BR56" i="4" s="1" a="1"/>
  <c r="BR56" i="4" s="1"/>
  <c r="X60" i="4" a="1"/>
  <c r="X60" i="4" s="1"/>
  <c r="Y60" i="4" s="1" a="1"/>
  <c r="Y60" i="4" s="1"/>
  <c r="Z60" i="4" s="1" a="1"/>
  <c r="Z60" i="4" s="1"/>
  <c r="AA60" i="4" s="1" a="1"/>
  <c r="AA60" i="4" s="1"/>
  <c r="AB60" i="4" s="1" a="1"/>
  <c r="AB60" i="4" s="1"/>
  <c r="AC60" i="4" s="1" a="1"/>
  <c r="AC60" i="4" s="1"/>
  <c r="AD60" i="4" s="1" a="1"/>
  <c r="AD60" i="4" s="1"/>
  <c r="AE60" i="4" s="1" a="1"/>
  <c r="AE60" i="4" s="1"/>
  <c r="AF60" i="4" s="1" a="1"/>
  <c r="AF60" i="4" s="1"/>
  <c r="AG60" i="4" s="1" a="1"/>
  <c r="AG60" i="4" s="1"/>
  <c r="AH60" i="4" s="1" a="1"/>
  <c r="AH60" i="4" s="1"/>
  <c r="AI60" i="4" s="1" a="1"/>
  <c r="AI60" i="4" s="1"/>
  <c r="AJ60" i="4" s="1" a="1"/>
  <c r="AJ60" i="4" s="1"/>
  <c r="AK60" i="4" s="1" a="1"/>
  <c r="AK60" i="4" s="1"/>
  <c r="AL60" i="4" s="1" a="1"/>
  <c r="AL60" i="4" s="1"/>
  <c r="AM60" i="4" s="1" a="1"/>
  <c r="AM60" i="4" s="1"/>
  <c r="AN60" i="4" s="1" a="1"/>
  <c r="AN60" i="4" s="1"/>
  <c r="AO60" i="4" s="1" a="1"/>
  <c r="AO60" i="4" s="1"/>
  <c r="AP60" i="4" s="1" a="1"/>
  <c r="AP60" i="4" s="1"/>
  <c r="AQ60" i="4" s="1" a="1"/>
  <c r="AQ60" i="4" s="1"/>
  <c r="AR60" i="4" s="1" a="1"/>
  <c r="AR60" i="4" s="1"/>
  <c r="AS60" i="4" s="1" a="1"/>
  <c r="AS60" i="4" s="1"/>
  <c r="AT60" i="4" s="1" a="1"/>
  <c r="AT60" i="4" s="1"/>
  <c r="AU60" i="4" s="1" a="1"/>
  <c r="AU60" i="4" s="1"/>
  <c r="AV60" i="4" s="1" a="1"/>
  <c r="AV60" i="4" s="1"/>
  <c r="AW60" i="4" s="1" a="1"/>
  <c r="AW60" i="4" s="1"/>
  <c r="AX60" i="4" s="1" a="1"/>
  <c r="AX60" i="4" s="1"/>
  <c r="AY60" i="4" s="1" a="1"/>
  <c r="AY60" i="4" s="1"/>
  <c r="AZ60" i="4" s="1" a="1"/>
  <c r="AZ60" i="4" s="1"/>
  <c r="BA60" i="4" s="1" a="1"/>
  <c r="BA60" i="4" s="1"/>
  <c r="BB60" i="4" s="1" a="1"/>
  <c r="BB60" i="4" s="1"/>
  <c r="BC60" i="4" s="1" a="1"/>
  <c r="BC60" i="4" s="1"/>
  <c r="BD60" i="4" s="1" a="1"/>
  <c r="BD60" i="4" s="1"/>
  <c r="BE60" i="4" s="1" a="1"/>
  <c r="BE60" i="4" s="1"/>
  <c r="BF60" i="4" s="1" a="1"/>
  <c r="BF60" i="4" s="1"/>
  <c r="BG60" i="4" s="1" a="1"/>
  <c r="BG60" i="4" s="1"/>
  <c r="BH60" i="4" s="1" a="1"/>
  <c r="BH60" i="4" s="1"/>
  <c r="BI60" i="4" s="1" a="1"/>
  <c r="BI60" i="4" s="1"/>
  <c r="BJ60" i="4" s="1" a="1"/>
  <c r="BJ60" i="4" s="1"/>
  <c r="BK60" i="4" s="1" a="1"/>
  <c r="BK60" i="4" s="1"/>
  <c r="BL60" i="4" s="1" a="1"/>
  <c r="BL60" i="4" s="1"/>
  <c r="BM60" i="4" s="1" a="1"/>
  <c r="BM60" i="4" s="1"/>
  <c r="BN60" i="4" s="1" a="1"/>
  <c r="BN60" i="4" s="1"/>
  <c r="BO60" i="4" s="1" a="1"/>
  <c r="BO60" i="4" s="1"/>
  <c r="BP60" i="4" s="1" a="1"/>
  <c r="BP60" i="4" s="1"/>
  <c r="BQ60" i="4" s="1" a="1"/>
  <c r="BQ60" i="4" s="1"/>
  <c r="BR60" i="4" s="1" a="1"/>
  <c r="BR60" i="4" s="1"/>
  <c r="L64" i="4" a="1"/>
  <c r="L64" i="4" s="1"/>
  <c r="M64" i="4" s="1" a="1"/>
  <c r="M64" i="4" s="1"/>
  <c r="N64" i="4" s="1" a="1"/>
  <c r="N64" i="4" s="1"/>
  <c r="O64" i="4" s="1" a="1"/>
  <c r="O64" i="4" s="1"/>
  <c r="P64" i="4" s="1" a="1"/>
  <c r="P64" i="4" s="1"/>
  <c r="Q64" i="4" s="1" a="1"/>
  <c r="Q64" i="4" s="1"/>
  <c r="R64" i="4" s="1" a="1"/>
  <c r="R64" i="4" s="1"/>
  <c r="S64" i="4" s="1" a="1"/>
  <c r="S64" i="4" s="1"/>
  <c r="T64" i="4" s="1" a="1"/>
  <c r="T64" i="4" s="1"/>
  <c r="U64" i="4" s="1" a="1"/>
  <c r="U64" i="4" s="1"/>
  <c r="V64" i="4" s="1" a="1"/>
  <c r="V64" i="4" s="1"/>
  <c r="W64" i="4" s="1" a="1"/>
  <c r="W64" i="4" s="1"/>
  <c r="X64" i="4" s="1" a="1"/>
  <c r="X64" i="4" s="1"/>
  <c r="Y64" i="4" s="1" a="1"/>
  <c r="Y64" i="4" s="1"/>
  <c r="Z64" i="4" s="1" a="1"/>
  <c r="Z64" i="4" s="1"/>
  <c r="AA64" i="4" s="1" a="1"/>
  <c r="AA64" i="4" s="1"/>
  <c r="AB64" i="4" s="1" a="1"/>
  <c r="AB64" i="4" s="1"/>
  <c r="AC64" i="4" s="1" a="1"/>
  <c r="AC64" i="4" s="1"/>
  <c r="AD64" i="4" s="1" a="1"/>
  <c r="AD64" i="4" s="1"/>
  <c r="AE64" i="4" s="1" a="1"/>
  <c r="AE64" i="4" s="1"/>
  <c r="AF64" i="4" s="1" a="1"/>
  <c r="AF64" i="4" s="1"/>
  <c r="AG64" i="4" s="1" a="1"/>
  <c r="AG64" i="4" s="1"/>
  <c r="AH64" i="4" s="1" a="1"/>
  <c r="AH64" i="4" s="1"/>
  <c r="AI64" i="4" s="1" a="1"/>
  <c r="AI64" i="4" s="1"/>
  <c r="AJ64" i="4" s="1" a="1"/>
  <c r="AJ64" i="4" s="1"/>
  <c r="AK64" i="4" s="1" a="1"/>
  <c r="AK64" i="4" s="1"/>
  <c r="AL64" i="4" s="1" a="1"/>
  <c r="AL64" i="4" s="1"/>
  <c r="AM64" i="4" s="1" a="1"/>
  <c r="AM64" i="4" s="1"/>
  <c r="AN64" i="4" s="1" a="1"/>
  <c r="AN64" i="4" s="1"/>
  <c r="AO64" i="4" s="1" a="1"/>
  <c r="AO64" i="4" s="1"/>
  <c r="AP64" i="4" s="1" a="1"/>
  <c r="AP64" i="4" s="1"/>
  <c r="AQ64" i="4" s="1" a="1"/>
  <c r="AQ64" i="4" s="1"/>
  <c r="AR64" i="4" s="1" a="1"/>
  <c r="AR64" i="4" s="1"/>
  <c r="AS64" i="4" s="1" a="1"/>
  <c r="AS64" i="4" s="1"/>
  <c r="AT64" i="4" s="1" a="1"/>
  <c r="AT64" i="4" s="1"/>
  <c r="AU64" i="4" s="1" a="1"/>
  <c r="AU64" i="4" s="1"/>
  <c r="AV64" i="4" s="1" a="1"/>
  <c r="AV64" i="4" s="1"/>
  <c r="AW64" i="4" s="1" a="1"/>
  <c r="AW64" i="4" s="1"/>
  <c r="AX64" i="4" s="1" a="1"/>
  <c r="AX64" i="4" s="1"/>
  <c r="AY64" i="4" s="1" a="1"/>
  <c r="AY64" i="4" s="1"/>
  <c r="AZ64" i="4" s="1" a="1"/>
  <c r="AZ64" i="4" s="1"/>
  <c r="BA64" i="4" s="1" a="1"/>
  <c r="BA64" i="4" s="1"/>
  <c r="BB64" i="4" s="1" a="1"/>
  <c r="BB64" i="4" s="1"/>
  <c r="BC64" i="4" s="1" a="1"/>
  <c r="BC64" i="4" s="1"/>
  <c r="BD64" i="4" s="1" a="1"/>
  <c r="BD64" i="4" s="1"/>
  <c r="BE64" i="4" s="1" a="1"/>
  <c r="BE64" i="4" s="1"/>
  <c r="BF64" i="4" s="1" a="1"/>
  <c r="BF64" i="4" s="1"/>
  <c r="BG64" i="4" s="1" a="1"/>
  <c r="BG64" i="4" s="1"/>
  <c r="BH64" i="4" s="1" a="1"/>
  <c r="BH64" i="4" s="1"/>
  <c r="BI64" i="4" s="1" a="1"/>
  <c r="BI64" i="4" s="1"/>
  <c r="BJ64" i="4" s="1" a="1"/>
  <c r="BJ64" i="4" s="1"/>
  <c r="BK64" i="4" s="1" a="1"/>
  <c r="BK64" i="4" s="1"/>
  <c r="BL64" i="4" s="1" a="1"/>
  <c r="BL64" i="4" s="1"/>
  <c r="BM64" i="4" s="1" a="1"/>
  <c r="BM64" i="4" s="1"/>
  <c r="BN64" i="4" s="1" a="1"/>
  <c r="BN64" i="4" s="1"/>
  <c r="BO64" i="4" s="1" a="1"/>
  <c r="BO64" i="4" s="1"/>
  <c r="BP64" i="4" s="1" a="1"/>
  <c r="BP64" i="4" s="1"/>
  <c r="BQ64" i="4" s="1" a="1"/>
  <c r="BQ64" i="4" s="1"/>
  <c r="BR64" i="4" s="1" a="1"/>
  <c r="BR64" i="4" s="1"/>
  <c r="M67" i="4" a="1"/>
  <c r="M67" i="4" s="1"/>
  <c r="N67" i="4" s="1" a="1"/>
  <c r="N67" i="4" s="1"/>
  <c r="O67" i="4" s="1" a="1"/>
  <c r="O67" i="4" s="1"/>
  <c r="P67" i="4" s="1" a="1"/>
  <c r="P67" i="4" s="1"/>
  <c r="Q67" i="4" s="1" a="1"/>
  <c r="Q67" i="4" s="1"/>
  <c r="R67" i="4" s="1" a="1"/>
  <c r="R67" i="4" s="1"/>
  <c r="S67" i="4" s="1" a="1"/>
  <c r="S67" i="4" s="1"/>
  <c r="T67" i="4" s="1" a="1"/>
  <c r="T67" i="4" s="1"/>
  <c r="U67" i="4" s="1" a="1"/>
  <c r="U67" i="4" s="1"/>
  <c r="V67" i="4" s="1" a="1"/>
  <c r="V67" i="4" s="1"/>
  <c r="W67" i="4" s="1" a="1"/>
  <c r="W67" i="4" s="1"/>
  <c r="X67" i="4" s="1" a="1"/>
  <c r="X67" i="4" s="1"/>
  <c r="Y67" i="4" s="1" a="1"/>
  <c r="Y67" i="4" s="1"/>
  <c r="Z67" i="4" s="1" a="1"/>
  <c r="Z67" i="4" s="1"/>
  <c r="AA67" i="4" s="1" a="1"/>
  <c r="AA67" i="4" s="1"/>
  <c r="AB67" i="4" s="1" a="1"/>
  <c r="AB67" i="4" s="1"/>
  <c r="AC67" i="4" s="1" a="1"/>
  <c r="AC67" i="4" s="1"/>
  <c r="AD67" i="4" s="1" a="1"/>
  <c r="AD67" i="4" s="1"/>
  <c r="AE67" i="4" s="1" a="1"/>
  <c r="AE67" i="4" s="1"/>
  <c r="AF67" i="4" s="1" a="1"/>
  <c r="AF67" i="4" s="1"/>
  <c r="AG67" i="4" s="1" a="1"/>
  <c r="AG67" i="4" s="1"/>
  <c r="AH67" i="4" s="1" a="1"/>
  <c r="AH67" i="4" s="1"/>
  <c r="AI67" i="4" s="1" a="1"/>
  <c r="AI67" i="4" s="1"/>
  <c r="AJ67" i="4" s="1" a="1"/>
  <c r="AJ67" i="4" s="1"/>
  <c r="AK67" i="4" s="1" a="1"/>
  <c r="AK67" i="4" s="1"/>
  <c r="AL67" i="4" s="1" a="1"/>
  <c r="AL67" i="4" s="1"/>
  <c r="AM67" i="4" s="1" a="1"/>
  <c r="AM67" i="4" s="1"/>
  <c r="AN67" i="4" s="1" a="1"/>
  <c r="AN67" i="4" s="1"/>
  <c r="AO67" i="4" s="1" a="1"/>
  <c r="AO67" i="4" s="1"/>
  <c r="AP67" i="4" s="1" a="1"/>
  <c r="AP67" i="4" s="1"/>
  <c r="AQ67" i="4" s="1" a="1"/>
  <c r="AQ67" i="4" s="1"/>
  <c r="AR67" i="4" s="1" a="1"/>
  <c r="AR67" i="4" s="1"/>
  <c r="AS67" i="4" s="1" a="1"/>
  <c r="AS67" i="4" s="1"/>
  <c r="AT67" i="4" s="1" a="1"/>
  <c r="AT67" i="4" s="1"/>
  <c r="AU67" i="4" s="1" a="1"/>
  <c r="AU67" i="4" s="1"/>
  <c r="AV67" i="4" s="1" a="1"/>
  <c r="AV67" i="4" s="1"/>
  <c r="AW67" i="4" s="1" a="1"/>
  <c r="AW67" i="4" s="1"/>
  <c r="AX67" i="4" s="1" a="1"/>
  <c r="AX67" i="4" s="1"/>
  <c r="AY67" i="4" s="1" a="1"/>
  <c r="AY67" i="4" s="1"/>
  <c r="AZ67" i="4" s="1" a="1"/>
  <c r="AZ67" i="4" s="1"/>
  <c r="BA67" i="4" s="1" a="1"/>
  <c r="BA67" i="4" s="1"/>
  <c r="BB67" i="4" s="1" a="1"/>
  <c r="BB67" i="4" s="1"/>
  <c r="BC67" i="4" s="1" a="1"/>
  <c r="BC67" i="4" s="1"/>
  <c r="BD67" i="4" s="1" a="1"/>
  <c r="BD67" i="4" s="1"/>
  <c r="BE67" i="4" s="1" a="1"/>
  <c r="BE67" i="4" s="1"/>
  <c r="BF67" i="4" s="1" a="1"/>
  <c r="BF67" i="4" s="1"/>
  <c r="BG67" i="4" s="1" a="1"/>
  <c r="BG67" i="4" s="1"/>
  <c r="BH67" i="4" s="1" a="1"/>
  <c r="BH67" i="4" s="1"/>
  <c r="BI67" i="4" s="1" a="1"/>
  <c r="BI67" i="4" s="1"/>
  <c r="BJ67" i="4" s="1" a="1"/>
  <c r="BJ67" i="4" s="1"/>
  <c r="BK67" i="4" s="1" a="1"/>
  <c r="BK67" i="4" s="1"/>
  <c r="BL67" i="4" s="1" a="1"/>
  <c r="BL67" i="4" s="1"/>
  <c r="BM67" i="4" s="1" a="1"/>
  <c r="BM67" i="4" s="1"/>
  <c r="BN67" i="4" s="1" a="1"/>
  <c r="BN67" i="4" s="1"/>
  <c r="BO67" i="4" s="1" a="1"/>
  <c r="BO67" i="4" s="1"/>
  <c r="BP67" i="4" s="1" a="1"/>
  <c r="BP67" i="4" s="1"/>
  <c r="BQ67" i="4" s="1" a="1"/>
  <c r="BQ67" i="4" s="1"/>
  <c r="BR67" i="4" s="1" a="1"/>
  <c r="BR67" i="4" s="1"/>
  <c r="M59" i="4" a="1"/>
  <c r="M59" i="4" s="1"/>
  <c r="N59" i="4" s="1" a="1"/>
  <c r="N59" i="4" s="1"/>
  <c r="O59" i="4" s="1" a="1"/>
  <c r="O59" i="4" s="1"/>
  <c r="P59" i="4" s="1" a="1"/>
  <c r="P59" i="4" s="1"/>
  <c r="Q59" i="4" s="1" a="1"/>
  <c r="Q59" i="4" s="1"/>
  <c r="R59" i="4" s="1" a="1"/>
  <c r="R59" i="4" s="1"/>
  <c r="S59" i="4" s="1" a="1"/>
  <c r="S59" i="4" s="1"/>
  <c r="T59" i="4" s="1" a="1"/>
  <c r="T59" i="4" s="1"/>
  <c r="U59" i="4" s="1" a="1"/>
  <c r="U59" i="4" s="1"/>
  <c r="V59" i="4" s="1" a="1"/>
  <c r="V59" i="4" s="1"/>
  <c r="W59" i="4" s="1" a="1"/>
  <c r="W59" i="4" s="1"/>
  <c r="X59" i="4" s="1" a="1"/>
  <c r="X59" i="4" s="1"/>
  <c r="Y59" i="4" s="1" a="1"/>
  <c r="Y59" i="4" s="1"/>
  <c r="Z59" i="4" s="1" a="1"/>
  <c r="Z59" i="4" s="1"/>
  <c r="AA59" i="4" s="1" a="1"/>
  <c r="AA59" i="4" s="1"/>
  <c r="AB59" i="4" s="1" a="1"/>
  <c r="AB59" i="4" s="1"/>
  <c r="AC59" i="4" s="1" a="1"/>
  <c r="AC59" i="4" s="1"/>
  <c r="AD59" i="4" s="1" a="1"/>
  <c r="AD59" i="4" s="1"/>
  <c r="AE59" i="4" s="1" a="1"/>
  <c r="AE59" i="4" s="1"/>
  <c r="AF59" i="4" s="1" a="1"/>
  <c r="AF59" i="4" s="1"/>
  <c r="AG59" i="4" s="1" a="1"/>
  <c r="AG59" i="4" s="1"/>
  <c r="AH59" i="4" s="1" a="1"/>
  <c r="AH59" i="4" s="1"/>
  <c r="AI59" i="4" s="1" a="1"/>
  <c r="AI59" i="4" s="1"/>
  <c r="AJ59" i="4" s="1" a="1"/>
  <c r="AJ59" i="4" s="1"/>
  <c r="AK59" i="4" s="1" a="1"/>
  <c r="AK59" i="4" s="1"/>
  <c r="AL59" i="4" s="1" a="1"/>
  <c r="AL59" i="4" s="1"/>
  <c r="AM59" i="4" s="1" a="1"/>
  <c r="AM59" i="4" s="1"/>
  <c r="AN59" i="4" s="1" a="1"/>
  <c r="AN59" i="4" s="1"/>
  <c r="AO59" i="4" s="1" a="1"/>
  <c r="AO59" i="4" s="1"/>
  <c r="AP59" i="4" s="1" a="1"/>
  <c r="AP59" i="4" s="1"/>
  <c r="AQ59" i="4" s="1" a="1"/>
  <c r="AQ59" i="4" s="1"/>
  <c r="AR59" i="4" s="1" a="1"/>
  <c r="AR59" i="4" s="1"/>
  <c r="AS59" i="4" s="1" a="1"/>
  <c r="AS59" i="4" s="1"/>
  <c r="AT59" i="4" s="1" a="1"/>
  <c r="AT59" i="4" s="1"/>
  <c r="AU59" i="4" s="1" a="1"/>
  <c r="AU59" i="4" s="1"/>
  <c r="AV59" i="4" s="1" a="1"/>
  <c r="AV59" i="4" s="1"/>
  <c r="AW59" i="4" s="1" a="1"/>
  <c r="AW59" i="4" s="1"/>
  <c r="AX59" i="4" s="1" a="1"/>
  <c r="AX59" i="4" s="1"/>
  <c r="AY59" i="4" s="1" a="1"/>
  <c r="AY59" i="4" s="1"/>
  <c r="AZ59" i="4" s="1" a="1"/>
  <c r="AZ59" i="4" s="1"/>
  <c r="BA59" i="4" s="1" a="1"/>
  <c r="BA59" i="4" s="1"/>
  <c r="BB59" i="4" s="1" a="1"/>
  <c r="BB59" i="4" s="1"/>
  <c r="BC59" i="4" s="1" a="1"/>
  <c r="BC59" i="4" s="1"/>
  <c r="BD59" i="4" s="1" a="1"/>
  <c r="BD59" i="4" s="1"/>
  <c r="BE59" i="4" s="1" a="1"/>
  <c r="BE59" i="4" s="1"/>
  <c r="BF59" i="4" s="1" a="1"/>
  <c r="BF59" i="4" s="1"/>
  <c r="BG59" i="4" s="1" a="1"/>
  <c r="BG59" i="4" s="1"/>
  <c r="BH59" i="4" s="1" a="1"/>
  <c r="BH59" i="4" s="1"/>
  <c r="BI59" i="4" s="1" a="1"/>
  <c r="BI59" i="4" s="1"/>
  <c r="BJ59" i="4" s="1" a="1"/>
  <c r="BJ59" i="4" s="1"/>
  <c r="BK59" i="4" s="1" a="1"/>
  <c r="BK59" i="4" s="1"/>
  <c r="BL59" i="4" s="1" a="1"/>
  <c r="BL59" i="4" s="1"/>
  <c r="BM59" i="4" s="1" a="1"/>
  <c r="BM59" i="4" s="1"/>
  <c r="BN59" i="4" s="1" a="1"/>
  <c r="BN59" i="4" s="1"/>
  <c r="BO59" i="4" s="1" a="1"/>
  <c r="BO59" i="4" s="1"/>
  <c r="BP59" i="4" s="1" a="1"/>
  <c r="BP59" i="4" s="1"/>
  <c r="BQ59" i="4" s="1" a="1"/>
  <c r="BQ59" i="4" s="1"/>
  <c r="BR59" i="4" s="1" a="1"/>
  <c r="BR59" i="4" s="1"/>
  <c r="N50" i="4" a="1"/>
  <c r="N50" i="4" s="1"/>
  <c r="O50" i="4" s="1" a="1"/>
  <c r="O50" i="4" s="1"/>
  <c r="P50" i="4" s="1" a="1"/>
  <c r="P50" i="4" s="1"/>
  <c r="Q50" i="4" s="1" a="1"/>
  <c r="Q50" i="4" s="1"/>
  <c r="R50" i="4" s="1" a="1"/>
  <c r="R50" i="4" s="1"/>
  <c r="S50" i="4" s="1" a="1"/>
  <c r="S50" i="4" s="1"/>
  <c r="T50" i="4" s="1" a="1"/>
  <c r="T50" i="4" s="1"/>
  <c r="U50" i="4" s="1" a="1"/>
  <c r="U50" i="4" s="1"/>
  <c r="V50" i="4" s="1" a="1"/>
  <c r="V50" i="4" s="1"/>
  <c r="W50" i="4" s="1" a="1"/>
  <c r="W50" i="4" s="1"/>
  <c r="X50" i="4" s="1" a="1"/>
  <c r="X50" i="4" s="1"/>
  <c r="Y50" i="4" s="1" a="1"/>
  <c r="Y50" i="4" s="1"/>
  <c r="Z50" i="4" s="1" a="1"/>
  <c r="Z50" i="4" s="1"/>
  <c r="AA50" i="4" s="1" a="1"/>
  <c r="AA50" i="4" s="1"/>
  <c r="AB50" i="4" s="1" a="1"/>
  <c r="AB50" i="4" s="1"/>
  <c r="AC50" i="4" s="1" a="1"/>
  <c r="AC50" i="4" s="1"/>
  <c r="AD50" i="4" s="1" a="1"/>
  <c r="AD50" i="4" s="1"/>
  <c r="AE50" i="4" s="1" a="1"/>
  <c r="AE50" i="4" s="1"/>
  <c r="AF50" i="4" s="1" a="1"/>
  <c r="AF50" i="4" s="1"/>
  <c r="AG50" i="4" s="1" a="1"/>
  <c r="AG50" i="4" s="1"/>
  <c r="AH50" i="4" s="1" a="1"/>
  <c r="AH50" i="4" s="1"/>
  <c r="AI50" i="4" s="1" a="1"/>
  <c r="AI50" i="4" s="1"/>
  <c r="AJ50" i="4" s="1" a="1"/>
  <c r="AJ50" i="4" s="1"/>
  <c r="AK50" i="4" s="1" a="1"/>
  <c r="AK50" i="4" s="1"/>
  <c r="AL50" i="4" s="1" a="1"/>
  <c r="AL50" i="4" s="1"/>
  <c r="AM50" i="4" s="1" a="1"/>
  <c r="AM50" i="4" s="1"/>
  <c r="AN50" i="4" s="1" a="1"/>
  <c r="AN50" i="4" s="1"/>
  <c r="AO50" i="4" s="1" a="1"/>
  <c r="AO50" i="4" s="1"/>
  <c r="AP50" i="4" s="1" a="1"/>
  <c r="AP50" i="4" s="1"/>
  <c r="AQ50" i="4" s="1" a="1"/>
  <c r="AQ50" i="4" s="1"/>
  <c r="AR50" i="4" s="1" a="1"/>
  <c r="AR50" i="4" s="1"/>
  <c r="AS50" i="4" s="1" a="1"/>
  <c r="AS50" i="4" s="1"/>
  <c r="AT50" i="4" s="1" a="1"/>
  <c r="AT50" i="4" s="1"/>
  <c r="AU50" i="4" s="1" a="1"/>
  <c r="AU50" i="4" s="1"/>
  <c r="AV50" i="4" s="1" a="1"/>
  <c r="AV50" i="4" s="1"/>
  <c r="AW50" i="4" s="1" a="1"/>
  <c r="AW50" i="4" s="1"/>
  <c r="AX50" i="4" s="1" a="1"/>
  <c r="AX50" i="4" s="1"/>
  <c r="AY50" i="4" s="1" a="1"/>
  <c r="AY50" i="4" s="1"/>
  <c r="AZ50" i="4" s="1" a="1"/>
  <c r="AZ50" i="4" s="1"/>
  <c r="BA50" i="4" s="1" a="1"/>
  <c r="BA50" i="4" s="1"/>
  <c r="BB50" i="4" s="1" a="1"/>
  <c r="BB50" i="4" s="1"/>
  <c r="BC50" i="4" s="1" a="1"/>
  <c r="BC50" i="4" s="1"/>
  <c r="BD50" i="4" s="1" a="1"/>
  <c r="BD50" i="4" s="1"/>
  <c r="BE50" i="4" s="1" a="1"/>
  <c r="BE50" i="4" s="1"/>
  <c r="BF50" i="4" s="1" a="1"/>
  <c r="BF50" i="4" s="1"/>
  <c r="BG50" i="4" s="1" a="1"/>
  <c r="BG50" i="4" s="1"/>
  <c r="BH50" i="4" s="1" a="1"/>
  <c r="BH50" i="4" s="1"/>
  <c r="BI50" i="4" s="1" a="1"/>
  <c r="BI50" i="4" s="1"/>
  <c r="BJ50" i="4" s="1" a="1"/>
  <c r="BJ50" i="4" s="1"/>
  <c r="BK50" i="4" s="1" a="1"/>
  <c r="BK50" i="4" s="1"/>
  <c r="BL50" i="4" s="1" a="1"/>
  <c r="BL50" i="4" s="1"/>
  <c r="BM50" i="4" s="1" a="1"/>
  <c r="BM50" i="4" s="1"/>
  <c r="BN50" i="4" s="1" a="1"/>
  <c r="BN50" i="4" s="1"/>
  <c r="BO50" i="4" s="1" a="1"/>
  <c r="BO50" i="4" s="1"/>
  <c r="BP50" i="4" s="1" a="1"/>
  <c r="BP50" i="4" s="1"/>
  <c r="BQ50" i="4" s="1" a="1"/>
  <c r="BQ50" i="4" s="1"/>
  <c r="BR50" i="4" s="1" a="1"/>
  <c r="BR50" i="4" s="1"/>
  <c r="AF12" i="18"/>
  <c r="AF10" i="18"/>
  <c r="AF9" i="18"/>
  <c r="AF8" i="18"/>
  <c r="AS12" i="18" l="1"/>
  <c r="AR8" i="18"/>
  <c r="AR9" i="18"/>
  <c r="AR10" i="18"/>
  <c r="AR11" i="18"/>
  <c r="AR12" i="18"/>
  <c r="BA9" i="18"/>
  <c r="BA10" i="18"/>
  <c r="BA8" i="18"/>
  <c r="BF17" i="18" s="1"/>
  <c r="BF18" i="18"/>
  <c r="BB11" i="18"/>
  <c r="AZ12" i="18"/>
  <c r="BB12" i="18" s="1"/>
  <c r="AZ13" i="18"/>
  <c r="BG17" i="18" l="1"/>
  <c r="BG19" i="18"/>
  <c r="BG18" i="18"/>
  <c r="DJ17" i="18"/>
  <c r="DK17" i="18"/>
  <c r="DL17" i="18"/>
  <c r="DM17" i="18"/>
  <c r="BW17" i="18"/>
  <c r="CF17" i="18"/>
  <c r="CE17" i="18"/>
  <c r="DD17" i="18"/>
  <c r="BX17" i="18"/>
  <c r="DC17" i="18"/>
  <c r="CV17" i="18"/>
  <c r="BP17" i="18"/>
  <c r="BI17" i="18"/>
  <c r="CU17" i="18"/>
  <c r="BO17" i="18"/>
  <c r="CN17" i="18"/>
  <c r="BH17" i="18"/>
  <c r="CM17" i="18"/>
  <c r="DB17" i="18"/>
  <c r="CT17" i="18"/>
  <c r="CL17" i="18"/>
  <c r="CD17" i="18"/>
  <c r="BV17" i="18"/>
  <c r="BN17" i="18"/>
  <c r="DI17" i="18"/>
  <c r="DA17" i="18"/>
  <c r="CS17" i="18"/>
  <c r="CK17" i="18"/>
  <c r="CC17" i="18"/>
  <c r="BU17" i="18"/>
  <c r="BM17" i="18"/>
  <c r="DH17" i="18"/>
  <c r="CZ17" i="18"/>
  <c r="CR17" i="18"/>
  <c r="CJ17" i="18"/>
  <c r="CB17" i="18"/>
  <c r="BT17" i="18"/>
  <c r="BL17" i="18"/>
  <c r="DG17" i="18"/>
  <c r="CY17" i="18"/>
  <c r="CQ17" i="18"/>
  <c r="CI17" i="18"/>
  <c r="CA17" i="18"/>
  <c r="BS17" i="18"/>
  <c r="BK17" i="18"/>
  <c r="DF17" i="18"/>
  <c r="CX17" i="18"/>
  <c r="CP17" i="18"/>
  <c r="CH17" i="18"/>
  <c r="BZ17" i="18"/>
  <c r="BR17" i="18"/>
  <c r="BJ17" i="18"/>
  <c r="DE17" i="18"/>
  <c r="CW17" i="18"/>
  <c r="CO17" i="18"/>
  <c r="CG17" i="18"/>
  <c r="BY17" i="18"/>
  <c r="BQ17" i="18"/>
  <c r="E29" i="8"/>
  <c r="E26" i="8"/>
  <c r="AZ17" i="18" l="1"/>
  <c r="BD17" i="18"/>
  <c r="BC17" i="18"/>
  <c r="BA17" i="18"/>
  <c r="BB17" i="18"/>
  <c r="BH18" i="18"/>
  <c r="L7" i="5"/>
  <c r="BH19" i="18"/>
  <c r="L6" i="5"/>
  <c r="F11" i="5"/>
  <c r="M6" i="5" l="1"/>
  <c r="M7" i="5"/>
  <c r="BI19" i="18"/>
  <c r="N7" i="5" s="1"/>
  <c r="BI18" i="18"/>
  <c r="N6" i="5" s="1"/>
  <c r="AB11" i="5"/>
  <c r="AB34" i="3" s="1"/>
  <c r="Y11" i="5"/>
  <c r="Y34" i="3" s="1"/>
  <c r="Z11" i="5"/>
  <c r="Z34" i="3" s="1"/>
  <c r="AA11" i="5"/>
  <c r="AA34" i="3" s="1"/>
  <c r="AH11" i="5"/>
  <c r="AH34" i="3" s="1"/>
  <c r="AD11" i="5"/>
  <c r="AD34" i="3" s="1"/>
  <c r="AG11" i="5"/>
  <c r="AG34" i="3" s="1"/>
  <c r="E11" i="5"/>
  <c r="I11" i="5"/>
  <c r="BK11" i="5" s="1"/>
  <c r="BK34" i="3" s="1"/>
  <c r="G11" i="5"/>
  <c r="AK11" i="5" s="1"/>
  <c r="AK34" i="3" s="1"/>
  <c r="H11" i="5"/>
  <c r="BA11" i="5" s="1"/>
  <c r="BA34" i="3" s="1"/>
  <c r="AF11" i="5"/>
  <c r="AF34" i="3" s="1"/>
  <c r="X11" i="5"/>
  <c r="X34" i="3" s="1"/>
  <c r="AE11" i="5"/>
  <c r="AE34" i="3" s="1"/>
  <c r="W11" i="5"/>
  <c r="W34" i="3" s="1"/>
  <c r="AC11" i="5"/>
  <c r="AC34" i="3" s="1"/>
  <c r="BJ18" i="18" l="1"/>
  <c r="O6" i="5" s="1"/>
  <c r="BJ19" i="18"/>
  <c r="O7" i="5" s="1"/>
  <c r="F10" i="5"/>
  <c r="AS11" i="18" s="1"/>
  <c r="H10" i="5"/>
  <c r="AW10" i="5" s="1"/>
  <c r="AW32" i="3" s="1"/>
  <c r="G10" i="5"/>
  <c r="AO10" i="5" s="1"/>
  <c r="AO32" i="3" s="1"/>
  <c r="E10" i="5"/>
  <c r="I10" i="5"/>
  <c r="BM10" i="5" s="1"/>
  <c r="BM32" i="3" s="1"/>
  <c r="BD11" i="5"/>
  <c r="BD34" i="3" s="1"/>
  <c r="AZ11" i="5"/>
  <c r="AZ34" i="3" s="1"/>
  <c r="AU11" i="5"/>
  <c r="AU34" i="3" s="1"/>
  <c r="BC11" i="5"/>
  <c r="BC34" i="3" s="1"/>
  <c r="BO11" i="5"/>
  <c r="BO34" i="3" s="1"/>
  <c r="BR11" i="5"/>
  <c r="BR34" i="3" s="1"/>
  <c r="BJ11" i="5"/>
  <c r="BJ34" i="3" s="1"/>
  <c r="BL11" i="5"/>
  <c r="BL34" i="3" s="1"/>
  <c r="BH11" i="5"/>
  <c r="BH34" i="3" s="1"/>
  <c r="AW11" i="5"/>
  <c r="AW34" i="3" s="1"/>
  <c r="BQ11" i="5"/>
  <c r="BQ34" i="3" s="1"/>
  <c r="BP11" i="5"/>
  <c r="BP34" i="3" s="1"/>
  <c r="BM11" i="5"/>
  <c r="BM34" i="3" s="1"/>
  <c r="BI11" i="5"/>
  <c r="BI34" i="3" s="1"/>
  <c r="BB11" i="5"/>
  <c r="BB34" i="3" s="1"/>
  <c r="K11" i="5"/>
  <c r="K34" i="3" s="1"/>
  <c r="Q11" i="5"/>
  <c r="Q34" i="3" s="1"/>
  <c r="R11" i="5"/>
  <c r="R34" i="3" s="1"/>
  <c r="T11" i="5"/>
  <c r="T34" i="3" s="1"/>
  <c r="AR11" i="5"/>
  <c r="AR34" i="3" s="1"/>
  <c r="AS11" i="5"/>
  <c r="AS34" i="3" s="1"/>
  <c r="P11" i="5"/>
  <c r="P34" i="3" s="1"/>
  <c r="BE11" i="5"/>
  <c r="BE34" i="3" s="1"/>
  <c r="U11" i="5"/>
  <c r="U34" i="3" s="1"/>
  <c r="O11" i="5"/>
  <c r="O34" i="3" s="1"/>
  <c r="L11" i="5"/>
  <c r="L34" i="3" s="1"/>
  <c r="AY11" i="5"/>
  <c r="AY34" i="3" s="1"/>
  <c r="BF11" i="5"/>
  <c r="BF34" i="3" s="1"/>
  <c r="AX11" i="5"/>
  <c r="AX34" i="3" s="1"/>
  <c r="V11" i="5"/>
  <c r="V34" i="3" s="1"/>
  <c r="AJ11" i="5"/>
  <c r="AJ34" i="3" s="1"/>
  <c r="AI11" i="5"/>
  <c r="AI34" i="3" s="1"/>
  <c r="AL11" i="5"/>
  <c r="AL34" i="3" s="1"/>
  <c r="AP11" i="5"/>
  <c r="AP34" i="3" s="1"/>
  <c r="AO11" i="5"/>
  <c r="AO34" i="3" s="1"/>
  <c r="AQ11" i="5"/>
  <c r="AQ34" i="3" s="1"/>
  <c r="AT11" i="5"/>
  <c r="AT34" i="3" s="1"/>
  <c r="AN11" i="5"/>
  <c r="AN34" i="3" s="1"/>
  <c r="S11" i="5"/>
  <c r="S34" i="3" s="1"/>
  <c r="M11" i="5"/>
  <c r="M34" i="3" s="1"/>
  <c r="N11" i="5"/>
  <c r="N34" i="3" s="1"/>
  <c r="AM11" i="5"/>
  <c r="AM34" i="3" s="1"/>
  <c r="AV11" i="5"/>
  <c r="AV34" i="3" s="1"/>
  <c r="BG11" i="5"/>
  <c r="BG34" i="3" s="1"/>
  <c r="BN11" i="5"/>
  <c r="BN34" i="3" s="1"/>
  <c r="BK19" i="18" l="1"/>
  <c r="P7" i="5" s="1"/>
  <c r="BK18" i="18"/>
  <c r="P6" i="5" s="1"/>
  <c r="Y10" i="5"/>
  <c r="Y32" i="3" s="1"/>
  <c r="BI10" i="5"/>
  <c r="BI32" i="3" s="1"/>
  <c r="BP10" i="5"/>
  <c r="BP32" i="3" s="1"/>
  <c r="BN10" i="5"/>
  <c r="BN32" i="3" s="1"/>
  <c r="BJ10" i="5"/>
  <c r="BJ32" i="3" s="1"/>
  <c r="BL10" i="5"/>
  <c r="BL32" i="3" s="1"/>
  <c r="BG10" i="5"/>
  <c r="BG32" i="3" s="1"/>
  <c r="BQ10" i="5"/>
  <c r="BQ32" i="3" s="1"/>
  <c r="BH10" i="5"/>
  <c r="BH32" i="3" s="1"/>
  <c r="BO10" i="5"/>
  <c r="BO32" i="3" s="1"/>
  <c r="BR10" i="5"/>
  <c r="BR32" i="3" s="1"/>
  <c r="BK10" i="5"/>
  <c r="BK32" i="3" s="1"/>
  <c r="BD10" i="5"/>
  <c r="BD32" i="3" s="1"/>
  <c r="AX10" i="5"/>
  <c r="AX32" i="3" s="1"/>
  <c r="AG10" i="5"/>
  <c r="AG32" i="3" s="1"/>
  <c r="W10" i="5"/>
  <c r="W32" i="3" s="1"/>
  <c r="AZ10" i="5"/>
  <c r="AZ32" i="3" s="1"/>
  <c r="AB10" i="5"/>
  <c r="AB32" i="3" s="1"/>
  <c r="AV10" i="5"/>
  <c r="AV32" i="3" s="1"/>
  <c r="AA10" i="5"/>
  <c r="AA32" i="3" s="1"/>
  <c r="BF10" i="5"/>
  <c r="BF32" i="3" s="1"/>
  <c r="AF10" i="5"/>
  <c r="AF32" i="3" s="1"/>
  <c r="AH10" i="5"/>
  <c r="AH32" i="3" s="1"/>
  <c r="Z10" i="5"/>
  <c r="Z32" i="3" s="1"/>
  <c r="AE10" i="5"/>
  <c r="AE32" i="3" s="1"/>
  <c r="AU10" i="5"/>
  <c r="AU32" i="3" s="1"/>
  <c r="X10" i="5"/>
  <c r="X32" i="3" s="1"/>
  <c r="AY10" i="5"/>
  <c r="AY32" i="3" s="1"/>
  <c r="AC10" i="5"/>
  <c r="AC32" i="3" s="1"/>
  <c r="AD10" i="5"/>
  <c r="AD32" i="3" s="1"/>
  <c r="BC10" i="5"/>
  <c r="BC32" i="3" s="1"/>
  <c r="BB10" i="5"/>
  <c r="BB32" i="3" s="1"/>
  <c r="BE10" i="5"/>
  <c r="BE32" i="3" s="1"/>
  <c r="AS10" i="5"/>
  <c r="AS32" i="3" s="1"/>
  <c r="AI10" i="5"/>
  <c r="AI32" i="3" s="1"/>
  <c r="AT10" i="5"/>
  <c r="AT32" i="3" s="1"/>
  <c r="AL10" i="5"/>
  <c r="AL32" i="3" s="1"/>
  <c r="BA10" i="5"/>
  <c r="BA32" i="3" s="1"/>
  <c r="AP10" i="5"/>
  <c r="AP32" i="3" s="1"/>
  <c r="AJ10" i="5"/>
  <c r="AJ32" i="3" s="1"/>
  <c r="AM10" i="5"/>
  <c r="AM32" i="3" s="1"/>
  <c r="AK10" i="5"/>
  <c r="AK32" i="3" s="1"/>
  <c r="AR10" i="5"/>
  <c r="AR32" i="3" s="1"/>
  <c r="AQ10" i="5"/>
  <c r="AQ32" i="3" s="1"/>
  <c r="AN10" i="5"/>
  <c r="AN32" i="3" s="1"/>
  <c r="L10" i="5"/>
  <c r="L32" i="3" s="1"/>
  <c r="P10" i="5"/>
  <c r="P32" i="3" s="1"/>
  <c r="T10" i="5"/>
  <c r="T32" i="3" s="1"/>
  <c r="K10" i="5"/>
  <c r="K32" i="3" s="1"/>
  <c r="O10" i="5"/>
  <c r="O32" i="3" s="1"/>
  <c r="R10" i="5"/>
  <c r="R32" i="3" s="1"/>
  <c r="Q10" i="5"/>
  <c r="Q32" i="3" s="1"/>
  <c r="V10" i="5"/>
  <c r="V32" i="3" s="1"/>
  <c r="U10" i="5"/>
  <c r="U32" i="3" s="1"/>
  <c r="N10" i="5"/>
  <c r="N32" i="3" s="1"/>
  <c r="S10" i="5"/>
  <c r="S32" i="3" s="1"/>
  <c r="M10" i="5"/>
  <c r="M32" i="3" s="1"/>
  <c r="BL18" i="18" l="1"/>
  <c r="Q6" i="5" s="1"/>
  <c r="BL19" i="18"/>
  <c r="Q7" i="5" s="1"/>
  <c r="I33" i="4"/>
  <c r="H33" i="4"/>
  <c r="G33" i="4"/>
  <c r="F33" i="4"/>
  <c r="E33" i="4"/>
  <c r="I22" i="3"/>
  <c r="H22" i="3"/>
  <c r="G22" i="3"/>
  <c r="F22" i="3"/>
  <c r="E22" i="3"/>
  <c r="I45" i="4"/>
  <c r="H45" i="4"/>
  <c r="G45" i="4"/>
  <c r="F45" i="4"/>
  <c r="I44" i="4"/>
  <c r="H44" i="4"/>
  <c r="G44" i="4"/>
  <c r="F44" i="4"/>
  <c r="BR38" i="4"/>
  <c r="BQ38" i="4"/>
  <c r="BP38" i="4"/>
  <c r="BO36" i="4"/>
  <c r="BN38" i="4"/>
  <c r="BM38" i="4"/>
  <c r="BL38" i="4"/>
  <c r="BK38" i="4"/>
  <c r="BJ38" i="4"/>
  <c r="BI38" i="4"/>
  <c r="BH38" i="4"/>
  <c r="BG36" i="4"/>
  <c r="BF38" i="4"/>
  <c r="BE38" i="4"/>
  <c r="BD38" i="4"/>
  <c r="BC38" i="4"/>
  <c r="BB38" i="4"/>
  <c r="AZ38" i="4"/>
  <c r="AY38" i="4"/>
  <c r="AX38" i="4"/>
  <c r="AV38" i="4"/>
  <c r="AU38" i="4"/>
  <c r="AT38" i="4"/>
  <c r="AR38" i="4"/>
  <c r="AQ36" i="4"/>
  <c r="AP38" i="4"/>
  <c r="AO38" i="4"/>
  <c r="AN38" i="4"/>
  <c r="AM38" i="4"/>
  <c r="AL38" i="4"/>
  <c r="AK36" i="4"/>
  <c r="AJ38" i="4"/>
  <c r="AI36" i="4"/>
  <c r="AH38" i="4"/>
  <c r="AG38" i="4"/>
  <c r="AF38" i="4"/>
  <c r="AE38" i="4"/>
  <c r="AD38" i="4"/>
  <c r="AC38" i="4"/>
  <c r="AB38" i="4"/>
  <c r="AA36" i="4"/>
  <c r="Z38" i="4"/>
  <c r="Y38" i="4"/>
  <c r="X38" i="4"/>
  <c r="W38" i="4"/>
  <c r="V38" i="4"/>
  <c r="U38" i="4"/>
  <c r="T38" i="4"/>
  <c r="S36" i="4"/>
  <c r="R38" i="4"/>
  <c r="Q38" i="4"/>
  <c r="P38" i="4"/>
  <c r="O38" i="4"/>
  <c r="N38" i="4"/>
  <c r="M38" i="4"/>
  <c r="L38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BA38" i="4"/>
  <c r="AW38" i="4"/>
  <c r="AS38" i="4"/>
  <c r="S38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H30" i="2"/>
  <c r="G30" i="2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K142" i="4" s="1" a="1"/>
  <c r="K142" i="4" s="1"/>
  <c r="L142" i="4" s="1" a="1"/>
  <c r="L142" i="4" s="1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K141" i="4" s="1" a="1"/>
  <c r="K141" i="4" s="1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K140" i="4" s="1" a="1"/>
  <c r="K140" i="4" s="1"/>
  <c r="L140" i="4" s="1" a="1"/>
  <c r="L140" i="4" s="1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K139" i="4" s="1" a="1"/>
  <c r="K139" i="4" s="1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K138" i="4" s="1" a="1"/>
  <c r="K138" i="4" s="1"/>
  <c r="L138" i="4" s="1" a="1"/>
  <c r="L138" i="4" s="1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K137" i="4" s="1" a="1"/>
  <c r="K137" i="4" s="1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K136" i="4" s="1" a="1"/>
  <c r="K136" i="4" s="1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K135" i="4" s="1" a="1"/>
  <c r="K135" i="4" s="1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K134" i="4" s="1" a="1"/>
  <c r="K134" i="4" s="1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K133" i="4" s="1" a="1"/>
  <c r="K133" i="4" s="1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K132" i="4" s="1" a="1"/>
  <c r="K132" i="4" s="1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K131" i="4" s="1" a="1"/>
  <c r="K131" i="4" s="1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K130" i="4" s="1" a="1"/>
  <c r="K130" i="4" s="1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K129" i="4" s="1" a="1"/>
  <c r="K129" i="4" s="1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K128" i="4" s="1" a="1"/>
  <c r="K128" i="4" s="1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K127" i="4" s="1" a="1"/>
  <c r="K127" i="4" s="1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K126" i="4" s="1" a="1"/>
  <c r="K126" i="4" s="1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K125" i="4" s="1" a="1"/>
  <c r="K125" i="4" s="1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K124" i="4" s="1" a="1"/>
  <c r="K124" i="4" s="1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K123" i="4" s="1" a="1"/>
  <c r="K123" i="4" s="1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K122" i="4" s="1" a="1"/>
  <c r="K122" i="4" s="1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K121" i="4" s="1" a="1"/>
  <c r="K121" i="4" s="1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K120" i="4" s="1" a="1"/>
  <c r="K120" i="4" s="1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K119" i="4" s="1" a="1"/>
  <c r="K119" i="4" s="1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K118" i="4" s="1" a="1"/>
  <c r="K118" i="4" s="1"/>
  <c r="L118" i="4" s="1" a="1"/>
  <c r="L118" i="4" s="1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O81" i="4"/>
  <c r="N81" i="4"/>
  <c r="M81" i="4"/>
  <c r="L81" i="4"/>
  <c r="K81" i="4"/>
  <c r="K117" i="4" s="1" a="1"/>
  <c r="K117" i="4" s="1"/>
  <c r="P81" i="4"/>
  <c r="E36" i="7"/>
  <c r="K5" i="3"/>
  <c r="L117" i="4" l="1" a="1"/>
  <c r="L117" i="4" s="1"/>
  <c r="M117" i="4" s="1" a="1"/>
  <c r="M117" i="4" s="1"/>
  <c r="L120" i="4" a="1"/>
  <c r="L120" i="4" s="1"/>
  <c r="L122" i="4" a="1"/>
  <c r="L122" i="4" s="1"/>
  <c r="L124" i="4" a="1"/>
  <c r="L124" i="4" s="1"/>
  <c r="L126" i="4" a="1"/>
  <c r="L126" i="4" s="1"/>
  <c r="L128" i="4" a="1"/>
  <c r="L128" i="4" s="1"/>
  <c r="L130" i="4" a="1"/>
  <c r="L130" i="4" s="1"/>
  <c r="M130" i="4" s="1" a="1"/>
  <c r="M130" i="4" s="1"/>
  <c r="N130" i="4" s="1" a="1"/>
  <c r="N130" i="4" s="1"/>
  <c r="O130" i="4" s="1" a="1"/>
  <c r="O130" i="4" s="1"/>
  <c r="P130" i="4" s="1" a="1"/>
  <c r="P130" i="4" s="1"/>
  <c r="Q130" i="4" s="1" a="1"/>
  <c r="Q130" i="4" s="1"/>
  <c r="R130" i="4" s="1" a="1"/>
  <c r="R130" i="4" s="1"/>
  <c r="S130" i="4" s="1" a="1"/>
  <c r="S130" i="4" s="1"/>
  <c r="T130" i="4" s="1" a="1"/>
  <c r="T130" i="4" s="1"/>
  <c r="U130" i="4" s="1" a="1"/>
  <c r="U130" i="4" s="1"/>
  <c r="V130" i="4" s="1" a="1"/>
  <c r="V130" i="4" s="1"/>
  <c r="W130" i="4" s="1" a="1"/>
  <c r="W130" i="4" s="1"/>
  <c r="X130" i="4" s="1" a="1"/>
  <c r="X130" i="4" s="1"/>
  <c r="Y130" i="4" s="1" a="1"/>
  <c r="Y130" i="4" s="1"/>
  <c r="Z130" i="4" s="1" a="1"/>
  <c r="Z130" i="4" s="1"/>
  <c r="AA130" i="4" s="1" a="1"/>
  <c r="AA130" i="4" s="1"/>
  <c r="AB130" i="4" s="1" a="1"/>
  <c r="AB130" i="4" s="1"/>
  <c r="AC130" i="4" s="1" a="1"/>
  <c r="AC130" i="4" s="1"/>
  <c r="AD130" i="4" s="1" a="1"/>
  <c r="AD130" i="4" s="1"/>
  <c r="AE130" i="4" s="1" a="1"/>
  <c r="AE130" i="4" s="1"/>
  <c r="AF130" i="4" s="1" a="1"/>
  <c r="AF130" i="4" s="1"/>
  <c r="AG130" i="4" s="1" a="1"/>
  <c r="AG130" i="4" s="1"/>
  <c r="AH130" i="4" s="1" a="1"/>
  <c r="AH130" i="4" s="1"/>
  <c r="AI130" i="4" s="1" a="1"/>
  <c r="AI130" i="4" s="1"/>
  <c r="AJ130" i="4" s="1" a="1"/>
  <c r="AJ130" i="4" s="1"/>
  <c r="AK130" i="4" s="1" a="1"/>
  <c r="AK130" i="4" s="1"/>
  <c r="AL130" i="4" s="1" a="1"/>
  <c r="AL130" i="4" s="1"/>
  <c r="AM130" i="4" s="1" a="1"/>
  <c r="AM130" i="4" s="1"/>
  <c r="AN130" i="4" s="1" a="1"/>
  <c r="AN130" i="4" s="1"/>
  <c r="AO130" i="4" s="1" a="1"/>
  <c r="AO130" i="4" s="1"/>
  <c r="AP130" i="4" s="1" a="1"/>
  <c r="AP130" i="4" s="1"/>
  <c r="AQ130" i="4" s="1" a="1"/>
  <c r="AQ130" i="4" s="1"/>
  <c r="AR130" i="4" s="1" a="1"/>
  <c r="AR130" i="4" s="1"/>
  <c r="AS130" i="4" s="1" a="1"/>
  <c r="AS130" i="4" s="1"/>
  <c r="AT130" i="4" s="1" a="1"/>
  <c r="AT130" i="4" s="1"/>
  <c r="AU130" i="4" s="1" a="1"/>
  <c r="AU130" i="4" s="1"/>
  <c r="AV130" i="4" s="1" a="1"/>
  <c r="AV130" i="4" s="1"/>
  <c r="AW130" i="4" s="1" a="1"/>
  <c r="AW130" i="4" s="1"/>
  <c r="AX130" i="4" s="1" a="1"/>
  <c r="AX130" i="4" s="1"/>
  <c r="AY130" i="4" s="1" a="1"/>
  <c r="AY130" i="4" s="1"/>
  <c r="AZ130" i="4" s="1" a="1"/>
  <c r="AZ130" i="4" s="1"/>
  <c r="BA130" i="4" s="1" a="1"/>
  <c r="BA130" i="4" s="1"/>
  <c r="BB130" i="4" s="1" a="1"/>
  <c r="BB130" i="4" s="1"/>
  <c r="BC130" i="4" s="1" a="1"/>
  <c r="BC130" i="4" s="1"/>
  <c r="BD130" i="4" s="1" a="1"/>
  <c r="BD130" i="4" s="1"/>
  <c r="BE130" i="4" s="1" a="1"/>
  <c r="BE130" i="4" s="1"/>
  <c r="BF130" i="4" s="1" a="1"/>
  <c r="BF130" i="4" s="1"/>
  <c r="BG130" i="4" s="1" a="1"/>
  <c r="BG130" i="4" s="1"/>
  <c r="BH130" i="4" s="1" a="1"/>
  <c r="BH130" i="4" s="1"/>
  <c r="BI130" i="4" s="1" a="1"/>
  <c r="BI130" i="4" s="1"/>
  <c r="BJ130" i="4" s="1" a="1"/>
  <c r="BJ130" i="4" s="1"/>
  <c r="BK130" i="4" s="1" a="1"/>
  <c r="BK130" i="4" s="1"/>
  <c r="BL130" i="4" s="1" a="1"/>
  <c r="BL130" i="4" s="1"/>
  <c r="BM130" i="4" s="1" a="1"/>
  <c r="BM130" i="4" s="1"/>
  <c r="BN130" i="4" s="1" a="1"/>
  <c r="BN130" i="4" s="1"/>
  <c r="BO130" i="4" s="1" a="1"/>
  <c r="BO130" i="4" s="1"/>
  <c r="BP130" i="4" s="1" a="1"/>
  <c r="BP130" i="4" s="1"/>
  <c r="BQ130" i="4" s="1" a="1"/>
  <c r="BQ130" i="4" s="1"/>
  <c r="BR130" i="4" s="1" a="1"/>
  <c r="BR130" i="4" s="1"/>
  <c r="L132" i="4" a="1"/>
  <c r="L132" i="4" s="1"/>
  <c r="L134" i="4" a="1"/>
  <c r="L134" i="4" s="1"/>
  <c r="L136" i="4" a="1"/>
  <c r="L136" i="4" s="1"/>
  <c r="L119" i="4" a="1"/>
  <c r="L119" i="4" s="1"/>
  <c r="M119" i="4" s="1" a="1"/>
  <c r="M119" i="4" s="1"/>
  <c r="N119" i="4" s="1" a="1"/>
  <c r="N119" i="4" s="1"/>
  <c r="O119" i="4" s="1" a="1"/>
  <c r="O119" i="4" s="1"/>
  <c r="P119" i="4" s="1" a="1"/>
  <c r="P119" i="4" s="1"/>
  <c r="L121" i="4" a="1"/>
  <c r="L121" i="4" s="1"/>
  <c r="M121" i="4" s="1" a="1"/>
  <c r="M121" i="4" s="1"/>
  <c r="N121" i="4" s="1" a="1"/>
  <c r="N121" i="4" s="1"/>
  <c r="O121" i="4" s="1" a="1"/>
  <c r="O121" i="4" s="1"/>
  <c r="P121" i="4" s="1" a="1"/>
  <c r="P121" i="4" s="1"/>
  <c r="L123" i="4" a="1"/>
  <c r="L123" i="4" s="1"/>
  <c r="M123" i="4" s="1" a="1"/>
  <c r="M123" i="4" s="1"/>
  <c r="N123" i="4" s="1" a="1"/>
  <c r="N123" i="4" s="1"/>
  <c r="O123" i="4" s="1" a="1"/>
  <c r="O123" i="4" s="1"/>
  <c r="P123" i="4" s="1" a="1"/>
  <c r="P123" i="4" s="1"/>
  <c r="L125" i="4" a="1"/>
  <c r="L125" i="4" s="1"/>
  <c r="M125" i="4" s="1" a="1"/>
  <c r="M125" i="4" s="1"/>
  <c r="N125" i="4" s="1" a="1"/>
  <c r="N125" i="4" s="1"/>
  <c r="O125" i="4" s="1" a="1"/>
  <c r="O125" i="4" s="1"/>
  <c r="P125" i="4" s="1" a="1"/>
  <c r="P125" i="4" s="1"/>
  <c r="L127" i="4" a="1"/>
  <c r="L127" i="4" s="1"/>
  <c r="M127" i="4" s="1" a="1"/>
  <c r="M127" i="4" s="1"/>
  <c r="N127" i="4" s="1" a="1"/>
  <c r="N127" i="4" s="1"/>
  <c r="O127" i="4" s="1" a="1"/>
  <c r="O127" i="4" s="1"/>
  <c r="P127" i="4" s="1" a="1"/>
  <c r="P127" i="4" s="1"/>
  <c r="Q127" i="4" s="1" a="1"/>
  <c r="Q127" i="4" s="1"/>
  <c r="R127" i="4" s="1" a="1"/>
  <c r="R127" i="4" s="1"/>
  <c r="S127" i="4" s="1" a="1"/>
  <c r="S127" i="4" s="1"/>
  <c r="T127" i="4" s="1" a="1"/>
  <c r="T127" i="4" s="1"/>
  <c r="U127" i="4" s="1" a="1"/>
  <c r="U127" i="4" s="1"/>
  <c r="V127" i="4" s="1" a="1"/>
  <c r="V127" i="4" s="1"/>
  <c r="W127" i="4" s="1" a="1"/>
  <c r="W127" i="4" s="1"/>
  <c r="X127" i="4" s="1" a="1"/>
  <c r="X127" i="4" s="1"/>
  <c r="Y127" i="4" s="1" a="1"/>
  <c r="Y127" i="4" s="1"/>
  <c r="Z127" i="4" s="1" a="1"/>
  <c r="Z127" i="4" s="1"/>
  <c r="AA127" i="4" s="1" a="1"/>
  <c r="AA127" i="4" s="1"/>
  <c r="AB127" i="4" s="1" a="1"/>
  <c r="AB127" i="4" s="1"/>
  <c r="AC127" i="4" s="1" a="1"/>
  <c r="AC127" i="4" s="1"/>
  <c r="AD127" i="4" s="1" a="1"/>
  <c r="AD127" i="4" s="1"/>
  <c r="AE127" i="4" s="1" a="1"/>
  <c r="AE127" i="4" s="1"/>
  <c r="AF127" i="4" s="1" a="1"/>
  <c r="AF127" i="4" s="1"/>
  <c r="AG127" i="4" s="1" a="1"/>
  <c r="AG127" i="4" s="1"/>
  <c r="AH127" i="4" s="1" a="1"/>
  <c r="AH127" i="4" s="1"/>
  <c r="AI127" i="4" s="1" a="1"/>
  <c r="AI127" i="4" s="1"/>
  <c r="AJ127" i="4" s="1" a="1"/>
  <c r="AJ127" i="4" s="1"/>
  <c r="AK127" i="4" s="1" a="1"/>
  <c r="AK127" i="4" s="1"/>
  <c r="AL127" i="4" s="1" a="1"/>
  <c r="AL127" i="4" s="1"/>
  <c r="AM127" i="4" s="1" a="1"/>
  <c r="AM127" i="4" s="1"/>
  <c r="AN127" i="4" s="1" a="1"/>
  <c r="AN127" i="4" s="1"/>
  <c r="AO127" i="4" s="1" a="1"/>
  <c r="AO127" i="4" s="1"/>
  <c r="AP127" i="4" s="1" a="1"/>
  <c r="AP127" i="4" s="1"/>
  <c r="AQ127" i="4" s="1" a="1"/>
  <c r="AQ127" i="4" s="1"/>
  <c r="AR127" i="4" s="1" a="1"/>
  <c r="AR127" i="4" s="1"/>
  <c r="AS127" i="4" s="1" a="1"/>
  <c r="AS127" i="4" s="1"/>
  <c r="AT127" i="4" s="1" a="1"/>
  <c r="AT127" i="4" s="1"/>
  <c r="AU127" i="4" s="1" a="1"/>
  <c r="AU127" i="4" s="1"/>
  <c r="AV127" i="4" s="1" a="1"/>
  <c r="AV127" i="4" s="1"/>
  <c r="AW127" i="4" s="1" a="1"/>
  <c r="AW127" i="4" s="1"/>
  <c r="AX127" i="4" s="1" a="1"/>
  <c r="AX127" i="4" s="1"/>
  <c r="AY127" i="4" s="1" a="1"/>
  <c r="AY127" i="4" s="1"/>
  <c r="AZ127" i="4" s="1" a="1"/>
  <c r="AZ127" i="4" s="1"/>
  <c r="BA127" i="4" s="1" a="1"/>
  <c r="BA127" i="4" s="1"/>
  <c r="BB127" i="4" s="1" a="1"/>
  <c r="BB127" i="4" s="1"/>
  <c r="BC127" i="4" s="1" a="1"/>
  <c r="BC127" i="4" s="1"/>
  <c r="BD127" i="4" s="1" a="1"/>
  <c r="BD127" i="4" s="1"/>
  <c r="BE127" i="4" s="1" a="1"/>
  <c r="BE127" i="4" s="1"/>
  <c r="BF127" i="4" s="1" a="1"/>
  <c r="BF127" i="4" s="1"/>
  <c r="BG127" i="4" s="1" a="1"/>
  <c r="BG127" i="4" s="1"/>
  <c r="BH127" i="4" s="1" a="1"/>
  <c r="BH127" i="4" s="1"/>
  <c r="BI127" i="4" s="1" a="1"/>
  <c r="BI127" i="4" s="1"/>
  <c r="BJ127" i="4" s="1" a="1"/>
  <c r="BJ127" i="4" s="1"/>
  <c r="BK127" i="4" s="1" a="1"/>
  <c r="BK127" i="4" s="1"/>
  <c r="BL127" i="4" s="1" a="1"/>
  <c r="BL127" i="4" s="1"/>
  <c r="BM127" i="4" s="1" a="1"/>
  <c r="BM127" i="4" s="1"/>
  <c r="BN127" i="4" s="1" a="1"/>
  <c r="BN127" i="4" s="1"/>
  <c r="BO127" i="4" s="1" a="1"/>
  <c r="BO127" i="4" s="1"/>
  <c r="BP127" i="4" s="1" a="1"/>
  <c r="BP127" i="4" s="1"/>
  <c r="BQ127" i="4" s="1" a="1"/>
  <c r="BQ127" i="4" s="1"/>
  <c r="BR127" i="4" s="1" a="1"/>
  <c r="BR127" i="4" s="1"/>
  <c r="L129" i="4" a="1"/>
  <c r="L129" i="4" s="1"/>
  <c r="M129" i="4" s="1" a="1"/>
  <c r="M129" i="4" s="1"/>
  <c r="N129" i="4" s="1" a="1"/>
  <c r="N129" i="4" s="1"/>
  <c r="O129" i="4" s="1" a="1"/>
  <c r="O129" i="4" s="1"/>
  <c r="P129" i="4" s="1" a="1"/>
  <c r="P129" i="4" s="1"/>
  <c r="Q129" i="4" s="1" a="1"/>
  <c r="Q129" i="4" s="1"/>
  <c r="R129" i="4" s="1" a="1"/>
  <c r="R129" i="4" s="1"/>
  <c r="S129" i="4" s="1" a="1"/>
  <c r="S129" i="4" s="1"/>
  <c r="T129" i="4" s="1" a="1"/>
  <c r="T129" i="4" s="1"/>
  <c r="U129" i="4" s="1" a="1"/>
  <c r="U129" i="4" s="1"/>
  <c r="V129" i="4" s="1" a="1"/>
  <c r="V129" i="4" s="1"/>
  <c r="W129" i="4" s="1" a="1"/>
  <c r="W129" i="4" s="1"/>
  <c r="X129" i="4" s="1" a="1"/>
  <c r="X129" i="4" s="1"/>
  <c r="Y129" i="4" s="1" a="1"/>
  <c r="Y129" i="4" s="1"/>
  <c r="Z129" i="4" s="1" a="1"/>
  <c r="Z129" i="4" s="1"/>
  <c r="AA129" i="4" s="1" a="1"/>
  <c r="AA129" i="4" s="1"/>
  <c r="AB129" i="4" s="1" a="1"/>
  <c r="AB129" i="4" s="1"/>
  <c r="AC129" i="4" s="1" a="1"/>
  <c r="AC129" i="4" s="1"/>
  <c r="AD129" i="4" s="1" a="1"/>
  <c r="AD129" i="4" s="1"/>
  <c r="AE129" i="4" s="1" a="1"/>
  <c r="AE129" i="4" s="1"/>
  <c r="AF129" i="4" s="1" a="1"/>
  <c r="AF129" i="4" s="1"/>
  <c r="AG129" i="4" s="1" a="1"/>
  <c r="AG129" i="4" s="1"/>
  <c r="AH129" i="4" s="1" a="1"/>
  <c r="AH129" i="4" s="1"/>
  <c r="AI129" i="4" s="1" a="1"/>
  <c r="AI129" i="4" s="1"/>
  <c r="AJ129" i="4" s="1" a="1"/>
  <c r="AJ129" i="4" s="1"/>
  <c r="AK129" i="4" s="1" a="1"/>
  <c r="AK129" i="4" s="1"/>
  <c r="AL129" i="4" s="1" a="1"/>
  <c r="AL129" i="4" s="1"/>
  <c r="AM129" i="4" s="1" a="1"/>
  <c r="AM129" i="4" s="1"/>
  <c r="AN129" i="4" s="1" a="1"/>
  <c r="AN129" i="4" s="1"/>
  <c r="AO129" i="4" s="1" a="1"/>
  <c r="AO129" i="4" s="1"/>
  <c r="AP129" i="4" s="1" a="1"/>
  <c r="AP129" i="4" s="1"/>
  <c r="AQ129" i="4" s="1" a="1"/>
  <c r="AQ129" i="4" s="1"/>
  <c r="AR129" i="4" s="1" a="1"/>
  <c r="AR129" i="4" s="1"/>
  <c r="AS129" i="4" s="1" a="1"/>
  <c r="AS129" i="4" s="1"/>
  <c r="AT129" i="4" s="1" a="1"/>
  <c r="AT129" i="4" s="1"/>
  <c r="AU129" i="4" s="1" a="1"/>
  <c r="AU129" i="4" s="1"/>
  <c r="AV129" i="4" s="1" a="1"/>
  <c r="AV129" i="4" s="1"/>
  <c r="AW129" i="4" s="1" a="1"/>
  <c r="AW129" i="4" s="1"/>
  <c r="AX129" i="4" s="1" a="1"/>
  <c r="AX129" i="4" s="1"/>
  <c r="AY129" i="4" s="1" a="1"/>
  <c r="AY129" i="4" s="1"/>
  <c r="AZ129" i="4" s="1" a="1"/>
  <c r="AZ129" i="4" s="1"/>
  <c r="BA129" i="4" s="1" a="1"/>
  <c r="BA129" i="4" s="1"/>
  <c r="BB129" i="4" s="1" a="1"/>
  <c r="BB129" i="4" s="1"/>
  <c r="BC129" i="4" s="1" a="1"/>
  <c r="BC129" i="4" s="1"/>
  <c r="BD129" i="4" s="1" a="1"/>
  <c r="BD129" i="4" s="1"/>
  <c r="BE129" i="4" s="1" a="1"/>
  <c r="BE129" i="4" s="1"/>
  <c r="BF129" i="4" s="1" a="1"/>
  <c r="BF129" i="4" s="1"/>
  <c r="BG129" i="4" s="1" a="1"/>
  <c r="BG129" i="4" s="1"/>
  <c r="BH129" i="4" s="1" a="1"/>
  <c r="BH129" i="4" s="1"/>
  <c r="BI129" i="4" s="1" a="1"/>
  <c r="BI129" i="4" s="1"/>
  <c r="BJ129" i="4" s="1" a="1"/>
  <c r="BJ129" i="4" s="1"/>
  <c r="BK129" i="4" s="1" a="1"/>
  <c r="BK129" i="4" s="1"/>
  <c r="BL129" i="4" s="1" a="1"/>
  <c r="BL129" i="4" s="1"/>
  <c r="BM129" i="4" s="1" a="1"/>
  <c r="BM129" i="4" s="1"/>
  <c r="BN129" i="4" s="1" a="1"/>
  <c r="BN129" i="4" s="1"/>
  <c r="BO129" i="4" s="1" a="1"/>
  <c r="BO129" i="4" s="1"/>
  <c r="BP129" i="4" s="1" a="1"/>
  <c r="BP129" i="4" s="1"/>
  <c r="BQ129" i="4" s="1" a="1"/>
  <c r="BQ129" i="4" s="1"/>
  <c r="BR129" i="4" s="1" a="1"/>
  <c r="BR129" i="4" s="1"/>
  <c r="L131" i="4" a="1"/>
  <c r="L131" i="4" s="1"/>
  <c r="M131" i="4" s="1" a="1"/>
  <c r="M131" i="4" s="1"/>
  <c r="N131" i="4" s="1" a="1"/>
  <c r="N131" i="4" s="1"/>
  <c r="O131" i="4" s="1" a="1"/>
  <c r="O131" i="4" s="1"/>
  <c r="P131" i="4" s="1" a="1"/>
  <c r="P131" i="4" s="1"/>
  <c r="Q131" i="4" s="1" a="1"/>
  <c r="Q131" i="4" s="1"/>
  <c r="R131" i="4" s="1" a="1"/>
  <c r="R131" i="4" s="1"/>
  <c r="S131" i="4" s="1" a="1"/>
  <c r="S131" i="4" s="1"/>
  <c r="T131" i="4" s="1" a="1"/>
  <c r="T131" i="4" s="1"/>
  <c r="U131" i="4" s="1" a="1"/>
  <c r="U131" i="4" s="1"/>
  <c r="V131" i="4" s="1" a="1"/>
  <c r="V131" i="4" s="1"/>
  <c r="W131" i="4" s="1" a="1"/>
  <c r="W131" i="4" s="1"/>
  <c r="X131" i="4" s="1" a="1"/>
  <c r="X131" i="4" s="1"/>
  <c r="Y131" i="4" s="1" a="1"/>
  <c r="Y131" i="4" s="1"/>
  <c r="Z131" i="4" s="1" a="1"/>
  <c r="Z131" i="4" s="1"/>
  <c r="AA131" i="4" s="1" a="1"/>
  <c r="AA131" i="4" s="1"/>
  <c r="AB131" i="4" s="1" a="1"/>
  <c r="AB131" i="4" s="1"/>
  <c r="AC131" i="4" s="1" a="1"/>
  <c r="AC131" i="4" s="1"/>
  <c r="AD131" i="4" s="1" a="1"/>
  <c r="AD131" i="4" s="1"/>
  <c r="AE131" i="4" s="1" a="1"/>
  <c r="AE131" i="4" s="1"/>
  <c r="AF131" i="4" s="1" a="1"/>
  <c r="AF131" i="4" s="1"/>
  <c r="AG131" i="4" s="1" a="1"/>
  <c r="AG131" i="4" s="1"/>
  <c r="AH131" i="4" s="1" a="1"/>
  <c r="AH131" i="4" s="1"/>
  <c r="AI131" i="4" s="1" a="1"/>
  <c r="AI131" i="4" s="1"/>
  <c r="AJ131" i="4" s="1" a="1"/>
  <c r="AJ131" i="4" s="1"/>
  <c r="AK131" i="4" s="1" a="1"/>
  <c r="AK131" i="4" s="1"/>
  <c r="AL131" i="4" s="1" a="1"/>
  <c r="AL131" i="4" s="1"/>
  <c r="AM131" i="4" s="1" a="1"/>
  <c r="AM131" i="4" s="1"/>
  <c r="AN131" i="4" s="1" a="1"/>
  <c r="AN131" i="4" s="1"/>
  <c r="AO131" i="4" s="1" a="1"/>
  <c r="AO131" i="4" s="1"/>
  <c r="AP131" i="4" s="1" a="1"/>
  <c r="AP131" i="4" s="1"/>
  <c r="AQ131" i="4" s="1" a="1"/>
  <c r="AQ131" i="4" s="1"/>
  <c r="AR131" i="4" s="1" a="1"/>
  <c r="AR131" i="4" s="1"/>
  <c r="AS131" i="4" s="1" a="1"/>
  <c r="AS131" i="4" s="1"/>
  <c r="AT131" i="4" s="1" a="1"/>
  <c r="AT131" i="4" s="1"/>
  <c r="AU131" i="4" s="1" a="1"/>
  <c r="AU131" i="4" s="1"/>
  <c r="AV131" i="4" s="1" a="1"/>
  <c r="AV131" i="4" s="1"/>
  <c r="AW131" i="4" s="1" a="1"/>
  <c r="AW131" i="4" s="1"/>
  <c r="AX131" i="4" s="1" a="1"/>
  <c r="AX131" i="4" s="1"/>
  <c r="AY131" i="4" s="1" a="1"/>
  <c r="AY131" i="4" s="1"/>
  <c r="AZ131" i="4" s="1" a="1"/>
  <c r="AZ131" i="4" s="1"/>
  <c r="BA131" i="4" s="1" a="1"/>
  <c r="BA131" i="4" s="1"/>
  <c r="BB131" i="4" s="1" a="1"/>
  <c r="BB131" i="4" s="1"/>
  <c r="BC131" i="4" s="1" a="1"/>
  <c r="BC131" i="4" s="1"/>
  <c r="BD131" i="4" s="1" a="1"/>
  <c r="BD131" i="4" s="1"/>
  <c r="BE131" i="4" s="1" a="1"/>
  <c r="BE131" i="4" s="1"/>
  <c r="BF131" i="4" s="1" a="1"/>
  <c r="BF131" i="4" s="1"/>
  <c r="BG131" i="4" s="1" a="1"/>
  <c r="BG131" i="4" s="1"/>
  <c r="BH131" i="4" s="1" a="1"/>
  <c r="BH131" i="4" s="1"/>
  <c r="BI131" i="4" s="1" a="1"/>
  <c r="BI131" i="4" s="1"/>
  <c r="BJ131" i="4" s="1" a="1"/>
  <c r="BJ131" i="4" s="1"/>
  <c r="BK131" i="4" s="1" a="1"/>
  <c r="BK131" i="4" s="1"/>
  <c r="BL131" i="4" s="1" a="1"/>
  <c r="BL131" i="4" s="1"/>
  <c r="BM131" i="4" s="1" a="1"/>
  <c r="BM131" i="4" s="1"/>
  <c r="BN131" i="4" s="1" a="1"/>
  <c r="BN131" i="4" s="1"/>
  <c r="BO131" i="4" s="1" a="1"/>
  <c r="BO131" i="4" s="1"/>
  <c r="BP131" i="4" s="1" a="1"/>
  <c r="BP131" i="4" s="1"/>
  <c r="BQ131" i="4" s="1" a="1"/>
  <c r="BQ131" i="4" s="1"/>
  <c r="BR131" i="4" s="1" a="1"/>
  <c r="BR131" i="4" s="1"/>
  <c r="L133" i="4" a="1"/>
  <c r="L133" i="4" s="1"/>
  <c r="M133" i="4" s="1" a="1"/>
  <c r="M133" i="4" s="1"/>
  <c r="N133" i="4" s="1" a="1"/>
  <c r="N133" i="4" s="1"/>
  <c r="O133" i="4" s="1" a="1"/>
  <c r="O133" i="4" s="1"/>
  <c r="P133" i="4" s="1" a="1"/>
  <c r="P133" i="4" s="1"/>
  <c r="L135" i="4" a="1"/>
  <c r="L135" i="4" s="1"/>
  <c r="M135" i="4" s="1" a="1"/>
  <c r="M135" i="4" s="1"/>
  <c r="N135" i="4" s="1" a="1"/>
  <c r="N135" i="4" s="1"/>
  <c r="O135" i="4" s="1" a="1"/>
  <c r="O135" i="4" s="1"/>
  <c r="P135" i="4" s="1" a="1"/>
  <c r="P135" i="4" s="1"/>
  <c r="Q135" i="4" s="1" a="1"/>
  <c r="Q135" i="4" s="1"/>
  <c r="R135" i="4" s="1" a="1"/>
  <c r="R135" i="4" s="1"/>
  <c r="S135" i="4" s="1" a="1"/>
  <c r="S135" i="4" s="1"/>
  <c r="T135" i="4" s="1" a="1"/>
  <c r="T135" i="4" s="1"/>
  <c r="U135" i="4" s="1" a="1"/>
  <c r="U135" i="4" s="1"/>
  <c r="V135" i="4" s="1" a="1"/>
  <c r="V135" i="4" s="1"/>
  <c r="W135" i="4" s="1" a="1"/>
  <c r="W135" i="4" s="1"/>
  <c r="X135" i="4" s="1" a="1"/>
  <c r="X135" i="4" s="1"/>
  <c r="Y135" i="4" s="1" a="1"/>
  <c r="Y135" i="4" s="1"/>
  <c r="Z135" i="4" s="1" a="1"/>
  <c r="Z135" i="4" s="1"/>
  <c r="AA135" i="4" s="1" a="1"/>
  <c r="AA135" i="4" s="1"/>
  <c r="AB135" i="4" s="1" a="1"/>
  <c r="AB135" i="4" s="1"/>
  <c r="AC135" i="4" s="1" a="1"/>
  <c r="AC135" i="4" s="1"/>
  <c r="AD135" i="4" s="1" a="1"/>
  <c r="AD135" i="4" s="1"/>
  <c r="AE135" i="4" s="1" a="1"/>
  <c r="AE135" i="4" s="1"/>
  <c r="AF135" i="4" s="1" a="1"/>
  <c r="AF135" i="4" s="1"/>
  <c r="AG135" i="4" s="1" a="1"/>
  <c r="AG135" i="4" s="1"/>
  <c r="AH135" i="4" s="1" a="1"/>
  <c r="AH135" i="4" s="1"/>
  <c r="AI135" i="4" s="1" a="1"/>
  <c r="AI135" i="4" s="1"/>
  <c r="AJ135" i="4" s="1" a="1"/>
  <c r="AJ135" i="4" s="1"/>
  <c r="AK135" i="4" s="1" a="1"/>
  <c r="AK135" i="4" s="1"/>
  <c r="AL135" i="4" s="1" a="1"/>
  <c r="AL135" i="4" s="1"/>
  <c r="AM135" i="4" s="1" a="1"/>
  <c r="AM135" i="4" s="1"/>
  <c r="AN135" i="4" s="1" a="1"/>
  <c r="AN135" i="4" s="1"/>
  <c r="AO135" i="4" s="1" a="1"/>
  <c r="AO135" i="4" s="1"/>
  <c r="AP135" i="4" s="1" a="1"/>
  <c r="AP135" i="4" s="1"/>
  <c r="AQ135" i="4" s="1" a="1"/>
  <c r="AQ135" i="4" s="1"/>
  <c r="AR135" i="4" s="1" a="1"/>
  <c r="AR135" i="4" s="1"/>
  <c r="AS135" i="4" s="1" a="1"/>
  <c r="AS135" i="4" s="1"/>
  <c r="AT135" i="4" s="1" a="1"/>
  <c r="AT135" i="4" s="1"/>
  <c r="AU135" i="4" s="1" a="1"/>
  <c r="AU135" i="4" s="1"/>
  <c r="AV135" i="4" s="1" a="1"/>
  <c r="AV135" i="4" s="1"/>
  <c r="AW135" i="4" s="1" a="1"/>
  <c r="AW135" i="4" s="1"/>
  <c r="AX135" i="4" s="1" a="1"/>
  <c r="AX135" i="4" s="1"/>
  <c r="AY135" i="4" s="1" a="1"/>
  <c r="AY135" i="4" s="1"/>
  <c r="AZ135" i="4" s="1" a="1"/>
  <c r="AZ135" i="4" s="1"/>
  <c r="BA135" i="4" s="1" a="1"/>
  <c r="BA135" i="4" s="1"/>
  <c r="BB135" i="4" s="1" a="1"/>
  <c r="BB135" i="4" s="1"/>
  <c r="BC135" i="4" s="1" a="1"/>
  <c r="BC135" i="4" s="1"/>
  <c r="BD135" i="4" s="1" a="1"/>
  <c r="BD135" i="4" s="1"/>
  <c r="BE135" i="4" s="1" a="1"/>
  <c r="BE135" i="4" s="1"/>
  <c r="BF135" i="4" s="1" a="1"/>
  <c r="BF135" i="4" s="1"/>
  <c r="BG135" i="4" s="1" a="1"/>
  <c r="BG135" i="4" s="1"/>
  <c r="BH135" i="4" s="1" a="1"/>
  <c r="BH135" i="4" s="1"/>
  <c r="BI135" i="4" s="1" a="1"/>
  <c r="BI135" i="4" s="1"/>
  <c r="BJ135" i="4" s="1" a="1"/>
  <c r="BJ135" i="4" s="1"/>
  <c r="BK135" i="4" s="1" a="1"/>
  <c r="BK135" i="4" s="1"/>
  <c r="BL135" i="4" s="1" a="1"/>
  <c r="BL135" i="4" s="1"/>
  <c r="BM135" i="4" s="1" a="1"/>
  <c r="BM135" i="4" s="1"/>
  <c r="BN135" i="4" s="1" a="1"/>
  <c r="BN135" i="4" s="1"/>
  <c r="BO135" i="4" s="1" a="1"/>
  <c r="BO135" i="4" s="1"/>
  <c r="BP135" i="4" s="1" a="1"/>
  <c r="BP135" i="4" s="1"/>
  <c r="BQ135" i="4" s="1" a="1"/>
  <c r="BQ135" i="4" s="1"/>
  <c r="BR135" i="4" s="1" a="1"/>
  <c r="BR135" i="4" s="1"/>
  <c r="L137" i="4" a="1"/>
  <c r="L137" i="4" s="1"/>
  <c r="M137" i="4" s="1" a="1"/>
  <c r="M137" i="4" s="1"/>
  <c r="N137" i="4" s="1" a="1"/>
  <c r="N137" i="4" s="1"/>
  <c r="O137" i="4" s="1" a="1"/>
  <c r="O137" i="4" s="1"/>
  <c r="P137" i="4" s="1" a="1"/>
  <c r="P137" i="4" s="1"/>
  <c r="L139" i="4" a="1"/>
  <c r="L139" i="4" s="1"/>
  <c r="M139" i="4" s="1" a="1"/>
  <c r="M139" i="4" s="1"/>
  <c r="N139" i="4" s="1" a="1"/>
  <c r="N139" i="4" s="1"/>
  <c r="O139" i="4" s="1" a="1"/>
  <c r="O139" i="4" s="1"/>
  <c r="P139" i="4" s="1" a="1"/>
  <c r="P139" i="4" s="1"/>
  <c r="Q139" i="4" s="1" a="1"/>
  <c r="Q139" i="4" s="1"/>
  <c r="R139" i="4" s="1" a="1"/>
  <c r="R139" i="4" s="1"/>
  <c r="S139" i="4" s="1" a="1"/>
  <c r="S139" i="4" s="1"/>
  <c r="T139" i="4" s="1" a="1"/>
  <c r="T139" i="4" s="1"/>
  <c r="U139" i="4" s="1" a="1"/>
  <c r="U139" i="4" s="1"/>
  <c r="V139" i="4" s="1" a="1"/>
  <c r="V139" i="4" s="1"/>
  <c r="W139" i="4" s="1" a="1"/>
  <c r="W139" i="4" s="1"/>
  <c r="X139" i="4" s="1" a="1"/>
  <c r="X139" i="4" s="1"/>
  <c r="Y139" i="4" s="1" a="1"/>
  <c r="Y139" i="4" s="1"/>
  <c r="Z139" i="4" s="1" a="1"/>
  <c r="Z139" i="4" s="1"/>
  <c r="AA139" i="4" s="1" a="1"/>
  <c r="AA139" i="4" s="1"/>
  <c r="AB139" i="4" s="1" a="1"/>
  <c r="AB139" i="4" s="1"/>
  <c r="AC139" i="4" s="1" a="1"/>
  <c r="AC139" i="4" s="1"/>
  <c r="AD139" i="4" s="1" a="1"/>
  <c r="AD139" i="4" s="1"/>
  <c r="AE139" i="4" s="1" a="1"/>
  <c r="AE139" i="4" s="1"/>
  <c r="AF139" i="4" s="1" a="1"/>
  <c r="AF139" i="4" s="1"/>
  <c r="AG139" i="4" s="1" a="1"/>
  <c r="AG139" i="4" s="1"/>
  <c r="AH139" i="4" s="1" a="1"/>
  <c r="AH139" i="4" s="1"/>
  <c r="AI139" i="4" s="1" a="1"/>
  <c r="AI139" i="4" s="1"/>
  <c r="AJ139" i="4" s="1" a="1"/>
  <c r="AJ139" i="4" s="1"/>
  <c r="AK139" i="4" s="1" a="1"/>
  <c r="AK139" i="4" s="1"/>
  <c r="AL139" i="4" s="1" a="1"/>
  <c r="AL139" i="4" s="1"/>
  <c r="AM139" i="4" s="1" a="1"/>
  <c r="AM139" i="4" s="1"/>
  <c r="AN139" i="4" s="1" a="1"/>
  <c r="AN139" i="4" s="1"/>
  <c r="AO139" i="4" s="1" a="1"/>
  <c r="AO139" i="4" s="1"/>
  <c r="AP139" i="4" s="1" a="1"/>
  <c r="AP139" i="4" s="1"/>
  <c r="AQ139" i="4" s="1" a="1"/>
  <c r="AQ139" i="4" s="1"/>
  <c r="AR139" i="4" s="1" a="1"/>
  <c r="AR139" i="4" s="1"/>
  <c r="AS139" i="4" s="1" a="1"/>
  <c r="AS139" i="4" s="1"/>
  <c r="AT139" i="4" s="1" a="1"/>
  <c r="AT139" i="4" s="1"/>
  <c r="AU139" i="4" s="1" a="1"/>
  <c r="AU139" i="4" s="1"/>
  <c r="AV139" i="4" s="1" a="1"/>
  <c r="AV139" i="4" s="1"/>
  <c r="AW139" i="4" s="1" a="1"/>
  <c r="AW139" i="4" s="1"/>
  <c r="AX139" i="4" s="1" a="1"/>
  <c r="AX139" i="4" s="1"/>
  <c r="AY139" i="4" s="1" a="1"/>
  <c r="AY139" i="4" s="1"/>
  <c r="AZ139" i="4" s="1" a="1"/>
  <c r="AZ139" i="4" s="1"/>
  <c r="BA139" i="4" s="1" a="1"/>
  <c r="BA139" i="4" s="1"/>
  <c r="BB139" i="4" s="1" a="1"/>
  <c r="BB139" i="4" s="1"/>
  <c r="BC139" i="4" s="1" a="1"/>
  <c r="BC139" i="4" s="1"/>
  <c r="BD139" i="4" s="1" a="1"/>
  <c r="BD139" i="4" s="1"/>
  <c r="BE139" i="4" s="1" a="1"/>
  <c r="BE139" i="4" s="1"/>
  <c r="BF139" i="4" s="1" a="1"/>
  <c r="BF139" i="4" s="1"/>
  <c r="BG139" i="4" s="1" a="1"/>
  <c r="BG139" i="4" s="1"/>
  <c r="BH139" i="4" s="1" a="1"/>
  <c r="BH139" i="4" s="1"/>
  <c r="BI139" i="4" s="1" a="1"/>
  <c r="BI139" i="4" s="1"/>
  <c r="BJ139" i="4" s="1" a="1"/>
  <c r="BJ139" i="4" s="1"/>
  <c r="BK139" i="4" s="1" a="1"/>
  <c r="BK139" i="4" s="1"/>
  <c r="BL139" i="4" s="1" a="1"/>
  <c r="BL139" i="4" s="1"/>
  <c r="BM139" i="4" s="1" a="1"/>
  <c r="BM139" i="4" s="1"/>
  <c r="BN139" i="4" s="1" a="1"/>
  <c r="BN139" i="4" s="1"/>
  <c r="BO139" i="4" s="1" a="1"/>
  <c r="BO139" i="4" s="1"/>
  <c r="BP139" i="4" s="1" a="1"/>
  <c r="BP139" i="4" s="1"/>
  <c r="BQ139" i="4" s="1" a="1"/>
  <c r="BQ139" i="4" s="1"/>
  <c r="BR139" i="4" s="1" a="1"/>
  <c r="BR139" i="4" s="1"/>
  <c r="L141" i="4" a="1"/>
  <c r="L141" i="4" s="1"/>
  <c r="M141" i="4" s="1" a="1"/>
  <c r="M141" i="4" s="1"/>
  <c r="N141" i="4" s="1" a="1"/>
  <c r="N141" i="4" s="1"/>
  <c r="O141" i="4" s="1" a="1"/>
  <c r="O141" i="4" s="1"/>
  <c r="P141" i="4" s="1" a="1"/>
  <c r="P141" i="4" s="1"/>
  <c r="Q141" i="4" s="1" a="1"/>
  <c r="Q141" i="4" s="1"/>
  <c r="R141" i="4" s="1" a="1"/>
  <c r="R141" i="4" s="1"/>
  <c r="S141" i="4" s="1" a="1"/>
  <c r="S141" i="4" s="1"/>
  <c r="T141" i="4" s="1" a="1"/>
  <c r="T141" i="4" s="1"/>
  <c r="U141" i="4" s="1" a="1"/>
  <c r="U141" i="4" s="1"/>
  <c r="V141" i="4" s="1" a="1"/>
  <c r="V141" i="4" s="1"/>
  <c r="W141" i="4" s="1" a="1"/>
  <c r="W141" i="4" s="1"/>
  <c r="X141" i="4" s="1" a="1"/>
  <c r="X141" i="4" s="1"/>
  <c r="Y141" i="4" s="1" a="1"/>
  <c r="Y141" i="4" s="1"/>
  <c r="Z141" i="4" s="1" a="1"/>
  <c r="Z141" i="4" s="1"/>
  <c r="AA141" i="4" s="1" a="1"/>
  <c r="AA141" i="4" s="1"/>
  <c r="AB141" i="4" s="1" a="1"/>
  <c r="AB141" i="4" s="1"/>
  <c r="AC141" i="4" s="1" a="1"/>
  <c r="AC141" i="4" s="1"/>
  <c r="AD141" i="4" s="1" a="1"/>
  <c r="AD141" i="4" s="1"/>
  <c r="AE141" i="4" s="1" a="1"/>
  <c r="AE141" i="4" s="1"/>
  <c r="AF141" i="4" s="1" a="1"/>
  <c r="AF141" i="4" s="1"/>
  <c r="AG141" i="4" s="1" a="1"/>
  <c r="AG141" i="4" s="1"/>
  <c r="AH141" i="4" s="1" a="1"/>
  <c r="AH141" i="4" s="1"/>
  <c r="AI141" i="4" s="1" a="1"/>
  <c r="AI141" i="4" s="1"/>
  <c r="AJ141" i="4" s="1" a="1"/>
  <c r="AJ141" i="4" s="1"/>
  <c r="AK141" i="4" s="1" a="1"/>
  <c r="AK141" i="4" s="1"/>
  <c r="AL141" i="4" s="1" a="1"/>
  <c r="AL141" i="4" s="1"/>
  <c r="AM141" i="4" s="1" a="1"/>
  <c r="AM141" i="4" s="1"/>
  <c r="AN141" i="4" s="1" a="1"/>
  <c r="AN141" i="4" s="1"/>
  <c r="AO141" i="4" s="1" a="1"/>
  <c r="AO141" i="4" s="1"/>
  <c r="AP141" i="4" s="1" a="1"/>
  <c r="AP141" i="4" s="1"/>
  <c r="AQ141" i="4" s="1" a="1"/>
  <c r="AQ141" i="4" s="1"/>
  <c r="AR141" i="4" s="1" a="1"/>
  <c r="AR141" i="4" s="1"/>
  <c r="AS141" i="4" s="1" a="1"/>
  <c r="AS141" i="4" s="1"/>
  <c r="AT141" i="4" s="1" a="1"/>
  <c r="AT141" i="4" s="1"/>
  <c r="AU141" i="4" s="1" a="1"/>
  <c r="AU141" i="4" s="1"/>
  <c r="AV141" i="4" s="1" a="1"/>
  <c r="AV141" i="4" s="1"/>
  <c r="AW141" i="4" s="1" a="1"/>
  <c r="AW141" i="4" s="1"/>
  <c r="AX141" i="4" s="1" a="1"/>
  <c r="AX141" i="4" s="1"/>
  <c r="AY141" i="4" s="1" a="1"/>
  <c r="AY141" i="4" s="1"/>
  <c r="AZ141" i="4" s="1" a="1"/>
  <c r="AZ141" i="4" s="1"/>
  <c r="BA141" i="4" s="1" a="1"/>
  <c r="BA141" i="4" s="1"/>
  <c r="BB141" i="4" s="1" a="1"/>
  <c r="BB141" i="4" s="1"/>
  <c r="BC141" i="4" s="1" a="1"/>
  <c r="BC141" i="4" s="1"/>
  <c r="BD141" i="4" s="1" a="1"/>
  <c r="BD141" i="4" s="1"/>
  <c r="BE141" i="4" s="1" a="1"/>
  <c r="BE141" i="4" s="1"/>
  <c r="BF141" i="4" s="1" a="1"/>
  <c r="BF141" i="4" s="1"/>
  <c r="BG141" i="4" s="1" a="1"/>
  <c r="BG141" i="4" s="1"/>
  <c r="BH141" i="4" s="1" a="1"/>
  <c r="BH141" i="4" s="1"/>
  <c r="BI141" i="4" s="1" a="1"/>
  <c r="BI141" i="4" s="1"/>
  <c r="BJ141" i="4" s="1" a="1"/>
  <c r="BJ141" i="4" s="1"/>
  <c r="BK141" i="4" s="1" a="1"/>
  <c r="BK141" i="4" s="1"/>
  <c r="BL141" i="4" s="1" a="1"/>
  <c r="BL141" i="4" s="1"/>
  <c r="BM141" i="4" s="1" a="1"/>
  <c r="BM141" i="4" s="1"/>
  <c r="BN141" i="4" s="1" a="1"/>
  <c r="BN141" i="4" s="1"/>
  <c r="BO141" i="4" s="1" a="1"/>
  <c r="BO141" i="4" s="1"/>
  <c r="BP141" i="4" s="1" a="1"/>
  <c r="BP141" i="4" s="1"/>
  <c r="BQ141" i="4" s="1" a="1"/>
  <c r="BQ141" i="4" s="1"/>
  <c r="BR141" i="4" s="1" a="1"/>
  <c r="BR141" i="4" s="1"/>
  <c r="Q121" i="4" a="1"/>
  <c r="Q121" i="4" s="1"/>
  <c r="R121" i="4" s="1" a="1"/>
  <c r="R121" i="4" s="1"/>
  <c r="S121" i="4" s="1" a="1"/>
  <c r="S121" i="4" s="1"/>
  <c r="T121" i="4" s="1" a="1"/>
  <c r="T121" i="4" s="1"/>
  <c r="U121" i="4" s="1" a="1"/>
  <c r="U121" i="4" s="1"/>
  <c r="V121" i="4" s="1" a="1"/>
  <c r="V121" i="4" s="1"/>
  <c r="W121" i="4" s="1" a="1"/>
  <c r="W121" i="4" s="1"/>
  <c r="X121" i="4" s="1" a="1"/>
  <c r="X121" i="4" s="1"/>
  <c r="Y121" i="4" s="1" a="1"/>
  <c r="Y121" i="4" s="1"/>
  <c r="Z121" i="4" s="1" a="1"/>
  <c r="Z121" i="4" s="1"/>
  <c r="AA121" i="4" s="1" a="1"/>
  <c r="AA121" i="4" s="1"/>
  <c r="AB121" i="4" s="1" a="1"/>
  <c r="AB121" i="4" s="1"/>
  <c r="AC121" i="4" s="1" a="1"/>
  <c r="AC121" i="4" s="1"/>
  <c r="AD121" i="4" s="1" a="1"/>
  <c r="AD121" i="4" s="1"/>
  <c r="AE121" i="4" s="1" a="1"/>
  <c r="AE121" i="4" s="1"/>
  <c r="AF121" i="4" s="1" a="1"/>
  <c r="AF121" i="4" s="1"/>
  <c r="AG121" i="4" s="1" a="1"/>
  <c r="AG121" i="4" s="1"/>
  <c r="AH121" i="4" s="1" a="1"/>
  <c r="AH121" i="4" s="1"/>
  <c r="AI121" i="4" s="1" a="1"/>
  <c r="AI121" i="4" s="1"/>
  <c r="AJ121" i="4" s="1" a="1"/>
  <c r="AJ121" i="4" s="1"/>
  <c r="AK121" i="4" s="1" a="1"/>
  <c r="AK121" i="4" s="1"/>
  <c r="AL121" i="4" s="1" a="1"/>
  <c r="AL121" i="4" s="1"/>
  <c r="AM121" i="4" s="1" a="1"/>
  <c r="AM121" i="4" s="1"/>
  <c r="AN121" i="4" s="1" a="1"/>
  <c r="AN121" i="4" s="1"/>
  <c r="AO121" i="4" s="1" a="1"/>
  <c r="AO121" i="4" s="1"/>
  <c r="AP121" i="4" s="1" a="1"/>
  <c r="AP121" i="4" s="1"/>
  <c r="AQ121" i="4" s="1" a="1"/>
  <c r="AQ121" i="4" s="1"/>
  <c r="AR121" i="4" s="1" a="1"/>
  <c r="AR121" i="4" s="1"/>
  <c r="AS121" i="4" s="1" a="1"/>
  <c r="AS121" i="4" s="1"/>
  <c r="AT121" i="4" s="1" a="1"/>
  <c r="AT121" i="4" s="1"/>
  <c r="AU121" i="4" s="1" a="1"/>
  <c r="AU121" i="4" s="1"/>
  <c r="AV121" i="4" s="1" a="1"/>
  <c r="AV121" i="4" s="1"/>
  <c r="AW121" i="4" s="1" a="1"/>
  <c r="AW121" i="4" s="1"/>
  <c r="AX121" i="4" s="1" a="1"/>
  <c r="AX121" i="4" s="1"/>
  <c r="AY121" i="4" s="1" a="1"/>
  <c r="AY121" i="4" s="1"/>
  <c r="AZ121" i="4" s="1" a="1"/>
  <c r="AZ121" i="4" s="1"/>
  <c r="BA121" i="4" s="1" a="1"/>
  <c r="BA121" i="4" s="1"/>
  <c r="BB121" i="4" s="1" a="1"/>
  <c r="BB121" i="4" s="1"/>
  <c r="BC121" i="4" s="1" a="1"/>
  <c r="BC121" i="4" s="1"/>
  <c r="BD121" i="4" s="1" a="1"/>
  <c r="BD121" i="4" s="1"/>
  <c r="BE121" i="4" s="1" a="1"/>
  <c r="BE121" i="4" s="1"/>
  <c r="BF121" i="4" s="1" a="1"/>
  <c r="BF121" i="4" s="1"/>
  <c r="BG121" i="4" s="1" a="1"/>
  <c r="BG121" i="4" s="1"/>
  <c r="BH121" i="4" s="1" a="1"/>
  <c r="BH121" i="4" s="1"/>
  <c r="BI121" i="4" s="1" a="1"/>
  <c r="BI121" i="4" s="1"/>
  <c r="BJ121" i="4" s="1" a="1"/>
  <c r="BJ121" i="4" s="1"/>
  <c r="BK121" i="4" s="1" a="1"/>
  <c r="BK121" i="4" s="1"/>
  <c r="BL121" i="4" s="1" a="1"/>
  <c r="BL121" i="4" s="1"/>
  <c r="BM121" i="4" s="1" a="1"/>
  <c r="BM121" i="4" s="1"/>
  <c r="BN121" i="4" s="1" a="1"/>
  <c r="BN121" i="4" s="1"/>
  <c r="BO121" i="4" s="1" a="1"/>
  <c r="BO121" i="4" s="1"/>
  <c r="BP121" i="4" s="1" a="1"/>
  <c r="BP121" i="4" s="1"/>
  <c r="BQ121" i="4" s="1" a="1"/>
  <c r="BQ121" i="4" s="1"/>
  <c r="BR121" i="4" s="1" a="1"/>
  <c r="BR121" i="4" s="1"/>
  <c r="Q125" i="4" a="1"/>
  <c r="Q125" i="4" s="1"/>
  <c r="R125" i="4" s="1" a="1"/>
  <c r="R125" i="4" s="1"/>
  <c r="S125" i="4" s="1" a="1"/>
  <c r="S125" i="4" s="1"/>
  <c r="T125" i="4" s="1" a="1"/>
  <c r="T125" i="4" s="1"/>
  <c r="U125" i="4" s="1" a="1"/>
  <c r="U125" i="4" s="1"/>
  <c r="V125" i="4" s="1" a="1"/>
  <c r="V125" i="4" s="1"/>
  <c r="W125" i="4" s="1" a="1"/>
  <c r="W125" i="4" s="1"/>
  <c r="X125" i="4" s="1" a="1"/>
  <c r="X125" i="4" s="1"/>
  <c r="Y125" i="4" s="1" a="1"/>
  <c r="Y125" i="4" s="1"/>
  <c r="Z125" i="4" s="1" a="1"/>
  <c r="Z125" i="4" s="1"/>
  <c r="AA125" i="4" s="1" a="1"/>
  <c r="AA125" i="4" s="1"/>
  <c r="AB125" i="4" s="1" a="1"/>
  <c r="AB125" i="4" s="1"/>
  <c r="AC125" i="4" s="1" a="1"/>
  <c r="AC125" i="4" s="1"/>
  <c r="AD125" i="4" s="1" a="1"/>
  <c r="AD125" i="4" s="1"/>
  <c r="AE125" i="4" s="1" a="1"/>
  <c r="AE125" i="4" s="1"/>
  <c r="AF125" i="4" s="1" a="1"/>
  <c r="AF125" i="4" s="1"/>
  <c r="AG125" i="4" s="1" a="1"/>
  <c r="AG125" i="4" s="1"/>
  <c r="AH125" i="4" s="1" a="1"/>
  <c r="AH125" i="4" s="1"/>
  <c r="AI125" i="4" s="1" a="1"/>
  <c r="AI125" i="4" s="1"/>
  <c r="AJ125" i="4" s="1" a="1"/>
  <c r="AJ125" i="4" s="1"/>
  <c r="AK125" i="4" s="1" a="1"/>
  <c r="AK125" i="4" s="1"/>
  <c r="AL125" i="4" s="1" a="1"/>
  <c r="AL125" i="4" s="1"/>
  <c r="AM125" i="4" s="1" a="1"/>
  <c r="AM125" i="4" s="1"/>
  <c r="AN125" i="4" s="1" a="1"/>
  <c r="AN125" i="4" s="1"/>
  <c r="AO125" i="4" s="1" a="1"/>
  <c r="AO125" i="4" s="1"/>
  <c r="AP125" i="4" s="1" a="1"/>
  <c r="AP125" i="4" s="1"/>
  <c r="AQ125" i="4" s="1" a="1"/>
  <c r="AQ125" i="4" s="1"/>
  <c r="AR125" i="4" s="1" a="1"/>
  <c r="AR125" i="4" s="1"/>
  <c r="AS125" i="4" s="1" a="1"/>
  <c r="AS125" i="4" s="1"/>
  <c r="AT125" i="4" s="1" a="1"/>
  <c r="AT125" i="4" s="1"/>
  <c r="AU125" i="4" s="1" a="1"/>
  <c r="AU125" i="4" s="1"/>
  <c r="AV125" i="4" s="1" a="1"/>
  <c r="AV125" i="4" s="1"/>
  <c r="AW125" i="4" s="1" a="1"/>
  <c r="AW125" i="4" s="1"/>
  <c r="AX125" i="4" s="1" a="1"/>
  <c r="AX125" i="4" s="1"/>
  <c r="AY125" i="4" s="1" a="1"/>
  <c r="AY125" i="4" s="1"/>
  <c r="AZ125" i="4" s="1" a="1"/>
  <c r="AZ125" i="4" s="1"/>
  <c r="BA125" i="4" s="1" a="1"/>
  <c r="BA125" i="4" s="1"/>
  <c r="BB125" i="4" s="1" a="1"/>
  <c r="BB125" i="4" s="1"/>
  <c r="BC125" i="4" s="1" a="1"/>
  <c r="BC125" i="4" s="1"/>
  <c r="BD125" i="4" s="1" a="1"/>
  <c r="BD125" i="4" s="1"/>
  <c r="BE125" i="4" s="1" a="1"/>
  <c r="BE125" i="4" s="1"/>
  <c r="BF125" i="4" s="1" a="1"/>
  <c r="BF125" i="4" s="1"/>
  <c r="BG125" i="4" s="1" a="1"/>
  <c r="BG125" i="4" s="1"/>
  <c r="BH125" i="4" s="1" a="1"/>
  <c r="BH125" i="4" s="1"/>
  <c r="BI125" i="4" s="1" a="1"/>
  <c r="BI125" i="4" s="1"/>
  <c r="BJ125" i="4" s="1" a="1"/>
  <c r="BJ125" i="4" s="1"/>
  <c r="BK125" i="4" s="1" a="1"/>
  <c r="BK125" i="4" s="1"/>
  <c r="BL125" i="4" s="1" a="1"/>
  <c r="BL125" i="4" s="1"/>
  <c r="BM125" i="4" s="1" a="1"/>
  <c r="BM125" i="4" s="1"/>
  <c r="BN125" i="4" s="1" a="1"/>
  <c r="BN125" i="4" s="1"/>
  <c r="BO125" i="4" s="1" a="1"/>
  <c r="BO125" i="4" s="1"/>
  <c r="BP125" i="4" s="1" a="1"/>
  <c r="BP125" i="4" s="1"/>
  <c r="BQ125" i="4" s="1" a="1"/>
  <c r="BQ125" i="4" s="1"/>
  <c r="BR125" i="4" s="1" a="1"/>
  <c r="BR125" i="4" s="1"/>
  <c r="Q133" i="4" a="1"/>
  <c r="Q133" i="4" s="1"/>
  <c r="R133" i="4" s="1" a="1"/>
  <c r="R133" i="4" s="1"/>
  <c r="S133" i="4" s="1" a="1"/>
  <c r="S133" i="4" s="1"/>
  <c r="T133" i="4" s="1" a="1"/>
  <c r="T133" i="4" s="1"/>
  <c r="U133" i="4" s="1" a="1"/>
  <c r="U133" i="4" s="1"/>
  <c r="V133" i="4" s="1" a="1"/>
  <c r="V133" i="4" s="1"/>
  <c r="W133" i="4" s="1" a="1"/>
  <c r="W133" i="4" s="1"/>
  <c r="X133" i="4" s="1" a="1"/>
  <c r="X133" i="4" s="1"/>
  <c r="Y133" i="4" s="1" a="1"/>
  <c r="Y133" i="4" s="1"/>
  <c r="Z133" i="4" s="1" a="1"/>
  <c r="Z133" i="4" s="1"/>
  <c r="AA133" i="4" s="1" a="1"/>
  <c r="AA133" i="4" s="1"/>
  <c r="AB133" i="4" s="1" a="1"/>
  <c r="AB133" i="4" s="1"/>
  <c r="AC133" i="4" s="1" a="1"/>
  <c r="AC133" i="4" s="1"/>
  <c r="AD133" i="4" s="1" a="1"/>
  <c r="AD133" i="4" s="1"/>
  <c r="AE133" i="4" s="1" a="1"/>
  <c r="AE133" i="4" s="1"/>
  <c r="AF133" i="4" s="1" a="1"/>
  <c r="AF133" i="4" s="1"/>
  <c r="AG133" i="4" s="1" a="1"/>
  <c r="AG133" i="4" s="1"/>
  <c r="AH133" i="4" s="1" a="1"/>
  <c r="AH133" i="4" s="1"/>
  <c r="AI133" i="4" s="1" a="1"/>
  <c r="AI133" i="4" s="1"/>
  <c r="AJ133" i="4" s="1" a="1"/>
  <c r="AJ133" i="4" s="1"/>
  <c r="AK133" i="4" s="1" a="1"/>
  <c r="AK133" i="4" s="1"/>
  <c r="AL133" i="4" s="1" a="1"/>
  <c r="AL133" i="4" s="1"/>
  <c r="AM133" i="4" s="1" a="1"/>
  <c r="AM133" i="4" s="1"/>
  <c r="AN133" i="4" s="1" a="1"/>
  <c r="AN133" i="4" s="1"/>
  <c r="AO133" i="4" s="1" a="1"/>
  <c r="AO133" i="4" s="1"/>
  <c r="AP133" i="4" s="1" a="1"/>
  <c r="AP133" i="4" s="1"/>
  <c r="AQ133" i="4" s="1" a="1"/>
  <c r="AQ133" i="4" s="1"/>
  <c r="AR133" i="4" s="1" a="1"/>
  <c r="AR133" i="4" s="1"/>
  <c r="AS133" i="4" s="1" a="1"/>
  <c r="AS133" i="4" s="1"/>
  <c r="AT133" i="4" s="1" a="1"/>
  <c r="AT133" i="4" s="1"/>
  <c r="AU133" i="4" s="1" a="1"/>
  <c r="AU133" i="4" s="1"/>
  <c r="AV133" i="4" s="1" a="1"/>
  <c r="AV133" i="4" s="1"/>
  <c r="AW133" i="4" s="1" a="1"/>
  <c r="AW133" i="4" s="1"/>
  <c r="AX133" i="4" s="1" a="1"/>
  <c r="AX133" i="4" s="1"/>
  <c r="AY133" i="4" s="1" a="1"/>
  <c r="AY133" i="4" s="1"/>
  <c r="AZ133" i="4" s="1" a="1"/>
  <c r="AZ133" i="4" s="1"/>
  <c r="BA133" i="4" s="1" a="1"/>
  <c r="BA133" i="4" s="1"/>
  <c r="BB133" i="4" s="1" a="1"/>
  <c r="BB133" i="4" s="1"/>
  <c r="BC133" i="4" s="1" a="1"/>
  <c r="BC133" i="4" s="1"/>
  <c r="BD133" i="4" s="1" a="1"/>
  <c r="BD133" i="4" s="1"/>
  <c r="BE133" i="4" s="1" a="1"/>
  <c r="BE133" i="4" s="1"/>
  <c r="BF133" i="4" s="1" a="1"/>
  <c r="BF133" i="4" s="1"/>
  <c r="BG133" i="4" s="1" a="1"/>
  <c r="BG133" i="4" s="1"/>
  <c r="BH133" i="4" s="1" a="1"/>
  <c r="BH133" i="4" s="1"/>
  <c r="BI133" i="4" s="1" a="1"/>
  <c r="BI133" i="4" s="1"/>
  <c r="BJ133" i="4" s="1" a="1"/>
  <c r="BJ133" i="4" s="1"/>
  <c r="BK133" i="4" s="1" a="1"/>
  <c r="BK133" i="4" s="1"/>
  <c r="BL133" i="4" s="1" a="1"/>
  <c r="BL133" i="4" s="1"/>
  <c r="BM133" i="4" s="1" a="1"/>
  <c r="BM133" i="4" s="1"/>
  <c r="BN133" i="4" s="1" a="1"/>
  <c r="BN133" i="4" s="1"/>
  <c r="BO133" i="4" s="1" a="1"/>
  <c r="BO133" i="4" s="1"/>
  <c r="BP133" i="4" s="1" a="1"/>
  <c r="BP133" i="4" s="1"/>
  <c r="BQ133" i="4" s="1" a="1"/>
  <c r="BQ133" i="4" s="1"/>
  <c r="BR133" i="4" s="1" a="1"/>
  <c r="BR133" i="4" s="1"/>
  <c r="Q137" i="4" a="1"/>
  <c r="Q137" i="4" s="1"/>
  <c r="R137" i="4" s="1" a="1"/>
  <c r="R137" i="4" s="1"/>
  <c r="S137" i="4" s="1" a="1"/>
  <c r="S137" i="4" s="1"/>
  <c r="T137" i="4" s="1" a="1"/>
  <c r="T137" i="4" s="1"/>
  <c r="U137" i="4" s="1" a="1"/>
  <c r="U137" i="4" s="1"/>
  <c r="V137" i="4" s="1" a="1"/>
  <c r="V137" i="4" s="1"/>
  <c r="W137" i="4" s="1" a="1"/>
  <c r="W137" i="4" s="1"/>
  <c r="X137" i="4" s="1" a="1"/>
  <c r="X137" i="4" s="1"/>
  <c r="Y137" i="4" s="1" a="1"/>
  <c r="Y137" i="4" s="1"/>
  <c r="Z137" i="4" s="1" a="1"/>
  <c r="Z137" i="4" s="1"/>
  <c r="AA137" i="4" s="1" a="1"/>
  <c r="AA137" i="4" s="1"/>
  <c r="AB137" i="4" s="1" a="1"/>
  <c r="AB137" i="4" s="1"/>
  <c r="AC137" i="4" s="1" a="1"/>
  <c r="AC137" i="4" s="1"/>
  <c r="AD137" i="4" s="1" a="1"/>
  <c r="AD137" i="4" s="1"/>
  <c r="AE137" i="4" s="1" a="1"/>
  <c r="AE137" i="4" s="1"/>
  <c r="AF137" i="4" s="1" a="1"/>
  <c r="AF137" i="4" s="1"/>
  <c r="AG137" i="4" s="1" a="1"/>
  <c r="AG137" i="4" s="1"/>
  <c r="AH137" i="4" s="1" a="1"/>
  <c r="AH137" i="4" s="1"/>
  <c r="AI137" i="4" s="1" a="1"/>
  <c r="AI137" i="4" s="1"/>
  <c r="AJ137" i="4" s="1" a="1"/>
  <c r="AJ137" i="4" s="1"/>
  <c r="AK137" i="4" s="1" a="1"/>
  <c r="AK137" i="4" s="1"/>
  <c r="AL137" i="4" s="1" a="1"/>
  <c r="AL137" i="4" s="1"/>
  <c r="AM137" i="4" s="1" a="1"/>
  <c r="AM137" i="4" s="1"/>
  <c r="AN137" i="4" s="1" a="1"/>
  <c r="AN137" i="4" s="1"/>
  <c r="AO137" i="4" s="1" a="1"/>
  <c r="AO137" i="4" s="1"/>
  <c r="AP137" i="4" s="1" a="1"/>
  <c r="AP137" i="4" s="1"/>
  <c r="AQ137" i="4" s="1" a="1"/>
  <c r="AQ137" i="4" s="1"/>
  <c r="AR137" i="4" s="1" a="1"/>
  <c r="AR137" i="4" s="1"/>
  <c r="AS137" i="4" s="1" a="1"/>
  <c r="AS137" i="4" s="1"/>
  <c r="AT137" i="4" s="1" a="1"/>
  <c r="AT137" i="4" s="1"/>
  <c r="AU137" i="4" s="1" a="1"/>
  <c r="AU137" i="4" s="1"/>
  <c r="AV137" i="4" s="1" a="1"/>
  <c r="AV137" i="4" s="1"/>
  <c r="AW137" i="4" s="1" a="1"/>
  <c r="AW137" i="4" s="1"/>
  <c r="AX137" i="4" s="1" a="1"/>
  <c r="AX137" i="4" s="1"/>
  <c r="AY137" i="4" s="1" a="1"/>
  <c r="AY137" i="4" s="1"/>
  <c r="AZ137" i="4" s="1" a="1"/>
  <c r="AZ137" i="4" s="1"/>
  <c r="BA137" i="4" s="1" a="1"/>
  <c r="BA137" i="4" s="1"/>
  <c r="BB137" i="4" s="1" a="1"/>
  <c r="BB137" i="4" s="1"/>
  <c r="BC137" i="4" s="1" a="1"/>
  <c r="BC137" i="4" s="1"/>
  <c r="BD137" i="4" s="1" a="1"/>
  <c r="BD137" i="4" s="1"/>
  <c r="BE137" i="4" s="1" a="1"/>
  <c r="BE137" i="4" s="1"/>
  <c r="BF137" i="4" s="1" a="1"/>
  <c r="BF137" i="4" s="1"/>
  <c r="BG137" i="4" s="1" a="1"/>
  <c r="BG137" i="4" s="1"/>
  <c r="BH137" i="4" s="1" a="1"/>
  <c r="BH137" i="4" s="1"/>
  <c r="BI137" i="4" s="1" a="1"/>
  <c r="BI137" i="4" s="1"/>
  <c r="BJ137" i="4" s="1" a="1"/>
  <c r="BJ137" i="4" s="1"/>
  <c r="BK137" i="4" s="1" a="1"/>
  <c r="BK137" i="4" s="1"/>
  <c r="BL137" i="4" s="1" a="1"/>
  <c r="BL137" i="4" s="1"/>
  <c r="BM137" i="4" s="1" a="1"/>
  <c r="BM137" i="4" s="1"/>
  <c r="BN137" i="4" s="1" a="1"/>
  <c r="BN137" i="4" s="1"/>
  <c r="BO137" i="4" s="1" a="1"/>
  <c r="BO137" i="4" s="1"/>
  <c r="BP137" i="4" s="1" a="1"/>
  <c r="BP137" i="4" s="1"/>
  <c r="BQ137" i="4" s="1" a="1"/>
  <c r="BQ137" i="4" s="1"/>
  <c r="BR137" i="4" s="1" a="1"/>
  <c r="BR137" i="4" s="1"/>
  <c r="Q123" i="4" a="1"/>
  <c r="Q123" i="4" s="1"/>
  <c r="R123" i="4" s="1" a="1"/>
  <c r="R123" i="4" s="1"/>
  <c r="S123" i="4" s="1" a="1"/>
  <c r="S123" i="4" s="1"/>
  <c r="T123" i="4" s="1" a="1"/>
  <c r="T123" i="4" s="1"/>
  <c r="U123" i="4" s="1" a="1"/>
  <c r="U123" i="4" s="1"/>
  <c r="V123" i="4" s="1" a="1"/>
  <c r="V123" i="4" s="1"/>
  <c r="W123" i="4" s="1" a="1"/>
  <c r="W123" i="4" s="1"/>
  <c r="X123" i="4" s="1" a="1"/>
  <c r="X123" i="4" s="1"/>
  <c r="Y123" i="4" s="1" a="1"/>
  <c r="Y123" i="4" s="1"/>
  <c r="Z123" i="4" s="1" a="1"/>
  <c r="Z123" i="4" s="1"/>
  <c r="AA123" i="4" s="1" a="1"/>
  <c r="AA123" i="4" s="1"/>
  <c r="AB123" i="4" s="1" a="1"/>
  <c r="AB123" i="4" s="1"/>
  <c r="AC123" i="4" s="1" a="1"/>
  <c r="AC123" i="4" s="1"/>
  <c r="AD123" i="4" s="1" a="1"/>
  <c r="AD123" i="4" s="1"/>
  <c r="AE123" i="4" s="1" a="1"/>
  <c r="AE123" i="4" s="1"/>
  <c r="AF123" i="4" s="1" a="1"/>
  <c r="AF123" i="4" s="1"/>
  <c r="AG123" i="4" s="1" a="1"/>
  <c r="AG123" i="4" s="1"/>
  <c r="AH123" i="4" s="1" a="1"/>
  <c r="AH123" i="4" s="1"/>
  <c r="AI123" i="4" s="1" a="1"/>
  <c r="AI123" i="4" s="1"/>
  <c r="AJ123" i="4" s="1" a="1"/>
  <c r="AJ123" i="4" s="1"/>
  <c r="AK123" i="4" s="1" a="1"/>
  <c r="AK123" i="4" s="1"/>
  <c r="AL123" i="4" s="1" a="1"/>
  <c r="AL123" i="4" s="1"/>
  <c r="AM123" i="4" s="1" a="1"/>
  <c r="AM123" i="4" s="1"/>
  <c r="AN123" i="4" s="1" a="1"/>
  <c r="AN123" i="4" s="1"/>
  <c r="AO123" i="4" s="1" a="1"/>
  <c r="AO123" i="4" s="1"/>
  <c r="AP123" i="4" s="1" a="1"/>
  <c r="AP123" i="4" s="1"/>
  <c r="AQ123" i="4" s="1" a="1"/>
  <c r="AQ123" i="4" s="1"/>
  <c r="AR123" i="4" s="1" a="1"/>
  <c r="AR123" i="4" s="1"/>
  <c r="AS123" i="4" s="1" a="1"/>
  <c r="AS123" i="4" s="1"/>
  <c r="AT123" i="4" s="1" a="1"/>
  <c r="AT123" i="4" s="1"/>
  <c r="AU123" i="4" s="1" a="1"/>
  <c r="AU123" i="4" s="1"/>
  <c r="AV123" i="4" s="1" a="1"/>
  <c r="AV123" i="4" s="1"/>
  <c r="AW123" i="4" s="1" a="1"/>
  <c r="AW123" i="4" s="1"/>
  <c r="AX123" i="4" s="1" a="1"/>
  <c r="AX123" i="4" s="1"/>
  <c r="AY123" i="4" s="1" a="1"/>
  <c r="AY123" i="4" s="1"/>
  <c r="AZ123" i="4" s="1" a="1"/>
  <c r="AZ123" i="4" s="1"/>
  <c r="BA123" i="4" s="1" a="1"/>
  <c r="BA123" i="4" s="1"/>
  <c r="BB123" i="4" s="1" a="1"/>
  <c r="BB123" i="4" s="1"/>
  <c r="BC123" i="4" s="1" a="1"/>
  <c r="BC123" i="4" s="1"/>
  <c r="BD123" i="4" s="1" a="1"/>
  <c r="BD123" i="4" s="1"/>
  <c r="BE123" i="4" s="1" a="1"/>
  <c r="BE123" i="4" s="1"/>
  <c r="BF123" i="4" s="1" a="1"/>
  <c r="BF123" i="4" s="1"/>
  <c r="BG123" i="4" s="1" a="1"/>
  <c r="BG123" i="4" s="1"/>
  <c r="BH123" i="4" s="1" a="1"/>
  <c r="BH123" i="4" s="1"/>
  <c r="BI123" i="4" s="1" a="1"/>
  <c r="BI123" i="4" s="1"/>
  <c r="BJ123" i="4" s="1" a="1"/>
  <c r="BJ123" i="4" s="1"/>
  <c r="BK123" i="4" s="1" a="1"/>
  <c r="BK123" i="4" s="1"/>
  <c r="BL123" i="4" s="1" a="1"/>
  <c r="BL123" i="4" s="1"/>
  <c r="BM123" i="4" s="1" a="1"/>
  <c r="BM123" i="4" s="1"/>
  <c r="BN123" i="4" s="1" a="1"/>
  <c r="BN123" i="4" s="1"/>
  <c r="BO123" i="4" s="1" a="1"/>
  <c r="BO123" i="4" s="1"/>
  <c r="BP123" i="4" s="1" a="1"/>
  <c r="BP123" i="4" s="1"/>
  <c r="BQ123" i="4" s="1" a="1"/>
  <c r="BQ123" i="4" s="1"/>
  <c r="BR123" i="4" s="1" a="1"/>
  <c r="BR123" i="4" s="1"/>
  <c r="N117" i="4" a="1"/>
  <c r="N117" i="4" s="1"/>
  <c r="O117" i="4" s="1" a="1"/>
  <c r="O117" i="4" s="1"/>
  <c r="P117" i="4" s="1" a="1"/>
  <c r="P117" i="4" s="1"/>
  <c r="Q117" i="4" s="1" a="1"/>
  <c r="Q117" i="4" s="1"/>
  <c r="R117" i="4" s="1" a="1"/>
  <c r="R117" i="4" s="1"/>
  <c r="S117" i="4" s="1" a="1"/>
  <c r="S117" i="4" s="1"/>
  <c r="T117" i="4" s="1" a="1"/>
  <c r="T117" i="4" s="1"/>
  <c r="U117" i="4" s="1" a="1"/>
  <c r="U117" i="4" s="1"/>
  <c r="V117" i="4" s="1" a="1"/>
  <c r="V117" i="4" s="1"/>
  <c r="W117" i="4" s="1" a="1"/>
  <c r="W117" i="4" s="1"/>
  <c r="X117" i="4" s="1" a="1"/>
  <c r="X117" i="4" s="1"/>
  <c r="Y117" i="4" s="1" a="1"/>
  <c r="Y117" i="4" s="1"/>
  <c r="Z117" i="4" s="1" a="1"/>
  <c r="Z117" i="4" s="1"/>
  <c r="AA117" i="4" s="1" a="1"/>
  <c r="AA117" i="4" s="1"/>
  <c r="AB117" i="4" s="1" a="1"/>
  <c r="AB117" i="4" s="1"/>
  <c r="AC117" i="4" s="1" a="1"/>
  <c r="AC117" i="4" s="1"/>
  <c r="AD117" i="4" s="1" a="1"/>
  <c r="AD117" i="4" s="1"/>
  <c r="AE117" i="4" s="1" a="1"/>
  <c r="AE117" i="4" s="1"/>
  <c r="AF117" i="4" s="1" a="1"/>
  <c r="AF117" i="4" s="1"/>
  <c r="AG117" i="4" s="1" a="1"/>
  <c r="AG117" i="4" s="1"/>
  <c r="AH117" i="4" s="1" a="1"/>
  <c r="AH117" i="4" s="1"/>
  <c r="AI117" i="4" s="1" a="1"/>
  <c r="AI117" i="4" s="1"/>
  <c r="AJ117" i="4" s="1" a="1"/>
  <c r="AJ117" i="4" s="1"/>
  <c r="AK117" i="4" s="1" a="1"/>
  <c r="AK117" i="4" s="1"/>
  <c r="AL117" i="4" s="1" a="1"/>
  <c r="AL117" i="4" s="1"/>
  <c r="AM117" i="4" s="1" a="1"/>
  <c r="AM117" i="4" s="1"/>
  <c r="AN117" i="4" s="1" a="1"/>
  <c r="AN117" i="4" s="1"/>
  <c r="AO117" i="4" s="1" a="1"/>
  <c r="AO117" i="4" s="1"/>
  <c r="AP117" i="4" s="1" a="1"/>
  <c r="AP117" i="4" s="1"/>
  <c r="AQ117" i="4" s="1" a="1"/>
  <c r="AQ117" i="4" s="1"/>
  <c r="AR117" i="4" s="1" a="1"/>
  <c r="AR117" i="4" s="1"/>
  <c r="AS117" i="4" s="1" a="1"/>
  <c r="AS117" i="4" s="1"/>
  <c r="AT117" i="4" s="1" a="1"/>
  <c r="AT117" i="4" s="1"/>
  <c r="AU117" i="4" s="1" a="1"/>
  <c r="AU117" i="4" s="1"/>
  <c r="AV117" i="4" s="1" a="1"/>
  <c r="AV117" i="4" s="1"/>
  <c r="AW117" i="4" s="1" a="1"/>
  <c r="AW117" i="4" s="1"/>
  <c r="AX190" i="4" s="1" a="1"/>
  <c r="AX190" i="4" s="1"/>
  <c r="Q119" i="4" a="1"/>
  <c r="Q119" i="4" s="1"/>
  <c r="R119" i="4" s="1" a="1"/>
  <c r="R119" i="4" s="1"/>
  <c r="S119" i="4" s="1" a="1"/>
  <c r="S119" i="4" s="1"/>
  <c r="T119" i="4" s="1" a="1"/>
  <c r="T119" i="4" s="1"/>
  <c r="U119" i="4" s="1" a="1"/>
  <c r="U119" i="4" s="1"/>
  <c r="V119" i="4" s="1" a="1"/>
  <c r="V119" i="4" s="1"/>
  <c r="W119" i="4" s="1" a="1"/>
  <c r="W119" i="4" s="1"/>
  <c r="X119" i="4" s="1" a="1"/>
  <c r="X119" i="4" s="1"/>
  <c r="Y119" i="4" s="1" a="1"/>
  <c r="Y119" i="4" s="1"/>
  <c r="Z119" i="4" s="1" a="1"/>
  <c r="Z119" i="4" s="1"/>
  <c r="AA119" i="4" s="1" a="1"/>
  <c r="AA119" i="4" s="1"/>
  <c r="AB119" i="4" s="1" a="1"/>
  <c r="AB119" i="4" s="1"/>
  <c r="AC119" i="4" s="1" a="1"/>
  <c r="AC119" i="4" s="1"/>
  <c r="AD119" i="4" s="1" a="1"/>
  <c r="AD119" i="4" s="1"/>
  <c r="AE119" i="4" s="1" a="1"/>
  <c r="AE119" i="4" s="1"/>
  <c r="AF119" i="4" s="1" a="1"/>
  <c r="AF119" i="4" s="1"/>
  <c r="AG119" i="4" s="1" a="1"/>
  <c r="AG119" i="4" s="1"/>
  <c r="AH119" i="4" s="1" a="1"/>
  <c r="AH119" i="4" s="1"/>
  <c r="AI119" i="4" s="1" a="1"/>
  <c r="AI119" i="4" s="1"/>
  <c r="AJ119" i="4" s="1" a="1"/>
  <c r="AJ119" i="4" s="1"/>
  <c r="AK119" i="4" s="1" a="1"/>
  <c r="AK119" i="4" s="1"/>
  <c r="AL119" i="4" s="1" a="1"/>
  <c r="AL119" i="4" s="1"/>
  <c r="AM119" i="4" s="1" a="1"/>
  <c r="AM119" i="4" s="1"/>
  <c r="AN119" i="4" s="1" a="1"/>
  <c r="AN119" i="4" s="1"/>
  <c r="AO119" i="4" s="1" a="1"/>
  <c r="AO119" i="4" s="1"/>
  <c r="AP119" i="4" s="1" a="1"/>
  <c r="AP119" i="4" s="1"/>
  <c r="AQ119" i="4" s="1" a="1"/>
  <c r="AQ119" i="4" s="1"/>
  <c r="AR119" i="4" s="1" a="1"/>
  <c r="AR119" i="4" s="1"/>
  <c r="AS119" i="4" s="1" a="1"/>
  <c r="AS119" i="4" s="1"/>
  <c r="AT119" i="4" s="1" a="1"/>
  <c r="AT119" i="4" s="1"/>
  <c r="AU119" i="4" s="1" a="1"/>
  <c r="AU119" i="4" s="1"/>
  <c r="AV119" i="4" s="1" a="1"/>
  <c r="AV119" i="4" s="1"/>
  <c r="AW119" i="4" s="1" a="1"/>
  <c r="AW119" i="4" s="1"/>
  <c r="AX119" i="4" s="1" a="1"/>
  <c r="AX119" i="4" s="1"/>
  <c r="AY119" i="4" s="1" a="1"/>
  <c r="AY119" i="4" s="1"/>
  <c r="AZ119" i="4" s="1" a="1"/>
  <c r="AZ119" i="4" s="1"/>
  <c r="BA119" i="4" s="1" a="1"/>
  <c r="BA119" i="4" s="1"/>
  <c r="BB119" i="4" s="1" a="1"/>
  <c r="BB119" i="4" s="1"/>
  <c r="BC119" i="4" s="1" a="1"/>
  <c r="BC119" i="4" s="1"/>
  <c r="BD119" i="4" s="1" a="1"/>
  <c r="BD119" i="4" s="1"/>
  <c r="BE119" i="4" s="1" a="1"/>
  <c r="BE119" i="4" s="1"/>
  <c r="BF119" i="4" s="1" a="1"/>
  <c r="BF119" i="4" s="1"/>
  <c r="BG119" i="4" s="1" a="1"/>
  <c r="BG119" i="4" s="1"/>
  <c r="BH119" i="4" s="1" a="1"/>
  <c r="BH119" i="4" s="1"/>
  <c r="BI119" i="4" s="1" a="1"/>
  <c r="BI119" i="4" s="1"/>
  <c r="BJ119" i="4" s="1" a="1"/>
  <c r="BJ119" i="4" s="1"/>
  <c r="BK119" i="4" s="1" a="1"/>
  <c r="BK119" i="4" s="1"/>
  <c r="BL192" i="4" s="1" a="1"/>
  <c r="BL192" i="4" s="1"/>
  <c r="M118" i="4" a="1"/>
  <c r="M118" i="4" s="1"/>
  <c r="N118" i="4" s="1" a="1"/>
  <c r="N118" i="4" s="1"/>
  <c r="O118" i="4" s="1" a="1"/>
  <c r="O118" i="4" s="1"/>
  <c r="P118" i="4" s="1" a="1"/>
  <c r="P118" i="4" s="1"/>
  <c r="Q118" i="4" s="1" a="1"/>
  <c r="Q118" i="4" s="1"/>
  <c r="R118" i="4" s="1" a="1"/>
  <c r="R118" i="4" s="1"/>
  <c r="S118" i="4" s="1" a="1"/>
  <c r="S118" i="4" s="1"/>
  <c r="T118" i="4" s="1" a="1"/>
  <c r="T118" i="4" s="1"/>
  <c r="U118" i="4" s="1" a="1"/>
  <c r="U118" i="4" s="1"/>
  <c r="V118" i="4" s="1" a="1"/>
  <c r="V118" i="4" s="1"/>
  <c r="W118" i="4" s="1" a="1"/>
  <c r="W118" i="4" s="1"/>
  <c r="X118" i="4" s="1" a="1"/>
  <c r="X118" i="4" s="1"/>
  <c r="Y118" i="4" s="1" a="1"/>
  <c r="Y118" i="4" s="1"/>
  <c r="Z118" i="4" s="1" a="1"/>
  <c r="Z118" i="4" s="1"/>
  <c r="AA118" i="4" s="1" a="1"/>
  <c r="AA118" i="4" s="1"/>
  <c r="AB118" i="4" s="1" a="1"/>
  <c r="AB118" i="4" s="1"/>
  <c r="AC118" i="4" s="1" a="1"/>
  <c r="AC118" i="4" s="1"/>
  <c r="AD118" i="4" s="1" a="1"/>
  <c r="AD118" i="4" s="1"/>
  <c r="AE118" i="4" s="1" a="1"/>
  <c r="AE118" i="4" s="1"/>
  <c r="AF118" i="4" s="1" a="1"/>
  <c r="AF118" i="4" s="1"/>
  <c r="AG118" i="4" s="1" a="1"/>
  <c r="AG118" i="4" s="1"/>
  <c r="AH118" i="4" s="1" a="1"/>
  <c r="AH118" i="4" s="1"/>
  <c r="AI118" i="4" s="1" a="1"/>
  <c r="AI118" i="4" s="1"/>
  <c r="AJ118" i="4" s="1" a="1"/>
  <c r="AJ118" i="4" s="1"/>
  <c r="AK118" i="4" s="1" a="1"/>
  <c r="AK118" i="4" s="1"/>
  <c r="AL118" i="4" s="1" a="1"/>
  <c r="AL118" i="4" s="1"/>
  <c r="AM118" i="4" s="1" a="1"/>
  <c r="AM118" i="4" s="1"/>
  <c r="AN118" i="4" s="1" a="1"/>
  <c r="AN118" i="4" s="1"/>
  <c r="AO118" i="4" s="1" a="1"/>
  <c r="AO118" i="4" s="1"/>
  <c r="AP191" i="4" s="1" a="1"/>
  <c r="AP191" i="4" s="1"/>
  <c r="M122" i="4" a="1"/>
  <c r="M122" i="4" s="1"/>
  <c r="N122" i="4" s="1" a="1"/>
  <c r="N122" i="4" s="1"/>
  <c r="O122" i="4" s="1" a="1"/>
  <c r="O122" i="4" s="1"/>
  <c r="P122" i="4" s="1" a="1"/>
  <c r="P122" i="4" s="1"/>
  <c r="Q122" i="4" s="1" a="1"/>
  <c r="Q122" i="4" s="1"/>
  <c r="R122" i="4" s="1" a="1"/>
  <c r="R122" i="4" s="1"/>
  <c r="S122" i="4" s="1" a="1"/>
  <c r="S122" i="4" s="1"/>
  <c r="T122" i="4" s="1" a="1"/>
  <c r="T122" i="4" s="1"/>
  <c r="U122" i="4" s="1" a="1"/>
  <c r="U122" i="4" s="1"/>
  <c r="V122" i="4" s="1" a="1"/>
  <c r="V122" i="4" s="1"/>
  <c r="W122" i="4" s="1" a="1"/>
  <c r="W122" i="4" s="1"/>
  <c r="X122" i="4" s="1" a="1"/>
  <c r="X122" i="4" s="1"/>
  <c r="Y122" i="4" s="1" a="1"/>
  <c r="Y122" i="4" s="1"/>
  <c r="Z122" i="4" s="1" a="1"/>
  <c r="Z122" i="4" s="1"/>
  <c r="AA122" i="4" s="1" a="1"/>
  <c r="AA122" i="4" s="1"/>
  <c r="AB122" i="4" s="1" a="1"/>
  <c r="AB122" i="4" s="1"/>
  <c r="AC122" i="4" s="1" a="1"/>
  <c r="AC122" i="4" s="1"/>
  <c r="AD122" i="4" s="1" a="1"/>
  <c r="AD122" i="4" s="1"/>
  <c r="AE122" i="4" s="1" a="1"/>
  <c r="AE122" i="4" s="1"/>
  <c r="AF122" i="4" s="1" a="1"/>
  <c r="AF122" i="4" s="1"/>
  <c r="AG122" i="4" s="1" a="1"/>
  <c r="AG122" i="4" s="1"/>
  <c r="AH122" i="4" s="1" a="1"/>
  <c r="AH122" i="4" s="1"/>
  <c r="AI122" i="4" s="1" a="1"/>
  <c r="AI122" i="4" s="1"/>
  <c r="AJ122" i="4" s="1" a="1"/>
  <c r="AJ122" i="4" s="1"/>
  <c r="AK122" i="4" s="1" a="1"/>
  <c r="AK122" i="4" s="1"/>
  <c r="AL122" i="4" s="1" a="1"/>
  <c r="AL122" i="4" s="1"/>
  <c r="AM122" i="4" s="1" a="1"/>
  <c r="AM122" i="4" s="1"/>
  <c r="AN122" i="4" s="1" a="1"/>
  <c r="AN122" i="4" s="1"/>
  <c r="AO122" i="4" s="1" a="1"/>
  <c r="AO122" i="4" s="1"/>
  <c r="AP122" i="4" s="1" a="1"/>
  <c r="AP122" i="4" s="1"/>
  <c r="AQ122" i="4" s="1" a="1"/>
  <c r="AQ122" i="4" s="1"/>
  <c r="AR122" i="4" s="1" a="1"/>
  <c r="AR122" i="4" s="1"/>
  <c r="AS122" i="4" s="1" a="1"/>
  <c r="AS122" i="4" s="1"/>
  <c r="AT122" i="4" s="1" a="1"/>
  <c r="AT122" i="4" s="1"/>
  <c r="AU122" i="4" s="1" a="1"/>
  <c r="AU122" i="4" s="1"/>
  <c r="AV122" i="4" s="1" a="1"/>
  <c r="AV122" i="4" s="1"/>
  <c r="AW122" i="4" s="1" a="1"/>
  <c r="AW122" i="4" s="1"/>
  <c r="AX122" i="4" s="1" a="1"/>
  <c r="AX122" i="4" s="1"/>
  <c r="AY122" i="4" s="1" a="1"/>
  <c r="AY122" i="4" s="1"/>
  <c r="AZ122" i="4" s="1" a="1"/>
  <c r="AZ122" i="4" s="1"/>
  <c r="BA122" i="4" s="1" a="1"/>
  <c r="BA122" i="4" s="1"/>
  <c r="BB122" i="4" s="1" a="1"/>
  <c r="BB122" i="4" s="1"/>
  <c r="BC122" i="4" s="1" a="1"/>
  <c r="BC122" i="4" s="1"/>
  <c r="BD122" i="4" s="1" a="1"/>
  <c r="BD122" i="4" s="1"/>
  <c r="BE122" i="4" s="1" a="1"/>
  <c r="BE122" i="4" s="1"/>
  <c r="BF122" i="4" s="1" a="1"/>
  <c r="BF122" i="4" s="1"/>
  <c r="BG122" i="4" s="1" a="1"/>
  <c r="BG122" i="4" s="1"/>
  <c r="BH122" i="4" s="1" a="1"/>
  <c r="BH122" i="4" s="1"/>
  <c r="BI122" i="4" s="1" a="1"/>
  <c r="BI122" i="4" s="1"/>
  <c r="BJ122" i="4" s="1" a="1"/>
  <c r="BJ122" i="4" s="1"/>
  <c r="BK122" i="4" s="1" a="1"/>
  <c r="BK122" i="4" s="1"/>
  <c r="BL122" i="4" s="1" a="1"/>
  <c r="BL122" i="4" s="1"/>
  <c r="BM122" i="4" s="1" a="1"/>
  <c r="BM122" i="4" s="1"/>
  <c r="BN122" i="4" s="1" a="1"/>
  <c r="BN122" i="4" s="1"/>
  <c r="BO122" i="4" s="1" a="1"/>
  <c r="BO122" i="4" s="1"/>
  <c r="BP122" i="4" s="1" a="1"/>
  <c r="BP122" i="4" s="1"/>
  <c r="BQ122" i="4" s="1" a="1"/>
  <c r="BQ122" i="4" s="1"/>
  <c r="BR122" i="4" s="1" a="1"/>
  <c r="BR122" i="4" s="1"/>
  <c r="M124" i="4" a="1"/>
  <c r="M124" i="4" s="1"/>
  <c r="N124" i="4" s="1" a="1"/>
  <c r="N124" i="4" s="1"/>
  <c r="O124" i="4" s="1" a="1"/>
  <c r="O124" i="4" s="1"/>
  <c r="P124" i="4" s="1" a="1"/>
  <c r="P124" i="4" s="1"/>
  <c r="Q124" i="4" s="1" a="1"/>
  <c r="Q124" i="4" s="1"/>
  <c r="R124" i="4" s="1" a="1"/>
  <c r="R124" i="4" s="1"/>
  <c r="S124" i="4" s="1" a="1"/>
  <c r="S124" i="4" s="1"/>
  <c r="T124" i="4" s="1" a="1"/>
  <c r="T124" i="4" s="1"/>
  <c r="U124" i="4" s="1" a="1"/>
  <c r="U124" i="4" s="1"/>
  <c r="V124" i="4" s="1" a="1"/>
  <c r="V124" i="4" s="1"/>
  <c r="W124" i="4" s="1" a="1"/>
  <c r="W124" i="4" s="1"/>
  <c r="X124" i="4" s="1" a="1"/>
  <c r="X124" i="4" s="1"/>
  <c r="Y124" i="4" s="1" a="1"/>
  <c r="Y124" i="4" s="1"/>
  <c r="Z124" i="4" s="1" a="1"/>
  <c r="Z124" i="4" s="1"/>
  <c r="AA124" i="4" s="1" a="1"/>
  <c r="AA124" i="4" s="1"/>
  <c r="AB124" i="4" s="1" a="1"/>
  <c r="AB124" i="4" s="1"/>
  <c r="AC124" i="4" s="1" a="1"/>
  <c r="AC124" i="4" s="1"/>
  <c r="AD124" i="4" s="1" a="1"/>
  <c r="AD124" i="4" s="1"/>
  <c r="AE124" i="4" s="1" a="1"/>
  <c r="AE124" i="4" s="1"/>
  <c r="AF124" i="4" s="1" a="1"/>
  <c r="AF124" i="4" s="1"/>
  <c r="AG124" i="4" s="1" a="1"/>
  <c r="AG124" i="4" s="1"/>
  <c r="AH124" i="4" s="1" a="1"/>
  <c r="AH124" i="4" s="1"/>
  <c r="AI124" i="4" s="1" a="1"/>
  <c r="AI124" i="4" s="1"/>
  <c r="AJ124" i="4" s="1" a="1"/>
  <c r="AJ124" i="4" s="1"/>
  <c r="AK124" i="4" s="1" a="1"/>
  <c r="AK124" i="4" s="1"/>
  <c r="AL124" i="4" s="1" a="1"/>
  <c r="AL124" i="4" s="1"/>
  <c r="AM124" i="4" s="1" a="1"/>
  <c r="AM124" i="4" s="1"/>
  <c r="AN124" i="4" s="1" a="1"/>
  <c r="AN124" i="4" s="1"/>
  <c r="AO124" i="4" s="1" a="1"/>
  <c r="AO124" i="4" s="1"/>
  <c r="AP124" i="4" s="1" a="1"/>
  <c r="AP124" i="4" s="1"/>
  <c r="AQ124" i="4" s="1" a="1"/>
  <c r="AQ124" i="4" s="1"/>
  <c r="AR124" i="4" s="1" a="1"/>
  <c r="AR124" i="4" s="1"/>
  <c r="AS124" i="4" s="1" a="1"/>
  <c r="AS124" i="4" s="1"/>
  <c r="AT124" i="4" s="1" a="1"/>
  <c r="AT124" i="4" s="1"/>
  <c r="AU124" i="4" s="1" a="1"/>
  <c r="AU124" i="4" s="1"/>
  <c r="AV124" i="4" s="1" a="1"/>
  <c r="AV124" i="4" s="1"/>
  <c r="AW124" i="4" s="1" a="1"/>
  <c r="AW124" i="4" s="1"/>
  <c r="AX124" i="4" s="1" a="1"/>
  <c r="AX124" i="4" s="1"/>
  <c r="AY124" i="4" s="1" a="1"/>
  <c r="AY124" i="4" s="1"/>
  <c r="AZ124" i="4" s="1" a="1"/>
  <c r="AZ124" i="4" s="1"/>
  <c r="BA124" i="4" s="1" a="1"/>
  <c r="BA124" i="4" s="1"/>
  <c r="BB124" i="4" s="1" a="1"/>
  <c r="BB124" i="4" s="1"/>
  <c r="BC124" i="4" s="1" a="1"/>
  <c r="BC124" i="4" s="1"/>
  <c r="BD124" i="4" s="1" a="1"/>
  <c r="BD124" i="4" s="1"/>
  <c r="BE124" i="4" s="1" a="1"/>
  <c r="BE124" i="4" s="1"/>
  <c r="BF124" i="4" s="1" a="1"/>
  <c r="BF124" i="4" s="1"/>
  <c r="BG124" i="4" s="1" a="1"/>
  <c r="BG124" i="4" s="1"/>
  <c r="BH124" i="4" s="1" a="1"/>
  <c r="BH124" i="4" s="1"/>
  <c r="BI124" i="4" s="1" a="1"/>
  <c r="BI124" i="4" s="1"/>
  <c r="BJ124" i="4" s="1" a="1"/>
  <c r="BJ124" i="4" s="1"/>
  <c r="BK124" i="4" s="1" a="1"/>
  <c r="BK124" i="4" s="1"/>
  <c r="BL124" i="4" s="1" a="1"/>
  <c r="BL124" i="4" s="1"/>
  <c r="BM124" i="4" s="1" a="1"/>
  <c r="BM124" i="4" s="1"/>
  <c r="BN124" i="4" s="1" a="1"/>
  <c r="BN124" i="4" s="1"/>
  <c r="BO124" i="4" s="1" a="1"/>
  <c r="BO124" i="4" s="1"/>
  <c r="BP124" i="4" s="1" a="1"/>
  <c r="BP124" i="4" s="1"/>
  <c r="BQ124" i="4" s="1" a="1"/>
  <c r="BQ124" i="4" s="1"/>
  <c r="BR124" i="4" s="1" a="1"/>
  <c r="BR124" i="4" s="1"/>
  <c r="M126" i="4" a="1"/>
  <c r="M126" i="4" s="1"/>
  <c r="N126" i="4" s="1" a="1"/>
  <c r="N126" i="4" s="1"/>
  <c r="O126" i="4" s="1" a="1"/>
  <c r="O126" i="4" s="1"/>
  <c r="P126" i="4" s="1" a="1"/>
  <c r="P126" i="4" s="1"/>
  <c r="Q126" i="4" s="1" a="1"/>
  <c r="Q126" i="4" s="1"/>
  <c r="R126" i="4" s="1" a="1"/>
  <c r="R126" i="4" s="1"/>
  <c r="S126" i="4" s="1" a="1"/>
  <c r="S126" i="4" s="1"/>
  <c r="T126" i="4" s="1" a="1"/>
  <c r="T126" i="4" s="1"/>
  <c r="U126" i="4" s="1" a="1"/>
  <c r="U126" i="4" s="1"/>
  <c r="V126" i="4" s="1" a="1"/>
  <c r="V126" i="4" s="1"/>
  <c r="W126" i="4" s="1" a="1"/>
  <c r="W126" i="4" s="1"/>
  <c r="X126" i="4" s="1" a="1"/>
  <c r="X126" i="4" s="1"/>
  <c r="Y126" i="4" s="1" a="1"/>
  <c r="Y126" i="4" s="1"/>
  <c r="Z126" i="4" s="1" a="1"/>
  <c r="Z126" i="4" s="1"/>
  <c r="AA126" i="4" s="1" a="1"/>
  <c r="AA126" i="4" s="1"/>
  <c r="AB126" i="4" s="1" a="1"/>
  <c r="AB126" i="4" s="1"/>
  <c r="AC126" i="4" s="1" a="1"/>
  <c r="AC126" i="4" s="1"/>
  <c r="AD126" i="4" s="1" a="1"/>
  <c r="AD126" i="4" s="1"/>
  <c r="AE126" i="4" s="1" a="1"/>
  <c r="AE126" i="4" s="1"/>
  <c r="AF126" i="4" s="1" a="1"/>
  <c r="AF126" i="4" s="1"/>
  <c r="AG126" i="4" s="1" a="1"/>
  <c r="AG126" i="4" s="1"/>
  <c r="AH126" i="4" s="1" a="1"/>
  <c r="AH126" i="4" s="1"/>
  <c r="AI126" i="4" s="1" a="1"/>
  <c r="AI126" i="4" s="1"/>
  <c r="AJ126" i="4" s="1" a="1"/>
  <c r="AJ126" i="4" s="1"/>
  <c r="AK126" i="4" s="1" a="1"/>
  <c r="AK126" i="4" s="1"/>
  <c r="AL126" i="4" s="1" a="1"/>
  <c r="AL126" i="4" s="1"/>
  <c r="AM126" i="4" s="1" a="1"/>
  <c r="AM126" i="4" s="1"/>
  <c r="AN126" i="4" s="1" a="1"/>
  <c r="AN126" i="4" s="1"/>
  <c r="AO126" i="4" s="1" a="1"/>
  <c r="AO126" i="4" s="1"/>
  <c r="AP126" i="4" s="1" a="1"/>
  <c r="AP126" i="4" s="1"/>
  <c r="AQ126" i="4" s="1" a="1"/>
  <c r="AQ126" i="4" s="1"/>
  <c r="AR126" i="4" s="1" a="1"/>
  <c r="AR126" i="4" s="1"/>
  <c r="AS126" i="4" s="1" a="1"/>
  <c r="AS126" i="4" s="1"/>
  <c r="AT126" i="4" s="1" a="1"/>
  <c r="AT126" i="4" s="1"/>
  <c r="AU126" i="4" s="1" a="1"/>
  <c r="AU126" i="4" s="1"/>
  <c r="AV126" i="4" s="1" a="1"/>
  <c r="AV126" i="4" s="1"/>
  <c r="AW126" i="4" s="1" a="1"/>
  <c r="AW126" i="4" s="1"/>
  <c r="AX126" i="4" s="1" a="1"/>
  <c r="AX126" i="4" s="1"/>
  <c r="AY126" i="4" s="1" a="1"/>
  <c r="AY126" i="4" s="1"/>
  <c r="AZ126" i="4" s="1" a="1"/>
  <c r="AZ126" i="4" s="1"/>
  <c r="BA126" i="4" s="1" a="1"/>
  <c r="BA126" i="4" s="1"/>
  <c r="BB126" i="4" s="1" a="1"/>
  <c r="BB126" i="4" s="1"/>
  <c r="BC126" i="4" s="1" a="1"/>
  <c r="BC126" i="4" s="1"/>
  <c r="BD126" i="4" s="1" a="1"/>
  <c r="BD126" i="4" s="1"/>
  <c r="BE126" i="4" s="1" a="1"/>
  <c r="BE126" i="4" s="1"/>
  <c r="BF126" i="4" s="1" a="1"/>
  <c r="BF126" i="4" s="1"/>
  <c r="BG126" i="4" s="1" a="1"/>
  <c r="BG126" i="4" s="1"/>
  <c r="BH126" i="4" s="1" a="1"/>
  <c r="BH126" i="4" s="1"/>
  <c r="BI126" i="4" s="1" a="1"/>
  <c r="BI126" i="4" s="1"/>
  <c r="BJ126" i="4" s="1" a="1"/>
  <c r="BJ126" i="4" s="1"/>
  <c r="BK126" i="4" s="1" a="1"/>
  <c r="BK126" i="4" s="1"/>
  <c r="BL126" i="4" s="1" a="1"/>
  <c r="BL126" i="4" s="1"/>
  <c r="BM126" i="4" s="1" a="1"/>
  <c r="BM126" i="4" s="1"/>
  <c r="BN126" i="4" s="1" a="1"/>
  <c r="BN126" i="4" s="1"/>
  <c r="BO126" i="4" s="1" a="1"/>
  <c r="BO126" i="4" s="1"/>
  <c r="BP126" i="4" s="1" a="1"/>
  <c r="BP126" i="4" s="1"/>
  <c r="BQ126" i="4" s="1" a="1"/>
  <c r="BQ126" i="4" s="1"/>
  <c r="BR126" i="4" s="1" a="1"/>
  <c r="BR126" i="4" s="1"/>
  <c r="M128" i="4" a="1"/>
  <c r="M128" i="4" s="1"/>
  <c r="N128" i="4" s="1" a="1"/>
  <c r="N128" i="4" s="1"/>
  <c r="O128" i="4" s="1" a="1"/>
  <c r="O128" i="4" s="1"/>
  <c r="P128" i="4" s="1" a="1"/>
  <c r="P128" i="4" s="1"/>
  <c r="Q128" i="4" s="1" a="1"/>
  <c r="Q128" i="4" s="1"/>
  <c r="R128" i="4" s="1" a="1"/>
  <c r="R128" i="4" s="1"/>
  <c r="S128" i="4" s="1" a="1"/>
  <c r="S128" i="4" s="1"/>
  <c r="T128" i="4" s="1" a="1"/>
  <c r="T128" i="4" s="1"/>
  <c r="U128" i="4" s="1" a="1"/>
  <c r="U128" i="4" s="1"/>
  <c r="V128" i="4" s="1" a="1"/>
  <c r="V128" i="4" s="1"/>
  <c r="W128" i="4" s="1" a="1"/>
  <c r="W128" i="4" s="1"/>
  <c r="X128" i="4" s="1" a="1"/>
  <c r="X128" i="4" s="1"/>
  <c r="Y128" i="4" s="1" a="1"/>
  <c r="Y128" i="4" s="1"/>
  <c r="Z128" i="4" s="1" a="1"/>
  <c r="Z128" i="4" s="1"/>
  <c r="AA128" i="4" s="1" a="1"/>
  <c r="AA128" i="4" s="1"/>
  <c r="AB128" i="4" s="1" a="1"/>
  <c r="AB128" i="4" s="1"/>
  <c r="AC128" i="4" s="1" a="1"/>
  <c r="AC128" i="4" s="1"/>
  <c r="AD128" i="4" s="1" a="1"/>
  <c r="AD128" i="4" s="1"/>
  <c r="AE128" i="4" s="1" a="1"/>
  <c r="AE128" i="4" s="1"/>
  <c r="AF128" i="4" s="1" a="1"/>
  <c r="AF128" i="4" s="1"/>
  <c r="AG128" i="4" s="1" a="1"/>
  <c r="AG128" i="4" s="1"/>
  <c r="AH128" i="4" s="1" a="1"/>
  <c r="AH128" i="4" s="1"/>
  <c r="AI128" i="4" s="1" a="1"/>
  <c r="AI128" i="4" s="1"/>
  <c r="AJ128" i="4" s="1" a="1"/>
  <c r="AJ128" i="4" s="1"/>
  <c r="AK128" i="4" s="1" a="1"/>
  <c r="AK128" i="4" s="1"/>
  <c r="AL128" i="4" s="1" a="1"/>
  <c r="AL128" i="4" s="1"/>
  <c r="AM128" i="4" s="1" a="1"/>
  <c r="AM128" i="4" s="1"/>
  <c r="AN128" i="4" s="1" a="1"/>
  <c r="AN128" i="4" s="1"/>
  <c r="AO128" i="4" s="1" a="1"/>
  <c r="AO128" i="4" s="1"/>
  <c r="AP128" i="4" s="1" a="1"/>
  <c r="AP128" i="4" s="1"/>
  <c r="AQ128" i="4" s="1" a="1"/>
  <c r="AQ128" i="4" s="1"/>
  <c r="AR128" i="4" s="1" a="1"/>
  <c r="AR128" i="4" s="1"/>
  <c r="AS128" i="4" s="1" a="1"/>
  <c r="AS128" i="4" s="1"/>
  <c r="AT128" i="4" s="1" a="1"/>
  <c r="AT128" i="4" s="1"/>
  <c r="AU128" i="4" s="1" a="1"/>
  <c r="AU128" i="4" s="1"/>
  <c r="AV128" i="4" s="1" a="1"/>
  <c r="AV128" i="4" s="1"/>
  <c r="AW128" i="4" s="1" a="1"/>
  <c r="AW128" i="4" s="1"/>
  <c r="AX128" i="4" s="1" a="1"/>
  <c r="AX128" i="4" s="1"/>
  <c r="AY128" i="4" s="1" a="1"/>
  <c r="AY128" i="4" s="1"/>
  <c r="AZ128" i="4" s="1" a="1"/>
  <c r="AZ128" i="4" s="1"/>
  <c r="BA128" i="4" s="1" a="1"/>
  <c r="BA128" i="4" s="1"/>
  <c r="BB128" i="4" s="1" a="1"/>
  <c r="BB128" i="4" s="1"/>
  <c r="BC128" i="4" s="1" a="1"/>
  <c r="BC128" i="4" s="1"/>
  <c r="BD128" i="4" s="1" a="1"/>
  <c r="BD128" i="4" s="1"/>
  <c r="BE128" i="4" s="1" a="1"/>
  <c r="BE128" i="4" s="1"/>
  <c r="BF128" i="4" s="1" a="1"/>
  <c r="BF128" i="4" s="1"/>
  <c r="BG128" i="4" s="1" a="1"/>
  <c r="BG128" i="4" s="1"/>
  <c r="BH128" i="4" s="1" a="1"/>
  <c r="BH128" i="4" s="1"/>
  <c r="BI128" i="4" s="1" a="1"/>
  <c r="BI128" i="4" s="1"/>
  <c r="BJ128" i="4" s="1" a="1"/>
  <c r="BJ128" i="4" s="1"/>
  <c r="BK128" i="4" s="1" a="1"/>
  <c r="BK128" i="4" s="1"/>
  <c r="BL128" i="4" s="1" a="1"/>
  <c r="BL128" i="4" s="1"/>
  <c r="BM128" i="4" s="1" a="1"/>
  <c r="BM128" i="4" s="1"/>
  <c r="BN128" i="4" s="1" a="1"/>
  <c r="BN128" i="4" s="1"/>
  <c r="BO128" i="4" s="1" a="1"/>
  <c r="BO128" i="4" s="1"/>
  <c r="BP128" i="4" s="1" a="1"/>
  <c r="BP128" i="4" s="1"/>
  <c r="BQ128" i="4" s="1" a="1"/>
  <c r="BQ128" i="4" s="1"/>
  <c r="BR128" i="4" s="1" a="1"/>
  <c r="BR128" i="4" s="1"/>
  <c r="M132" i="4" a="1"/>
  <c r="M132" i="4" s="1"/>
  <c r="N132" i="4" s="1" a="1"/>
  <c r="N132" i="4" s="1"/>
  <c r="O132" i="4" s="1" a="1"/>
  <c r="O132" i="4" s="1"/>
  <c r="P132" i="4" s="1" a="1"/>
  <c r="P132" i="4" s="1"/>
  <c r="Q132" i="4" s="1" a="1"/>
  <c r="Q132" i="4" s="1"/>
  <c r="R132" i="4" s="1" a="1"/>
  <c r="R132" i="4" s="1"/>
  <c r="S132" i="4" s="1" a="1"/>
  <c r="S132" i="4" s="1"/>
  <c r="T132" i="4" s="1" a="1"/>
  <c r="T132" i="4" s="1"/>
  <c r="U132" i="4" s="1" a="1"/>
  <c r="U132" i="4" s="1"/>
  <c r="V132" i="4" s="1" a="1"/>
  <c r="V132" i="4" s="1"/>
  <c r="W132" i="4" s="1" a="1"/>
  <c r="W132" i="4" s="1"/>
  <c r="X132" i="4" s="1" a="1"/>
  <c r="X132" i="4" s="1"/>
  <c r="Y132" i="4" s="1" a="1"/>
  <c r="Y132" i="4" s="1"/>
  <c r="Z132" i="4" s="1" a="1"/>
  <c r="Z132" i="4" s="1"/>
  <c r="AA132" i="4" s="1" a="1"/>
  <c r="AA132" i="4" s="1"/>
  <c r="AB132" i="4" s="1" a="1"/>
  <c r="AB132" i="4" s="1"/>
  <c r="AC132" i="4" s="1" a="1"/>
  <c r="AC132" i="4" s="1"/>
  <c r="AD132" i="4" s="1" a="1"/>
  <c r="AD132" i="4" s="1"/>
  <c r="AE132" i="4" s="1" a="1"/>
  <c r="AE132" i="4" s="1"/>
  <c r="AF132" i="4" s="1" a="1"/>
  <c r="AF132" i="4" s="1"/>
  <c r="AG132" i="4" s="1" a="1"/>
  <c r="AG132" i="4" s="1"/>
  <c r="AH132" i="4" s="1" a="1"/>
  <c r="AH132" i="4" s="1"/>
  <c r="AI132" i="4" s="1" a="1"/>
  <c r="AI132" i="4" s="1"/>
  <c r="AJ132" i="4" s="1" a="1"/>
  <c r="AJ132" i="4" s="1"/>
  <c r="AK132" i="4" s="1" a="1"/>
  <c r="AK132" i="4" s="1"/>
  <c r="AL132" i="4" s="1" a="1"/>
  <c r="AL132" i="4" s="1"/>
  <c r="AM132" i="4" s="1" a="1"/>
  <c r="AM132" i="4" s="1"/>
  <c r="AN132" i="4" s="1" a="1"/>
  <c r="AN132" i="4" s="1"/>
  <c r="AO132" i="4" s="1" a="1"/>
  <c r="AO132" i="4" s="1"/>
  <c r="AP132" i="4" s="1" a="1"/>
  <c r="AP132" i="4" s="1"/>
  <c r="AQ132" i="4" s="1" a="1"/>
  <c r="AQ132" i="4" s="1"/>
  <c r="AR132" i="4" s="1" a="1"/>
  <c r="AR132" i="4" s="1"/>
  <c r="AS132" i="4" s="1" a="1"/>
  <c r="AS132" i="4" s="1"/>
  <c r="AT132" i="4" s="1" a="1"/>
  <c r="AT132" i="4" s="1"/>
  <c r="AU132" i="4" s="1" a="1"/>
  <c r="AU132" i="4" s="1"/>
  <c r="AV132" i="4" s="1" a="1"/>
  <c r="AV132" i="4" s="1"/>
  <c r="AW132" i="4" s="1" a="1"/>
  <c r="AW132" i="4" s="1"/>
  <c r="AX132" i="4" s="1" a="1"/>
  <c r="AX132" i="4" s="1"/>
  <c r="AY132" i="4" s="1" a="1"/>
  <c r="AY132" i="4" s="1"/>
  <c r="AZ132" i="4" s="1" a="1"/>
  <c r="AZ132" i="4" s="1"/>
  <c r="BA132" i="4" s="1" a="1"/>
  <c r="BA132" i="4" s="1"/>
  <c r="BB132" i="4" s="1" a="1"/>
  <c r="BB132" i="4" s="1"/>
  <c r="BC132" i="4" s="1" a="1"/>
  <c r="BC132" i="4" s="1"/>
  <c r="BD132" i="4" s="1" a="1"/>
  <c r="BD132" i="4" s="1"/>
  <c r="BE132" i="4" s="1" a="1"/>
  <c r="BE132" i="4" s="1"/>
  <c r="BF132" i="4" s="1" a="1"/>
  <c r="BF132" i="4" s="1"/>
  <c r="BG132" i="4" s="1" a="1"/>
  <c r="BG132" i="4" s="1"/>
  <c r="BH132" i="4" s="1" a="1"/>
  <c r="BH132" i="4" s="1"/>
  <c r="BI132" i="4" s="1" a="1"/>
  <c r="BI132" i="4" s="1"/>
  <c r="BJ132" i="4" s="1" a="1"/>
  <c r="BJ132" i="4" s="1"/>
  <c r="BK132" i="4" s="1" a="1"/>
  <c r="BK132" i="4" s="1"/>
  <c r="BL132" i="4" s="1" a="1"/>
  <c r="BL132" i="4" s="1"/>
  <c r="BM132" i="4" s="1" a="1"/>
  <c r="BM132" i="4" s="1"/>
  <c r="BN132" i="4" s="1" a="1"/>
  <c r="BN132" i="4" s="1"/>
  <c r="BO132" i="4" s="1" a="1"/>
  <c r="BO132" i="4" s="1"/>
  <c r="BP132" i="4" s="1" a="1"/>
  <c r="BP132" i="4" s="1"/>
  <c r="BQ132" i="4" s="1" a="1"/>
  <c r="BQ132" i="4" s="1"/>
  <c r="BR132" i="4" s="1" a="1"/>
  <c r="BR132" i="4" s="1"/>
  <c r="M134" i="4" a="1"/>
  <c r="M134" i="4" s="1"/>
  <c r="N134" i="4" s="1" a="1"/>
  <c r="N134" i="4" s="1"/>
  <c r="O134" i="4" s="1" a="1"/>
  <c r="O134" i="4" s="1"/>
  <c r="P134" i="4" s="1" a="1"/>
  <c r="P134" i="4" s="1"/>
  <c r="Q134" i="4" s="1" a="1"/>
  <c r="Q134" i="4" s="1"/>
  <c r="R134" i="4" s="1" a="1"/>
  <c r="R134" i="4" s="1"/>
  <c r="S134" i="4" s="1" a="1"/>
  <c r="S134" i="4" s="1"/>
  <c r="T134" i="4" s="1" a="1"/>
  <c r="T134" i="4" s="1"/>
  <c r="U134" i="4" s="1" a="1"/>
  <c r="U134" i="4" s="1"/>
  <c r="V134" i="4" s="1" a="1"/>
  <c r="V134" i="4" s="1"/>
  <c r="W134" i="4" s="1" a="1"/>
  <c r="W134" i="4" s="1"/>
  <c r="X134" i="4" s="1" a="1"/>
  <c r="X134" i="4" s="1"/>
  <c r="Y134" i="4" s="1" a="1"/>
  <c r="Y134" i="4" s="1"/>
  <c r="Z134" i="4" s="1" a="1"/>
  <c r="Z134" i="4" s="1"/>
  <c r="AA134" i="4" s="1" a="1"/>
  <c r="AA134" i="4" s="1"/>
  <c r="AB134" i="4" s="1" a="1"/>
  <c r="AB134" i="4" s="1"/>
  <c r="AC134" i="4" s="1" a="1"/>
  <c r="AC134" i="4" s="1"/>
  <c r="AD134" i="4" s="1" a="1"/>
  <c r="AD134" i="4" s="1"/>
  <c r="AE134" i="4" s="1" a="1"/>
  <c r="AE134" i="4" s="1"/>
  <c r="AF134" i="4" s="1" a="1"/>
  <c r="AF134" i="4" s="1"/>
  <c r="AG134" i="4" s="1" a="1"/>
  <c r="AG134" i="4" s="1"/>
  <c r="AH134" i="4" s="1" a="1"/>
  <c r="AH134" i="4" s="1"/>
  <c r="AI134" i="4" s="1" a="1"/>
  <c r="AI134" i="4" s="1"/>
  <c r="AJ134" i="4" s="1" a="1"/>
  <c r="AJ134" i="4" s="1"/>
  <c r="AK134" i="4" s="1" a="1"/>
  <c r="AK134" i="4" s="1"/>
  <c r="AL134" i="4" s="1" a="1"/>
  <c r="AL134" i="4" s="1"/>
  <c r="AM134" i="4" s="1" a="1"/>
  <c r="AM134" i="4" s="1"/>
  <c r="AN134" i="4" s="1" a="1"/>
  <c r="AN134" i="4" s="1"/>
  <c r="AO134" i="4" s="1" a="1"/>
  <c r="AO134" i="4" s="1"/>
  <c r="AP134" i="4" s="1" a="1"/>
  <c r="AP134" i="4" s="1"/>
  <c r="AQ134" i="4" s="1" a="1"/>
  <c r="AQ134" i="4" s="1"/>
  <c r="AR134" i="4" s="1" a="1"/>
  <c r="AR134" i="4" s="1"/>
  <c r="AS134" i="4" s="1" a="1"/>
  <c r="AS134" i="4" s="1"/>
  <c r="AT134" i="4" s="1" a="1"/>
  <c r="AT134" i="4" s="1"/>
  <c r="AU134" i="4" s="1" a="1"/>
  <c r="AU134" i="4" s="1"/>
  <c r="AV134" i="4" s="1" a="1"/>
  <c r="AV134" i="4" s="1"/>
  <c r="AW134" i="4" s="1" a="1"/>
  <c r="AW134" i="4" s="1"/>
  <c r="AX134" i="4" s="1" a="1"/>
  <c r="AX134" i="4" s="1"/>
  <c r="AY134" i="4" s="1" a="1"/>
  <c r="AY134" i="4" s="1"/>
  <c r="AZ134" i="4" s="1" a="1"/>
  <c r="AZ134" i="4" s="1"/>
  <c r="BA134" i="4" s="1" a="1"/>
  <c r="BA134" i="4" s="1"/>
  <c r="BB134" i="4" s="1" a="1"/>
  <c r="BB134" i="4" s="1"/>
  <c r="BC134" i="4" s="1" a="1"/>
  <c r="BC134" i="4" s="1"/>
  <c r="BD134" i="4" s="1" a="1"/>
  <c r="BD134" i="4" s="1"/>
  <c r="BE134" i="4" s="1" a="1"/>
  <c r="BE134" i="4" s="1"/>
  <c r="BF134" i="4" s="1" a="1"/>
  <c r="BF134" i="4" s="1"/>
  <c r="BG134" i="4" s="1" a="1"/>
  <c r="BG134" i="4" s="1"/>
  <c r="BH134" i="4" s="1" a="1"/>
  <c r="BH134" i="4" s="1"/>
  <c r="BI134" i="4" s="1" a="1"/>
  <c r="BI134" i="4" s="1"/>
  <c r="BJ134" i="4" s="1" a="1"/>
  <c r="BJ134" i="4" s="1"/>
  <c r="BK134" i="4" s="1" a="1"/>
  <c r="BK134" i="4" s="1"/>
  <c r="BL134" i="4" s="1" a="1"/>
  <c r="BL134" i="4" s="1"/>
  <c r="BM134" i="4" s="1" a="1"/>
  <c r="BM134" i="4" s="1"/>
  <c r="BN134" i="4" s="1" a="1"/>
  <c r="BN134" i="4" s="1"/>
  <c r="BO134" i="4" s="1" a="1"/>
  <c r="BO134" i="4" s="1"/>
  <c r="BP134" i="4" s="1" a="1"/>
  <c r="BP134" i="4" s="1"/>
  <c r="BQ134" i="4" s="1" a="1"/>
  <c r="BQ134" i="4" s="1"/>
  <c r="BR134" i="4" s="1" a="1"/>
  <c r="BR134" i="4" s="1"/>
  <c r="M136" i="4" a="1"/>
  <c r="M136" i="4" s="1"/>
  <c r="N136" i="4" s="1" a="1"/>
  <c r="N136" i="4" s="1"/>
  <c r="O136" i="4" s="1" a="1"/>
  <c r="O136" i="4" s="1"/>
  <c r="P136" i="4" s="1" a="1"/>
  <c r="P136" i="4" s="1"/>
  <c r="Q136" i="4" s="1" a="1"/>
  <c r="Q136" i="4" s="1"/>
  <c r="R136" i="4" s="1" a="1"/>
  <c r="R136" i="4" s="1"/>
  <c r="S136" i="4" s="1" a="1"/>
  <c r="S136" i="4" s="1"/>
  <c r="T136" i="4" s="1" a="1"/>
  <c r="T136" i="4" s="1"/>
  <c r="U136" i="4" s="1" a="1"/>
  <c r="U136" i="4" s="1"/>
  <c r="V136" i="4" s="1" a="1"/>
  <c r="V136" i="4" s="1"/>
  <c r="W136" i="4" s="1" a="1"/>
  <c r="W136" i="4" s="1"/>
  <c r="X136" i="4" s="1" a="1"/>
  <c r="X136" i="4" s="1"/>
  <c r="Y136" i="4" s="1" a="1"/>
  <c r="Y136" i="4" s="1"/>
  <c r="Z136" i="4" s="1" a="1"/>
  <c r="Z136" i="4" s="1"/>
  <c r="AA136" i="4" s="1" a="1"/>
  <c r="AA136" i="4" s="1"/>
  <c r="AB136" i="4" s="1" a="1"/>
  <c r="AB136" i="4" s="1"/>
  <c r="AC136" i="4" s="1" a="1"/>
  <c r="AC136" i="4" s="1"/>
  <c r="AD136" i="4" s="1" a="1"/>
  <c r="AD136" i="4" s="1"/>
  <c r="AE136" i="4" s="1" a="1"/>
  <c r="AE136" i="4" s="1"/>
  <c r="AF136" i="4" s="1" a="1"/>
  <c r="AF136" i="4" s="1"/>
  <c r="AG136" i="4" s="1" a="1"/>
  <c r="AG136" i="4" s="1"/>
  <c r="AH136" i="4" s="1" a="1"/>
  <c r="AH136" i="4" s="1"/>
  <c r="AI136" i="4" s="1" a="1"/>
  <c r="AI136" i="4" s="1"/>
  <c r="AJ136" i="4" s="1" a="1"/>
  <c r="AJ136" i="4" s="1"/>
  <c r="AK136" i="4" s="1" a="1"/>
  <c r="AK136" i="4" s="1"/>
  <c r="AL136" i="4" s="1" a="1"/>
  <c r="AL136" i="4" s="1"/>
  <c r="AM136" i="4" s="1" a="1"/>
  <c r="AM136" i="4" s="1"/>
  <c r="AN136" i="4" s="1" a="1"/>
  <c r="AN136" i="4" s="1"/>
  <c r="AO136" i="4" s="1" a="1"/>
  <c r="AO136" i="4" s="1"/>
  <c r="AP136" i="4" s="1" a="1"/>
  <c r="AP136" i="4" s="1"/>
  <c r="AQ136" i="4" s="1" a="1"/>
  <c r="AQ136" i="4" s="1"/>
  <c r="AR136" i="4" s="1" a="1"/>
  <c r="AR136" i="4" s="1"/>
  <c r="AS136" i="4" s="1" a="1"/>
  <c r="AS136" i="4" s="1"/>
  <c r="AT136" i="4" s="1" a="1"/>
  <c r="AT136" i="4" s="1"/>
  <c r="AU136" i="4" s="1" a="1"/>
  <c r="AU136" i="4" s="1"/>
  <c r="AV136" i="4" s="1" a="1"/>
  <c r="AV136" i="4" s="1"/>
  <c r="AW136" i="4" s="1" a="1"/>
  <c r="AW136" i="4" s="1"/>
  <c r="AX136" i="4" s="1" a="1"/>
  <c r="AX136" i="4" s="1"/>
  <c r="AY136" i="4" s="1" a="1"/>
  <c r="AY136" i="4" s="1"/>
  <c r="AZ136" i="4" s="1" a="1"/>
  <c r="AZ136" i="4" s="1"/>
  <c r="BA136" i="4" s="1" a="1"/>
  <c r="BA136" i="4" s="1"/>
  <c r="BB136" i="4" s="1" a="1"/>
  <c r="BB136" i="4" s="1"/>
  <c r="BC136" i="4" s="1" a="1"/>
  <c r="BC136" i="4" s="1"/>
  <c r="BD136" i="4" s="1" a="1"/>
  <c r="BD136" i="4" s="1"/>
  <c r="BE136" i="4" s="1" a="1"/>
  <c r="BE136" i="4" s="1"/>
  <c r="BF136" i="4" s="1" a="1"/>
  <c r="BF136" i="4" s="1"/>
  <c r="BG136" i="4" s="1" a="1"/>
  <c r="BG136" i="4" s="1"/>
  <c r="BH136" i="4" s="1" a="1"/>
  <c r="BH136" i="4" s="1"/>
  <c r="BI136" i="4" s="1" a="1"/>
  <c r="BI136" i="4" s="1"/>
  <c r="BJ136" i="4" s="1" a="1"/>
  <c r="BJ136" i="4" s="1"/>
  <c r="BK136" i="4" s="1" a="1"/>
  <c r="BK136" i="4" s="1"/>
  <c r="BL136" i="4" s="1" a="1"/>
  <c r="BL136" i="4" s="1"/>
  <c r="BM136" i="4" s="1" a="1"/>
  <c r="BM136" i="4" s="1"/>
  <c r="BN136" i="4" s="1" a="1"/>
  <c r="BN136" i="4" s="1"/>
  <c r="BO136" i="4" s="1" a="1"/>
  <c r="BO136" i="4" s="1"/>
  <c r="BP136" i="4" s="1" a="1"/>
  <c r="BP136" i="4" s="1"/>
  <c r="BQ136" i="4" s="1" a="1"/>
  <c r="BQ136" i="4" s="1"/>
  <c r="BR136" i="4" s="1" a="1"/>
  <c r="BR136" i="4" s="1"/>
  <c r="M138" i="4" a="1"/>
  <c r="M138" i="4" s="1"/>
  <c r="N138" i="4" s="1" a="1"/>
  <c r="N138" i="4" s="1"/>
  <c r="O138" i="4" s="1" a="1"/>
  <c r="O138" i="4" s="1"/>
  <c r="P138" i="4" s="1" a="1"/>
  <c r="P138" i="4" s="1"/>
  <c r="Q138" i="4" s="1" a="1"/>
  <c r="Q138" i="4" s="1"/>
  <c r="R138" i="4" s="1" a="1"/>
  <c r="R138" i="4" s="1"/>
  <c r="S138" i="4" s="1" a="1"/>
  <c r="S138" i="4" s="1"/>
  <c r="T138" i="4" s="1" a="1"/>
  <c r="T138" i="4" s="1"/>
  <c r="U138" i="4" s="1" a="1"/>
  <c r="U138" i="4" s="1"/>
  <c r="V138" i="4" s="1" a="1"/>
  <c r="V138" i="4" s="1"/>
  <c r="W138" i="4" s="1" a="1"/>
  <c r="W138" i="4" s="1"/>
  <c r="X138" i="4" s="1" a="1"/>
  <c r="X138" i="4" s="1"/>
  <c r="Y138" i="4" s="1" a="1"/>
  <c r="Y138" i="4" s="1"/>
  <c r="Z138" i="4" s="1" a="1"/>
  <c r="Z138" i="4" s="1"/>
  <c r="AA138" i="4" s="1" a="1"/>
  <c r="AA138" i="4" s="1"/>
  <c r="AB138" i="4" s="1" a="1"/>
  <c r="AB138" i="4" s="1"/>
  <c r="AC138" i="4" s="1" a="1"/>
  <c r="AC138" i="4" s="1"/>
  <c r="AD138" i="4" s="1" a="1"/>
  <c r="AD138" i="4" s="1"/>
  <c r="AE138" i="4" s="1" a="1"/>
  <c r="AE138" i="4" s="1"/>
  <c r="AF138" i="4" s="1" a="1"/>
  <c r="AF138" i="4" s="1"/>
  <c r="AG138" i="4" s="1" a="1"/>
  <c r="AG138" i="4" s="1"/>
  <c r="AH138" i="4" s="1" a="1"/>
  <c r="AH138" i="4" s="1"/>
  <c r="AI138" i="4" s="1" a="1"/>
  <c r="AI138" i="4" s="1"/>
  <c r="AJ138" i="4" s="1" a="1"/>
  <c r="AJ138" i="4" s="1"/>
  <c r="AK138" i="4" s="1" a="1"/>
  <c r="AK138" i="4" s="1"/>
  <c r="AL138" i="4" s="1" a="1"/>
  <c r="AL138" i="4" s="1"/>
  <c r="AM138" i="4" s="1" a="1"/>
  <c r="AM138" i="4" s="1"/>
  <c r="AN138" i="4" s="1" a="1"/>
  <c r="AN138" i="4" s="1"/>
  <c r="AO138" i="4" s="1" a="1"/>
  <c r="AO138" i="4" s="1"/>
  <c r="AP138" i="4" s="1" a="1"/>
  <c r="AP138" i="4" s="1"/>
  <c r="AQ138" i="4" s="1" a="1"/>
  <c r="AQ138" i="4" s="1"/>
  <c r="AR138" i="4" s="1" a="1"/>
  <c r="AR138" i="4" s="1"/>
  <c r="AS138" i="4" s="1" a="1"/>
  <c r="AS138" i="4" s="1"/>
  <c r="AT138" i="4" s="1" a="1"/>
  <c r="AT138" i="4" s="1"/>
  <c r="AU138" i="4" s="1" a="1"/>
  <c r="AU138" i="4" s="1"/>
  <c r="AV138" i="4" s="1" a="1"/>
  <c r="AV138" i="4" s="1"/>
  <c r="AW138" i="4" s="1" a="1"/>
  <c r="AW138" i="4" s="1"/>
  <c r="AX138" i="4" s="1" a="1"/>
  <c r="AX138" i="4" s="1"/>
  <c r="AY138" i="4" s="1" a="1"/>
  <c r="AY138" i="4" s="1"/>
  <c r="AZ138" i="4" s="1" a="1"/>
  <c r="AZ138" i="4" s="1"/>
  <c r="BA138" i="4" s="1" a="1"/>
  <c r="BA138" i="4" s="1"/>
  <c r="BB138" i="4" s="1" a="1"/>
  <c r="BB138" i="4" s="1"/>
  <c r="BC138" i="4" s="1" a="1"/>
  <c r="BC138" i="4" s="1"/>
  <c r="BD138" i="4" s="1" a="1"/>
  <c r="BD138" i="4" s="1"/>
  <c r="BE138" i="4" s="1" a="1"/>
  <c r="BE138" i="4" s="1"/>
  <c r="BF138" i="4" s="1" a="1"/>
  <c r="BF138" i="4" s="1"/>
  <c r="BG138" i="4" s="1" a="1"/>
  <c r="BG138" i="4" s="1"/>
  <c r="BH138" i="4" s="1" a="1"/>
  <c r="BH138" i="4" s="1"/>
  <c r="BI138" i="4" s="1" a="1"/>
  <c r="BI138" i="4" s="1"/>
  <c r="BJ138" i="4" s="1" a="1"/>
  <c r="BJ138" i="4" s="1"/>
  <c r="BK138" i="4" s="1" a="1"/>
  <c r="BK138" i="4" s="1"/>
  <c r="BL138" i="4" s="1" a="1"/>
  <c r="BL138" i="4" s="1"/>
  <c r="BM138" i="4" s="1" a="1"/>
  <c r="BM138" i="4" s="1"/>
  <c r="BN138" i="4" s="1" a="1"/>
  <c r="BN138" i="4" s="1"/>
  <c r="BO138" i="4" s="1" a="1"/>
  <c r="BO138" i="4" s="1"/>
  <c r="BP138" i="4" s="1" a="1"/>
  <c r="BP138" i="4" s="1"/>
  <c r="BQ138" i="4" s="1" a="1"/>
  <c r="BQ138" i="4" s="1"/>
  <c r="BR138" i="4" s="1" a="1"/>
  <c r="BR138" i="4" s="1"/>
  <c r="M140" i="4" a="1"/>
  <c r="M140" i="4" s="1"/>
  <c r="N140" i="4" s="1" a="1"/>
  <c r="N140" i="4" s="1"/>
  <c r="O140" i="4" s="1" a="1"/>
  <c r="O140" i="4" s="1"/>
  <c r="P140" i="4" s="1" a="1"/>
  <c r="P140" i="4" s="1"/>
  <c r="Q140" i="4" s="1" a="1"/>
  <c r="Q140" i="4" s="1"/>
  <c r="R140" i="4" s="1" a="1"/>
  <c r="R140" i="4" s="1"/>
  <c r="S140" i="4" s="1" a="1"/>
  <c r="S140" i="4" s="1"/>
  <c r="T140" i="4" s="1" a="1"/>
  <c r="T140" i="4" s="1"/>
  <c r="U140" i="4" s="1" a="1"/>
  <c r="U140" i="4" s="1"/>
  <c r="V140" i="4" s="1" a="1"/>
  <c r="V140" i="4" s="1"/>
  <c r="W140" i="4" s="1" a="1"/>
  <c r="W140" i="4" s="1"/>
  <c r="X140" i="4" s="1" a="1"/>
  <c r="X140" i="4" s="1"/>
  <c r="Y140" i="4" s="1" a="1"/>
  <c r="Y140" i="4" s="1"/>
  <c r="Z140" i="4" s="1" a="1"/>
  <c r="Z140" i="4" s="1"/>
  <c r="AA140" i="4" s="1" a="1"/>
  <c r="AA140" i="4" s="1"/>
  <c r="AB140" i="4" s="1" a="1"/>
  <c r="AB140" i="4" s="1"/>
  <c r="AC140" i="4" s="1" a="1"/>
  <c r="AC140" i="4" s="1"/>
  <c r="AD140" i="4" s="1" a="1"/>
  <c r="AD140" i="4" s="1"/>
  <c r="AE140" i="4" s="1" a="1"/>
  <c r="AE140" i="4" s="1"/>
  <c r="AF140" i="4" s="1" a="1"/>
  <c r="AF140" i="4" s="1"/>
  <c r="AG140" i="4" s="1" a="1"/>
  <c r="AG140" i="4" s="1"/>
  <c r="AH140" i="4" s="1" a="1"/>
  <c r="AH140" i="4" s="1"/>
  <c r="AI140" i="4" s="1" a="1"/>
  <c r="AI140" i="4" s="1"/>
  <c r="AJ140" i="4" s="1" a="1"/>
  <c r="AJ140" i="4" s="1"/>
  <c r="AK140" i="4" s="1" a="1"/>
  <c r="AK140" i="4" s="1"/>
  <c r="AL140" i="4" s="1" a="1"/>
  <c r="AL140" i="4" s="1"/>
  <c r="AM140" i="4" s="1" a="1"/>
  <c r="AM140" i="4" s="1"/>
  <c r="AN140" i="4" s="1" a="1"/>
  <c r="AN140" i="4" s="1"/>
  <c r="AO140" i="4" s="1" a="1"/>
  <c r="AO140" i="4" s="1"/>
  <c r="AP140" i="4" s="1" a="1"/>
  <c r="AP140" i="4" s="1"/>
  <c r="AQ140" i="4" s="1" a="1"/>
  <c r="AQ140" i="4" s="1"/>
  <c r="AR140" i="4" s="1" a="1"/>
  <c r="AR140" i="4" s="1"/>
  <c r="AS140" i="4" s="1" a="1"/>
  <c r="AS140" i="4" s="1"/>
  <c r="AT140" i="4" s="1" a="1"/>
  <c r="AT140" i="4" s="1"/>
  <c r="AU140" i="4" s="1" a="1"/>
  <c r="AU140" i="4" s="1"/>
  <c r="AV140" i="4" s="1" a="1"/>
  <c r="AV140" i="4" s="1"/>
  <c r="AW140" i="4" s="1" a="1"/>
  <c r="AW140" i="4" s="1"/>
  <c r="AX140" i="4" s="1" a="1"/>
  <c r="AX140" i="4" s="1"/>
  <c r="AY140" i="4" s="1" a="1"/>
  <c r="AY140" i="4" s="1"/>
  <c r="AZ140" i="4" s="1" a="1"/>
  <c r="AZ140" i="4" s="1"/>
  <c r="BA140" i="4" s="1" a="1"/>
  <c r="BA140" i="4" s="1"/>
  <c r="BB140" i="4" s="1" a="1"/>
  <c r="BB140" i="4" s="1"/>
  <c r="BC140" i="4" s="1" a="1"/>
  <c r="BC140" i="4" s="1"/>
  <c r="BD140" i="4" s="1" a="1"/>
  <c r="BD140" i="4" s="1"/>
  <c r="BE140" i="4" s="1" a="1"/>
  <c r="BE140" i="4" s="1"/>
  <c r="BF140" i="4" s="1" a="1"/>
  <c r="BF140" i="4" s="1"/>
  <c r="BG140" i="4" s="1" a="1"/>
  <c r="BG140" i="4" s="1"/>
  <c r="BH140" i="4" s="1" a="1"/>
  <c r="BH140" i="4" s="1"/>
  <c r="BI140" i="4" s="1" a="1"/>
  <c r="BI140" i="4" s="1"/>
  <c r="BJ140" i="4" s="1" a="1"/>
  <c r="BJ140" i="4" s="1"/>
  <c r="BK140" i="4" s="1" a="1"/>
  <c r="BK140" i="4" s="1"/>
  <c r="BL140" i="4" s="1" a="1"/>
  <c r="BL140" i="4" s="1"/>
  <c r="BM140" i="4" s="1" a="1"/>
  <c r="BM140" i="4" s="1"/>
  <c r="BN140" i="4" s="1" a="1"/>
  <c r="BN140" i="4" s="1"/>
  <c r="BO140" i="4" s="1" a="1"/>
  <c r="BO140" i="4" s="1"/>
  <c r="BP140" i="4" s="1" a="1"/>
  <c r="BP140" i="4" s="1"/>
  <c r="BQ140" i="4" s="1" a="1"/>
  <c r="BQ140" i="4" s="1"/>
  <c r="BR140" i="4" s="1" a="1"/>
  <c r="BR140" i="4" s="1"/>
  <c r="M142" i="4" a="1"/>
  <c r="M142" i="4" s="1"/>
  <c r="N142" i="4" s="1" a="1"/>
  <c r="N142" i="4" s="1"/>
  <c r="O142" i="4" s="1" a="1"/>
  <c r="O142" i="4" s="1"/>
  <c r="P142" i="4" s="1" a="1"/>
  <c r="P142" i="4" s="1"/>
  <c r="Q142" i="4" s="1" a="1"/>
  <c r="Q142" i="4" s="1"/>
  <c r="R142" i="4" s="1" a="1"/>
  <c r="R142" i="4" s="1"/>
  <c r="S142" i="4" s="1" a="1"/>
  <c r="S142" i="4" s="1"/>
  <c r="T142" i="4" s="1" a="1"/>
  <c r="T142" i="4" s="1"/>
  <c r="U142" i="4" s="1" a="1"/>
  <c r="U142" i="4" s="1"/>
  <c r="V142" i="4" s="1" a="1"/>
  <c r="V142" i="4" s="1"/>
  <c r="W142" i="4" s="1" a="1"/>
  <c r="W142" i="4" s="1"/>
  <c r="X142" i="4" s="1" a="1"/>
  <c r="X142" i="4" s="1"/>
  <c r="Y142" i="4" s="1" a="1"/>
  <c r="Y142" i="4" s="1"/>
  <c r="Z142" i="4" s="1" a="1"/>
  <c r="Z142" i="4" s="1"/>
  <c r="AA142" i="4" s="1" a="1"/>
  <c r="AA142" i="4" s="1"/>
  <c r="AB142" i="4" s="1" a="1"/>
  <c r="AB142" i="4" s="1"/>
  <c r="AC142" i="4" s="1" a="1"/>
  <c r="AC142" i="4" s="1"/>
  <c r="AD142" i="4" s="1" a="1"/>
  <c r="AD142" i="4" s="1"/>
  <c r="AE142" i="4" s="1" a="1"/>
  <c r="AE142" i="4" s="1"/>
  <c r="AF142" i="4" s="1" a="1"/>
  <c r="AF142" i="4" s="1"/>
  <c r="AG142" i="4" s="1" a="1"/>
  <c r="AG142" i="4" s="1"/>
  <c r="AH142" i="4" s="1" a="1"/>
  <c r="AH142" i="4" s="1"/>
  <c r="AI142" i="4" s="1" a="1"/>
  <c r="AI142" i="4" s="1"/>
  <c r="AJ142" i="4" s="1" a="1"/>
  <c r="AJ142" i="4" s="1"/>
  <c r="AK142" i="4" s="1" a="1"/>
  <c r="AK142" i="4" s="1"/>
  <c r="AL142" i="4" s="1" a="1"/>
  <c r="AL142" i="4" s="1"/>
  <c r="AM142" i="4" s="1" a="1"/>
  <c r="AM142" i="4" s="1"/>
  <c r="AN142" i="4" s="1" a="1"/>
  <c r="AN142" i="4" s="1"/>
  <c r="AO142" i="4" s="1" a="1"/>
  <c r="AO142" i="4" s="1"/>
  <c r="AP142" i="4" s="1" a="1"/>
  <c r="AP142" i="4" s="1"/>
  <c r="AQ142" i="4" s="1" a="1"/>
  <c r="AQ142" i="4" s="1"/>
  <c r="AR142" i="4" s="1" a="1"/>
  <c r="AR142" i="4" s="1"/>
  <c r="AS142" i="4" s="1" a="1"/>
  <c r="AS142" i="4" s="1"/>
  <c r="AT142" i="4" s="1" a="1"/>
  <c r="AT142" i="4" s="1"/>
  <c r="AU142" i="4" s="1" a="1"/>
  <c r="AU142" i="4" s="1"/>
  <c r="AV142" i="4" s="1" a="1"/>
  <c r="AV142" i="4" s="1"/>
  <c r="AW142" i="4" s="1" a="1"/>
  <c r="AW142" i="4" s="1"/>
  <c r="AX142" i="4" s="1" a="1"/>
  <c r="AX142" i="4" s="1"/>
  <c r="AY142" i="4" s="1" a="1"/>
  <c r="AY142" i="4" s="1"/>
  <c r="AZ142" i="4" s="1" a="1"/>
  <c r="AZ142" i="4" s="1"/>
  <c r="BA142" i="4" s="1" a="1"/>
  <c r="BA142" i="4" s="1"/>
  <c r="BB142" i="4" s="1" a="1"/>
  <c r="BB142" i="4" s="1"/>
  <c r="BC142" i="4" s="1" a="1"/>
  <c r="BC142" i="4" s="1"/>
  <c r="BD142" i="4" s="1" a="1"/>
  <c r="BD142" i="4" s="1"/>
  <c r="BE142" i="4" s="1" a="1"/>
  <c r="BE142" i="4" s="1"/>
  <c r="BF142" i="4" s="1" a="1"/>
  <c r="BF142" i="4" s="1"/>
  <c r="BG142" i="4" s="1" a="1"/>
  <c r="BG142" i="4" s="1"/>
  <c r="BH142" i="4" s="1" a="1"/>
  <c r="BH142" i="4" s="1"/>
  <c r="BI142" i="4" s="1" a="1"/>
  <c r="BI142" i="4" s="1"/>
  <c r="BJ142" i="4" s="1" a="1"/>
  <c r="BJ142" i="4" s="1"/>
  <c r="BK142" i="4" s="1" a="1"/>
  <c r="BK142" i="4" s="1"/>
  <c r="BL142" i="4" s="1" a="1"/>
  <c r="BL142" i="4" s="1"/>
  <c r="BM142" i="4" s="1" a="1"/>
  <c r="BM142" i="4" s="1"/>
  <c r="BN142" i="4" s="1" a="1"/>
  <c r="BN142" i="4" s="1"/>
  <c r="BO142" i="4" s="1" a="1"/>
  <c r="BO142" i="4" s="1"/>
  <c r="BP142" i="4" s="1" a="1"/>
  <c r="BP142" i="4" s="1"/>
  <c r="BQ142" i="4" s="1" a="1"/>
  <c r="BQ142" i="4" s="1"/>
  <c r="BR142" i="4" s="1" a="1"/>
  <c r="BR142" i="4" s="1"/>
  <c r="M120" i="4" a="1"/>
  <c r="M120" i="4" s="1"/>
  <c r="N120" i="4" s="1" a="1"/>
  <c r="N120" i="4" s="1"/>
  <c r="O120" i="4" s="1" a="1"/>
  <c r="O120" i="4" s="1"/>
  <c r="P120" i="4" s="1" a="1"/>
  <c r="P120" i="4" s="1"/>
  <c r="Q120" i="4" s="1" a="1"/>
  <c r="Q120" i="4" s="1"/>
  <c r="R120" i="4" s="1" a="1"/>
  <c r="R120" i="4" s="1"/>
  <c r="S120" i="4" s="1" a="1"/>
  <c r="S120" i="4" s="1"/>
  <c r="T120" i="4" s="1" a="1"/>
  <c r="T120" i="4" s="1"/>
  <c r="U120" i="4" s="1" a="1"/>
  <c r="U120" i="4" s="1"/>
  <c r="V120" i="4" s="1" a="1"/>
  <c r="V120" i="4" s="1"/>
  <c r="W120" i="4" s="1" a="1"/>
  <c r="W120" i="4" s="1"/>
  <c r="X120" i="4" s="1" a="1"/>
  <c r="X120" i="4" s="1"/>
  <c r="Y120" i="4" s="1" a="1"/>
  <c r="Y120" i="4" s="1"/>
  <c r="Z120" i="4" s="1" a="1"/>
  <c r="Z120" i="4" s="1"/>
  <c r="AA120" i="4" s="1" a="1"/>
  <c r="AA120" i="4" s="1"/>
  <c r="AB120" i="4" s="1" a="1"/>
  <c r="AB120" i="4" s="1"/>
  <c r="AC120" i="4" s="1" a="1"/>
  <c r="AC120" i="4" s="1"/>
  <c r="AD120" i="4" s="1" a="1"/>
  <c r="AD120" i="4" s="1"/>
  <c r="AE120" i="4" s="1" a="1"/>
  <c r="AE120" i="4" s="1"/>
  <c r="AF120" i="4" s="1" a="1"/>
  <c r="AF120" i="4" s="1"/>
  <c r="AG120" i="4" s="1" a="1"/>
  <c r="AG120" i="4" s="1"/>
  <c r="AH120" i="4" s="1" a="1"/>
  <c r="AH120" i="4" s="1"/>
  <c r="AI120" i="4" s="1" a="1"/>
  <c r="AI120" i="4" s="1"/>
  <c r="AJ120" i="4" s="1" a="1"/>
  <c r="AJ120" i="4" s="1"/>
  <c r="AK120" i="4" s="1" a="1"/>
  <c r="AK120" i="4" s="1"/>
  <c r="AL120" i="4" s="1" a="1"/>
  <c r="AL120" i="4" s="1"/>
  <c r="AM120" i="4" s="1" a="1"/>
  <c r="AM120" i="4" s="1"/>
  <c r="AN120" i="4" s="1" a="1"/>
  <c r="AN120" i="4" s="1"/>
  <c r="AO120" i="4" s="1" a="1"/>
  <c r="AO120" i="4" s="1"/>
  <c r="AP120" i="4" s="1" a="1"/>
  <c r="AP120" i="4" s="1"/>
  <c r="AQ120" i="4" s="1" a="1"/>
  <c r="AQ120" i="4" s="1"/>
  <c r="AR120" i="4" s="1" a="1"/>
  <c r="AR120" i="4" s="1"/>
  <c r="AS120" i="4" s="1" a="1"/>
  <c r="AS120" i="4" s="1"/>
  <c r="AT120" i="4" s="1" a="1"/>
  <c r="AT120" i="4" s="1"/>
  <c r="AU120" i="4" s="1" a="1"/>
  <c r="AU120" i="4" s="1"/>
  <c r="AV120" i="4" s="1" a="1"/>
  <c r="AV120" i="4" s="1"/>
  <c r="AW120" i="4" s="1" a="1"/>
  <c r="AW120" i="4" s="1"/>
  <c r="AX120" i="4" s="1" a="1"/>
  <c r="AX120" i="4" s="1"/>
  <c r="AY120" i="4" s="1" a="1"/>
  <c r="AY120" i="4" s="1"/>
  <c r="AZ120" i="4" s="1" a="1"/>
  <c r="AZ120" i="4" s="1"/>
  <c r="BA120" i="4" s="1" a="1"/>
  <c r="BA120" i="4" s="1"/>
  <c r="BB120" i="4" s="1" a="1"/>
  <c r="BB120" i="4" s="1"/>
  <c r="BC120" i="4" s="1" a="1"/>
  <c r="BC120" i="4" s="1"/>
  <c r="BD120" i="4" s="1" a="1"/>
  <c r="BD120" i="4" s="1"/>
  <c r="BE120" i="4" s="1" a="1"/>
  <c r="BE120" i="4" s="1"/>
  <c r="BF120" i="4" s="1" a="1"/>
  <c r="BF120" i="4" s="1"/>
  <c r="BG120" i="4" s="1" a="1"/>
  <c r="BG120" i="4" s="1"/>
  <c r="BH120" i="4" s="1" a="1"/>
  <c r="BH120" i="4" s="1"/>
  <c r="BI120" i="4" s="1" a="1"/>
  <c r="BI120" i="4" s="1"/>
  <c r="BJ120" i="4" s="1" a="1"/>
  <c r="BJ120" i="4" s="1"/>
  <c r="BK120" i="4" s="1" a="1"/>
  <c r="BK120" i="4" s="1"/>
  <c r="BL120" i="4" s="1" a="1"/>
  <c r="BL120" i="4" s="1"/>
  <c r="BM120" i="4" s="1" a="1"/>
  <c r="BM120" i="4" s="1"/>
  <c r="BN120" i="4" s="1" a="1"/>
  <c r="BN120" i="4" s="1"/>
  <c r="BO120" i="4" s="1" a="1"/>
  <c r="BO120" i="4" s="1"/>
  <c r="BP120" i="4" s="1" a="1"/>
  <c r="BP120" i="4" s="1"/>
  <c r="BQ120" i="4" s="1" a="1"/>
  <c r="BQ120" i="4" s="1"/>
  <c r="BR120" i="4" s="1" a="1"/>
  <c r="BR120" i="4" s="1"/>
  <c r="BM18" i="18"/>
  <c r="R6" i="5" s="1"/>
  <c r="BM19" i="18"/>
  <c r="R7" i="5" s="1"/>
  <c r="AA38" i="4"/>
  <c r="F38" i="4" s="1"/>
  <c r="AK38" i="4"/>
  <c r="BG38" i="4"/>
  <c r="AQ38" i="4"/>
  <c r="BO38" i="4"/>
  <c r="K38" i="4"/>
  <c r="E38" i="4" s="1"/>
  <c r="AI38" i="4"/>
  <c r="AY36" i="4"/>
  <c r="L36" i="4"/>
  <c r="T36" i="4"/>
  <c r="AB36" i="4"/>
  <c r="AJ36" i="4"/>
  <c r="AR36" i="4"/>
  <c r="AZ36" i="4"/>
  <c r="BH36" i="4"/>
  <c r="BP36" i="4"/>
  <c r="M36" i="4"/>
  <c r="U36" i="4"/>
  <c r="AC36" i="4"/>
  <c r="AS36" i="4"/>
  <c r="BA36" i="4"/>
  <c r="BI36" i="4"/>
  <c r="BQ36" i="4"/>
  <c r="N36" i="4"/>
  <c r="V36" i="4"/>
  <c r="AD36" i="4"/>
  <c r="AL36" i="4"/>
  <c r="AT36" i="4"/>
  <c r="BB36" i="4"/>
  <c r="BJ36" i="4"/>
  <c r="BR36" i="4"/>
  <c r="O36" i="4"/>
  <c r="W36" i="4"/>
  <c r="AE36" i="4"/>
  <c r="AM36" i="4"/>
  <c r="AU36" i="4"/>
  <c r="BC36" i="4"/>
  <c r="BK36" i="4"/>
  <c r="P36" i="4"/>
  <c r="X36" i="4"/>
  <c r="AF36" i="4"/>
  <c r="AN36" i="4"/>
  <c r="AV36" i="4"/>
  <c r="BD36" i="4"/>
  <c r="BL36" i="4"/>
  <c r="Q36" i="4"/>
  <c r="Y36" i="4"/>
  <c r="AG36" i="4"/>
  <c r="AO36" i="4"/>
  <c r="AW36" i="4"/>
  <c r="BE36" i="4"/>
  <c r="BM36" i="4"/>
  <c r="R36" i="4"/>
  <c r="Z36" i="4"/>
  <c r="AH36" i="4"/>
  <c r="AP36" i="4"/>
  <c r="AX36" i="4"/>
  <c r="BF36" i="4"/>
  <c r="BN36" i="4"/>
  <c r="I82" i="4"/>
  <c r="F83" i="4"/>
  <c r="I84" i="4"/>
  <c r="H85" i="4"/>
  <c r="G86" i="4"/>
  <c r="F84" i="4"/>
  <c r="H84" i="4"/>
  <c r="G85" i="4"/>
  <c r="I85" i="4"/>
  <c r="F86" i="4"/>
  <c r="H86" i="4"/>
  <c r="G87" i="4"/>
  <c r="I89" i="4"/>
  <c r="F90" i="4"/>
  <c r="H90" i="4"/>
  <c r="G91" i="4"/>
  <c r="I91" i="4"/>
  <c r="F92" i="4"/>
  <c r="H92" i="4"/>
  <c r="G93" i="4"/>
  <c r="I93" i="4"/>
  <c r="F94" i="4"/>
  <c r="H94" i="4"/>
  <c r="G95" i="4"/>
  <c r="I95" i="4"/>
  <c r="F96" i="4"/>
  <c r="H96" i="4"/>
  <c r="G97" i="4"/>
  <c r="I97" i="4"/>
  <c r="F98" i="4"/>
  <c r="H98" i="4"/>
  <c r="G99" i="4"/>
  <c r="I99" i="4"/>
  <c r="F100" i="4"/>
  <c r="H100" i="4"/>
  <c r="G101" i="4"/>
  <c r="I101" i="4"/>
  <c r="F102" i="4"/>
  <c r="H102" i="4"/>
  <c r="G103" i="4"/>
  <c r="I103" i="4"/>
  <c r="F104" i="4"/>
  <c r="H104" i="4"/>
  <c r="G105" i="4"/>
  <c r="I105" i="4"/>
  <c r="F106" i="4"/>
  <c r="H106" i="4"/>
  <c r="F11" i="3"/>
  <c r="H11" i="3"/>
  <c r="F82" i="4"/>
  <c r="H82" i="4"/>
  <c r="G83" i="4"/>
  <c r="I83" i="4"/>
  <c r="I87" i="4"/>
  <c r="F88" i="4"/>
  <c r="H88" i="4"/>
  <c r="G89" i="4"/>
  <c r="G81" i="4"/>
  <c r="I81" i="4"/>
  <c r="F81" i="4"/>
  <c r="H81" i="4"/>
  <c r="G82" i="4"/>
  <c r="H83" i="4"/>
  <c r="G84" i="4"/>
  <c r="F85" i="4"/>
  <c r="I86" i="4"/>
  <c r="F87" i="4"/>
  <c r="H87" i="4"/>
  <c r="G88" i="4"/>
  <c r="I88" i="4"/>
  <c r="F89" i="4"/>
  <c r="H89" i="4"/>
  <c r="G90" i="4"/>
  <c r="I90" i="4"/>
  <c r="F91" i="4"/>
  <c r="H91" i="4"/>
  <c r="G92" i="4"/>
  <c r="I92" i="4"/>
  <c r="F93" i="4"/>
  <c r="H93" i="4"/>
  <c r="G94" i="4"/>
  <c r="I94" i="4"/>
  <c r="F95" i="4"/>
  <c r="H95" i="4"/>
  <c r="G96" i="4"/>
  <c r="I96" i="4"/>
  <c r="F97" i="4"/>
  <c r="H97" i="4"/>
  <c r="G98" i="4"/>
  <c r="I98" i="4"/>
  <c r="F99" i="4"/>
  <c r="H99" i="4"/>
  <c r="G100" i="4"/>
  <c r="I100" i="4"/>
  <c r="F101" i="4"/>
  <c r="H101" i="4"/>
  <c r="G102" i="4"/>
  <c r="I102" i="4"/>
  <c r="F103" i="4"/>
  <c r="H103" i="4"/>
  <c r="G104" i="4"/>
  <c r="I104" i="4"/>
  <c r="F105" i="4"/>
  <c r="H105" i="4"/>
  <c r="G106" i="4"/>
  <c r="I106" i="4"/>
  <c r="E11" i="3"/>
  <c r="G11" i="3"/>
  <c r="I11" i="3"/>
  <c r="E83" i="4"/>
  <c r="E91" i="4"/>
  <c r="E99" i="4"/>
  <c r="E88" i="4"/>
  <c r="E96" i="4"/>
  <c r="E104" i="4"/>
  <c r="E85" i="4"/>
  <c r="E93" i="4"/>
  <c r="E101" i="4"/>
  <c r="E153" i="4"/>
  <c r="G153" i="4"/>
  <c r="I153" i="4"/>
  <c r="F154" i="4"/>
  <c r="H154" i="4"/>
  <c r="E155" i="4"/>
  <c r="G155" i="4"/>
  <c r="I155" i="4"/>
  <c r="F156" i="4"/>
  <c r="H156" i="4"/>
  <c r="E157" i="4"/>
  <c r="G157" i="4"/>
  <c r="I157" i="4"/>
  <c r="F158" i="4"/>
  <c r="H158" i="4"/>
  <c r="E159" i="4"/>
  <c r="G159" i="4"/>
  <c r="I159" i="4"/>
  <c r="F160" i="4"/>
  <c r="H160" i="4"/>
  <c r="E161" i="4"/>
  <c r="G161" i="4"/>
  <c r="I161" i="4"/>
  <c r="F162" i="4"/>
  <c r="H162" i="4"/>
  <c r="E163" i="4"/>
  <c r="G163" i="4"/>
  <c r="I163" i="4"/>
  <c r="F164" i="4"/>
  <c r="H164" i="4"/>
  <c r="E165" i="4"/>
  <c r="G165" i="4"/>
  <c r="I165" i="4"/>
  <c r="F166" i="4"/>
  <c r="H166" i="4"/>
  <c r="E167" i="4"/>
  <c r="G167" i="4"/>
  <c r="I167" i="4"/>
  <c r="F168" i="4"/>
  <c r="H168" i="4"/>
  <c r="E169" i="4"/>
  <c r="G169" i="4"/>
  <c r="I169" i="4"/>
  <c r="F170" i="4"/>
  <c r="H170" i="4"/>
  <c r="E171" i="4"/>
  <c r="G171" i="4"/>
  <c r="I171" i="4"/>
  <c r="F172" i="4"/>
  <c r="H172" i="4"/>
  <c r="E173" i="4"/>
  <c r="G173" i="4"/>
  <c r="I173" i="4"/>
  <c r="F174" i="4"/>
  <c r="H174" i="4"/>
  <c r="E175" i="4"/>
  <c r="G175" i="4"/>
  <c r="I175" i="4"/>
  <c r="F176" i="4"/>
  <c r="H176" i="4"/>
  <c r="E177" i="4"/>
  <c r="G177" i="4"/>
  <c r="I177" i="4"/>
  <c r="F178" i="4"/>
  <c r="H178" i="4"/>
  <c r="E82" i="4"/>
  <c r="E90" i="4"/>
  <c r="E98" i="4"/>
  <c r="E106" i="4"/>
  <c r="E87" i="4"/>
  <c r="E95" i="4"/>
  <c r="E103" i="4"/>
  <c r="E84" i="4"/>
  <c r="E92" i="4"/>
  <c r="E100" i="4"/>
  <c r="G174" i="4"/>
  <c r="E176" i="4"/>
  <c r="H177" i="4"/>
  <c r="E81" i="4"/>
  <c r="E89" i="4"/>
  <c r="E97" i="4"/>
  <c r="E105" i="4"/>
  <c r="F153" i="4"/>
  <c r="H153" i="4"/>
  <c r="E154" i="4"/>
  <c r="G154" i="4"/>
  <c r="I154" i="4"/>
  <c r="F155" i="4"/>
  <c r="H155" i="4"/>
  <c r="E156" i="4"/>
  <c r="G156" i="4"/>
  <c r="I156" i="4"/>
  <c r="F157" i="4"/>
  <c r="H157" i="4"/>
  <c r="E158" i="4"/>
  <c r="G158" i="4"/>
  <c r="I158" i="4"/>
  <c r="F159" i="4"/>
  <c r="H159" i="4"/>
  <c r="E160" i="4"/>
  <c r="G160" i="4"/>
  <c r="I160" i="4"/>
  <c r="F161" i="4"/>
  <c r="H161" i="4"/>
  <c r="E162" i="4"/>
  <c r="G162" i="4"/>
  <c r="I162" i="4"/>
  <c r="F163" i="4"/>
  <c r="H163" i="4"/>
  <c r="E164" i="4"/>
  <c r="G164" i="4"/>
  <c r="I164" i="4"/>
  <c r="F165" i="4"/>
  <c r="H165" i="4"/>
  <c r="E166" i="4"/>
  <c r="G166" i="4"/>
  <c r="I166" i="4"/>
  <c r="F167" i="4"/>
  <c r="H167" i="4"/>
  <c r="E168" i="4"/>
  <c r="G168" i="4"/>
  <c r="I168" i="4"/>
  <c r="F169" i="4"/>
  <c r="H169" i="4"/>
  <c r="E170" i="4"/>
  <c r="G170" i="4"/>
  <c r="I170" i="4"/>
  <c r="F171" i="4"/>
  <c r="H171" i="4"/>
  <c r="E172" i="4"/>
  <c r="G172" i="4"/>
  <c r="I172" i="4"/>
  <c r="F173" i="4"/>
  <c r="H173" i="4"/>
  <c r="E174" i="4"/>
  <c r="I174" i="4"/>
  <c r="F175" i="4"/>
  <c r="H175" i="4"/>
  <c r="G176" i="4"/>
  <c r="I176" i="4"/>
  <c r="F177" i="4"/>
  <c r="E178" i="4"/>
  <c r="G178" i="4"/>
  <c r="I178" i="4"/>
  <c r="E86" i="4"/>
  <c r="E94" i="4"/>
  <c r="E102" i="4"/>
  <c r="G34" i="4"/>
  <c r="I34" i="4"/>
  <c r="E37" i="4"/>
  <c r="G37" i="4"/>
  <c r="I37" i="4"/>
  <c r="H38" i="4"/>
  <c r="F35" i="4"/>
  <c r="H35" i="4"/>
  <c r="F34" i="4"/>
  <c r="H34" i="4"/>
  <c r="F37" i="4"/>
  <c r="H37" i="4"/>
  <c r="G35" i="4"/>
  <c r="I35" i="4"/>
  <c r="H191" i="4"/>
  <c r="F194" i="4"/>
  <c r="F196" i="4"/>
  <c r="H196" i="4"/>
  <c r="G197" i="4"/>
  <c r="F198" i="4"/>
  <c r="H198" i="4"/>
  <c r="G199" i="4"/>
  <c r="I199" i="4"/>
  <c r="F200" i="4"/>
  <c r="H200" i="4"/>
  <c r="G201" i="4"/>
  <c r="I201" i="4"/>
  <c r="F202" i="4"/>
  <c r="H202" i="4"/>
  <c r="G203" i="4"/>
  <c r="I203" i="4"/>
  <c r="F204" i="4"/>
  <c r="H204" i="4"/>
  <c r="G205" i="4"/>
  <c r="I205" i="4"/>
  <c r="F206" i="4"/>
  <c r="H206" i="4"/>
  <c r="I207" i="4"/>
  <c r="F208" i="4"/>
  <c r="H208" i="4"/>
  <c r="I209" i="4"/>
  <c r="F210" i="4"/>
  <c r="H210" i="4"/>
  <c r="I211" i="4"/>
  <c r="F212" i="4"/>
  <c r="H212" i="4"/>
  <c r="I213" i="4"/>
  <c r="F214" i="4"/>
  <c r="H214" i="4"/>
  <c r="G215" i="4"/>
  <c r="I215" i="4"/>
  <c r="E199" i="4"/>
  <c r="E207" i="4"/>
  <c r="E215" i="4"/>
  <c r="G192" i="4"/>
  <c r="F193" i="4"/>
  <c r="H195" i="4"/>
  <c r="I195" i="4"/>
  <c r="G196" i="4"/>
  <c r="I196" i="4"/>
  <c r="F197" i="4"/>
  <c r="H197" i="4"/>
  <c r="I197" i="4"/>
  <c r="G198" i="4"/>
  <c r="I198" i="4"/>
  <c r="F199" i="4"/>
  <c r="H199" i="4"/>
  <c r="G200" i="4"/>
  <c r="I200" i="4"/>
  <c r="F201" i="4"/>
  <c r="H201" i="4"/>
  <c r="G202" i="4"/>
  <c r="I202" i="4"/>
  <c r="F203" i="4"/>
  <c r="H203" i="4"/>
  <c r="G204" i="4"/>
  <c r="I204" i="4"/>
  <c r="F205" i="4"/>
  <c r="H205" i="4"/>
  <c r="G206" i="4"/>
  <c r="I206" i="4"/>
  <c r="F207" i="4"/>
  <c r="G207" i="4"/>
  <c r="H207" i="4"/>
  <c r="G208" i="4"/>
  <c r="I208" i="4"/>
  <c r="F209" i="4"/>
  <c r="G209" i="4"/>
  <c r="H209" i="4"/>
  <c r="G210" i="4"/>
  <c r="I210" i="4"/>
  <c r="F211" i="4"/>
  <c r="G211" i="4"/>
  <c r="H211" i="4"/>
  <c r="G212" i="4"/>
  <c r="I212" i="4"/>
  <c r="F213" i="4"/>
  <c r="G213" i="4"/>
  <c r="H213" i="4"/>
  <c r="G214" i="4"/>
  <c r="I214" i="4"/>
  <c r="F215" i="4"/>
  <c r="H215" i="4"/>
  <c r="E200" i="4"/>
  <c r="E212" i="4"/>
  <c r="E196" i="4"/>
  <c r="E204" i="4"/>
  <c r="E214" i="4"/>
  <c r="E194" i="4"/>
  <c r="E198" i="4"/>
  <c r="E208" i="4"/>
  <c r="E195" i="4"/>
  <c r="E197" i="4"/>
  <c r="E201" i="4"/>
  <c r="E203" i="4"/>
  <c r="E205" i="4"/>
  <c r="E209" i="4"/>
  <c r="E211" i="4"/>
  <c r="E213" i="4"/>
  <c r="E202" i="4"/>
  <c r="E210" i="4"/>
  <c r="E206" i="4"/>
  <c r="K35" i="4"/>
  <c r="E35" i="4" s="1"/>
  <c r="K36" i="4"/>
  <c r="C196" i="4"/>
  <c r="C195" i="4"/>
  <c r="K34" i="4"/>
  <c r="E34" i="4" s="1"/>
  <c r="E5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K12" i="3" s="1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BN18" i="18" l="1"/>
  <c r="S6" i="5" s="1"/>
  <c r="BN19" i="18"/>
  <c r="S7" i="5" s="1"/>
  <c r="G194" i="4"/>
  <c r="G195" i="4"/>
  <c r="F195" i="4"/>
  <c r="G193" i="4"/>
  <c r="H194" i="4"/>
  <c r="E190" i="4"/>
  <c r="E193" i="4"/>
  <c r="E191" i="4"/>
  <c r="F192" i="4"/>
  <c r="G38" i="4"/>
  <c r="E44" i="4"/>
  <c r="F190" i="4"/>
  <c r="I38" i="4"/>
  <c r="H36" i="4"/>
  <c r="G36" i="4"/>
  <c r="E46" i="4"/>
  <c r="F36" i="4"/>
  <c r="I36" i="4"/>
  <c r="E36" i="4"/>
  <c r="F7" i="3"/>
  <c r="H7" i="3"/>
  <c r="E10" i="3"/>
  <c r="G10" i="3"/>
  <c r="I10" i="3"/>
  <c r="E7" i="3"/>
  <c r="G7" i="3"/>
  <c r="I7" i="3"/>
  <c r="F10" i="3"/>
  <c r="H10" i="3"/>
  <c r="E126" i="4"/>
  <c r="E140" i="4"/>
  <c r="E122" i="4"/>
  <c r="E131" i="4"/>
  <c r="E136" i="4"/>
  <c r="E120" i="4"/>
  <c r="E129" i="4"/>
  <c r="E133" i="4"/>
  <c r="E134" i="4"/>
  <c r="E132" i="4"/>
  <c r="E141" i="4"/>
  <c r="E125" i="4"/>
  <c r="E135" i="4"/>
  <c r="E138" i="4"/>
  <c r="E130" i="4"/>
  <c r="E139" i="4"/>
  <c r="E123" i="4"/>
  <c r="E142" i="4"/>
  <c r="E124" i="4"/>
  <c r="E127" i="4"/>
  <c r="E128" i="4"/>
  <c r="E137" i="4"/>
  <c r="E121" i="4"/>
  <c r="E66" i="4"/>
  <c r="E45" i="4"/>
  <c r="E56" i="4"/>
  <c r="E47" i="4"/>
  <c r="E59" i="4"/>
  <c r="E67" i="4"/>
  <c r="E52" i="4"/>
  <c r="E69" i="4"/>
  <c r="E65" i="4"/>
  <c r="E64" i="4"/>
  <c r="E55" i="4"/>
  <c r="E63" i="4"/>
  <c r="E68" i="4"/>
  <c r="E48" i="4"/>
  <c r="E60" i="4"/>
  <c r="E54" i="4"/>
  <c r="E57" i="4"/>
  <c r="E50" i="4"/>
  <c r="E49" i="4"/>
  <c r="E51" i="4"/>
  <c r="E53" i="4"/>
  <c r="E61" i="4"/>
  <c r="E62" i="4"/>
  <c r="E58" i="4"/>
  <c r="C155" i="4"/>
  <c r="C192" i="4"/>
  <c r="C154" i="4"/>
  <c r="C191" i="4"/>
  <c r="C156" i="4"/>
  <c r="C193" i="4"/>
  <c r="C190" i="4"/>
  <c r="C153" i="4"/>
  <c r="C157" i="4"/>
  <c r="C194" i="4"/>
  <c r="E7" i="4"/>
  <c r="BO18" i="18" l="1"/>
  <c r="T6" i="5" s="1"/>
  <c r="BO19" i="18"/>
  <c r="T7" i="5" s="1"/>
  <c r="H193" i="4"/>
  <c r="I193" i="4"/>
  <c r="I194" i="4"/>
  <c r="H192" i="4"/>
  <c r="F118" i="4"/>
  <c r="E119" i="4"/>
  <c r="E118" i="4"/>
  <c r="F117" i="4"/>
  <c r="E117" i="4"/>
  <c r="E192" i="4"/>
  <c r="F119" i="4"/>
  <c r="F46" i="4"/>
  <c r="F191" i="4"/>
  <c r="F127" i="4"/>
  <c r="F130" i="4"/>
  <c r="F125" i="4"/>
  <c r="F133" i="4"/>
  <c r="F131" i="4"/>
  <c r="F121" i="4"/>
  <c r="F142" i="4"/>
  <c r="F141" i="4"/>
  <c r="F129" i="4"/>
  <c r="F122" i="4"/>
  <c r="F124" i="4"/>
  <c r="F123" i="4"/>
  <c r="F132" i="4"/>
  <c r="F140" i="4"/>
  <c r="F137" i="4"/>
  <c r="F128" i="4"/>
  <c r="F138" i="4"/>
  <c r="F120" i="4"/>
  <c r="F139" i="4"/>
  <c r="F135" i="4"/>
  <c r="F134" i="4"/>
  <c r="F136" i="4"/>
  <c r="F126" i="4"/>
  <c r="F58" i="4"/>
  <c r="F63" i="4"/>
  <c r="F69" i="4"/>
  <c r="F47" i="4"/>
  <c r="F51" i="4"/>
  <c r="F49" i="4"/>
  <c r="F55" i="4"/>
  <c r="F56" i="4"/>
  <c r="F57" i="4"/>
  <c r="F62" i="4"/>
  <c r="F60" i="4"/>
  <c r="F52" i="4"/>
  <c r="F54" i="4"/>
  <c r="F50" i="4"/>
  <c r="F64" i="4"/>
  <c r="F53" i="4"/>
  <c r="F61" i="4"/>
  <c r="F48" i="4"/>
  <c r="F67" i="4"/>
  <c r="F68" i="4"/>
  <c r="F65" i="4"/>
  <c r="F59" i="4"/>
  <c r="F66" i="4"/>
  <c r="BP18" i="18" l="1"/>
  <c r="U6" i="5" s="1"/>
  <c r="BP19" i="18"/>
  <c r="U7" i="5" s="1"/>
  <c r="G190" i="4"/>
  <c r="I192" i="4"/>
  <c r="H190" i="4"/>
  <c r="I190" i="4"/>
  <c r="G117" i="4"/>
  <c r="G46" i="4"/>
  <c r="G119" i="4"/>
  <c r="G134" i="4"/>
  <c r="G129" i="4"/>
  <c r="G135" i="4"/>
  <c r="G133" i="4"/>
  <c r="G139" i="4"/>
  <c r="G137" i="4"/>
  <c r="G124" i="4"/>
  <c r="G142" i="4"/>
  <c r="G125" i="4"/>
  <c r="G138" i="4"/>
  <c r="G132" i="4"/>
  <c r="G128" i="4"/>
  <c r="G123" i="4"/>
  <c r="G126" i="4"/>
  <c r="G136" i="4"/>
  <c r="G130" i="4"/>
  <c r="G141" i="4"/>
  <c r="G120" i="4"/>
  <c r="G140" i="4"/>
  <c r="G122" i="4"/>
  <c r="G121" i="4"/>
  <c r="G131" i="4"/>
  <c r="G127" i="4"/>
  <c r="G47" i="4"/>
  <c r="G59" i="4"/>
  <c r="G53" i="4"/>
  <c r="G56" i="4"/>
  <c r="G66" i="4"/>
  <c r="G64" i="4"/>
  <c r="G55" i="4"/>
  <c r="G68" i="4"/>
  <c r="G52" i="4"/>
  <c r="G67" i="4"/>
  <c r="G60" i="4"/>
  <c r="G69" i="4"/>
  <c r="G48" i="4"/>
  <c r="G50" i="4"/>
  <c r="G63" i="4"/>
  <c r="G62" i="4"/>
  <c r="G49" i="4"/>
  <c r="G65" i="4"/>
  <c r="G61" i="4"/>
  <c r="G54" i="4"/>
  <c r="G57" i="4"/>
  <c r="G51" i="4"/>
  <c r="G58" i="4"/>
  <c r="BQ19" i="18" l="1"/>
  <c r="AZ19" i="18" s="1"/>
  <c r="BQ18" i="18"/>
  <c r="AZ18" i="18" s="1"/>
  <c r="G118" i="4"/>
  <c r="G191" i="4"/>
  <c r="I117" i="4"/>
  <c r="H117" i="4"/>
  <c r="H119" i="4"/>
  <c r="I119" i="4"/>
  <c r="H46" i="4"/>
  <c r="I46" i="4"/>
  <c r="I128" i="4"/>
  <c r="H128" i="4"/>
  <c r="I127" i="4"/>
  <c r="H127" i="4"/>
  <c r="I136" i="4"/>
  <c r="H136" i="4"/>
  <c r="I132" i="4"/>
  <c r="H132" i="4"/>
  <c r="I124" i="4"/>
  <c r="H124" i="4"/>
  <c r="I135" i="4"/>
  <c r="H135" i="4"/>
  <c r="I140" i="4"/>
  <c r="H140" i="4"/>
  <c r="I122" i="4"/>
  <c r="H122" i="4"/>
  <c r="I142" i="4"/>
  <c r="H142" i="4"/>
  <c r="I131" i="4"/>
  <c r="H131" i="4"/>
  <c r="I120" i="4"/>
  <c r="H120" i="4"/>
  <c r="I126" i="4"/>
  <c r="H126" i="4"/>
  <c r="I138" i="4"/>
  <c r="H138" i="4"/>
  <c r="I137" i="4"/>
  <c r="H137" i="4"/>
  <c r="I133" i="4"/>
  <c r="H133" i="4"/>
  <c r="I129" i="4"/>
  <c r="H129" i="4"/>
  <c r="I130" i="4"/>
  <c r="H130" i="4"/>
  <c r="I121" i="4"/>
  <c r="H121" i="4"/>
  <c r="I141" i="4"/>
  <c r="H141" i="4"/>
  <c r="I123" i="4"/>
  <c r="H123" i="4"/>
  <c r="I125" i="4"/>
  <c r="H125" i="4"/>
  <c r="I139" i="4"/>
  <c r="H139" i="4"/>
  <c r="I134" i="4"/>
  <c r="H134" i="4"/>
  <c r="I56" i="4"/>
  <c r="H56" i="4"/>
  <c r="I60" i="4"/>
  <c r="H60" i="4"/>
  <c r="I57" i="4"/>
  <c r="H57" i="4"/>
  <c r="I52" i="4"/>
  <c r="H52" i="4"/>
  <c r="I69" i="4"/>
  <c r="H69" i="4"/>
  <c r="I61" i="4"/>
  <c r="H61" i="4"/>
  <c r="I63" i="4"/>
  <c r="H63" i="4"/>
  <c r="I55" i="4"/>
  <c r="H55" i="4"/>
  <c r="I53" i="4"/>
  <c r="H53" i="4"/>
  <c r="I48" i="4"/>
  <c r="H48" i="4"/>
  <c r="I62" i="4"/>
  <c r="H62" i="4"/>
  <c r="I58" i="4"/>
  <c r="H58" i="4"/>
  <c r="I65" i="4"/>
  <c r="H65" i="4"/>
  <c r="I67" i="4"/>
  <c r="H67" i="4"/>
  <c r="I59" i="4"/>
  <c r="H59" i="4"/>
  <c r="I49" i="4"/>
  <c r="H49" i="4"/>
  <c r="I54" i="4"/>
  <c r="H54" i="4"/>
  <c r="I68" i="4"/>
  <c r="H68" i="4"/>
  <c r="I51" i="4"/>
  <c r="H51" i="4"/>
  <c r="I50" i="4"/>
  <c r="H50" i="4"/>
  <c r="I64" i="4"/>
  <c r="H64" i="4"/>
  <c r="I66" i="4"/>
  <c r="H66" i="4"/>
  <c r="I47" i="4"/>
  <c r="H47" i="4"/>
  <c r="AJ18" i="2"/>
  <c r="AK18" i="2"/>
  <c r="AL18" i="2"/>
  <c r="AH18" i="2"/>
  <c r="AI18" i="2"/>
  <c r="BR18" i="18" l="1"/>
  <c r="W6" i="5" s="1"/>
  <c r="BR19" i="18"/>
  <c r="W7" i="5" s="1"/>
  <c r="V7" i="5"/>
  <c r="V6" i="5"/>
  <c r="I191" i="4"/>
  <c r="I118" i="4"/>
  <c r="AH19" i="2"/>
  <c r="AI19" i="2"/>
  <c r="AJ19" i="2"/>
  <c r="AK19" i="2"/>
  <c r="AL19" i="2"/>
  <c r="C106" i="4"/>
  <c r="C177" i="4"/>
  <c r="C140" i="4"/>
  <c r="C139" i="4"/>
  <c r="C174" i="4"/>
  <c r="C173" i="4"/>
  <c r="C209" i="4"/>
  <c r="C208" i="4"/>
  <c r="C98" i="4"/>
  <c r="C169" i="4"/>
  <c r="C132" i="4"/>
  <c r="C131" i="4"/>
  <c r="C166" i="4"/>
  <c r="C165" i="4"/>
  <c r="C201" i="4"/>
  <c r="C200" i="4"/>
  <c r="C90" i="4"/>
  <c r="C161" i="4"/>
  <c r="C124" i="4"/>
  <c r="C159" i="4"/>
  <c r="C158" i="4"/>
  <c r="C82" i="4"/>
  <c r="BS18" i="18" l="1"/>
  <c r="X6" i="5" s="1"/>
  <c r="BS19" i="18"/>
  <c r="X7" i="5" s="1"/>
  <c r="H118" i="4"/>
  <c r="G8" i="4"/>
  <c r="F12" i="4"/>
  <c r="I8" i="4"/>
  <c r="H26" i="4"/>
  <c r="G18" i="4"/>
  <c r="F24" i="4"/>
  <c r="G29" i="4"/>
  <c r="F8" i="4"/>
  <c r="G21" i="4"/>
  <c r="G20" i="4"/>
  <c r="G11" i="4"/>
  <c r="G19" i="4"/>
  <c r="I11" i="4"/>
  <c r="H32" i="4"/>
  <c r="I20" i="4"/>
  <c r="F23" i="4"/>
  <c r="H25" i="4"/>
  <c r="I21" i="4"/>
  <c r="G7" i="4"/>
  <c r="F11" i="4"/>
  <c r="G12" i="4"/>
  <c r="I12" i="4"/>
  <c r="F13" i="4"/>
  <c r="H13" i="4"/>
  <c r="E14" i="4"/>
  <c r="G14" i="4"/>
  <c r="I14" i="4"/>
  <c r="F15" i="4"/>
  <c r="H15" i="4"/>
  <c r="E16" i="4"/>
  <c r="G16" i="4"/>
  <c r="I16" i="4"/>
  <c r="I17" i="4"/>
  <c r="I18" i="4"/>
  <c r="I19" i="4"/>
  <c r="F20" i="4"/>
  <c r="H24" i="4"/>
  <c r="E26" i="4"/>
  <c r="G27" i="4"/>
  <c r="E28" i="4"/>
  <c r="H28" i="4"/>
  <c r="F29" i="4"/>
  <c r="G9" i="4"/>
  <c r="H8" i="4"/>
  <c r="F19" i="4"/>
  <c r="F21" i="4"/>
  <c r="H22" i="4"/>
  <c r="H12" i="4"/>
  <c r="F14" i="4"/>
  <c r="I7" i="4"/>
  <c r="H21" i="4"/>
  <c r="I15" i="4"/>
  <c r="F7" i="4"/>
  <c r="F18" i="4"/>
  <c r="F22" i="4"/>
  <c r="E24" i="4"/>
  <c r="H17" i="4"/>
  <c r="E22" i="4"/>
  <c r="G24" i="4"/>
  <c r="G25" i="4"/>
  <c r="F27" i="4"/>
  <c r="I27" i="4"/>
  <c r="H9" i="4"/>
  <c r="G13" i="4"/>
  <c r="I13" i="4"/>
  <c r="H14" i="4"/>
  <c r="E15" i="4"/>
  <c r="G15" i="4"/>
  <c r="F16" i="4"/>
  <c r="H16" i="4"/>
  <c r="E20" i="4"/>
  <c r="F26" i="4"/>
  <c r="H29" i="4"/>
  <c r="I29" i="4"/>
  <c r="I23" i="4"/>
  <c r="G23" i="4"/>
  <c r="G30" i="4"/>
  <c r="I32" i="4"/>
  <c r="E10" i="4"/>
  <c r="H10" i="4"/>
  <c r="G17" i="4"/>
  <c r="E27" i="4"/>
  <c r="E31" i="4"/>
  <c r="I31" i="4"/>
  <c r="G26" i="4"/>
  <c r="I30" i="4"/>
  <c r="G32" i="4"/>
  <c r="E12" i="4"/>
  <c r="F9" i="4"/>
  <c r="H20" i="4"/>
  <c r="H23" i="4"/>
  <c r="I9" i="4"/>
  <c r="G10" i="4"/>
  <c r="F17" i="4"/>
  <c r="E23" i="4"/>
  <c r="I26" i="4"/>
  <c r="G28" i="4"/>
  <c r="E32" i="4"/>
  <c r="F32" i="4"/>
  <c r="E8" i="4"/>
  <c r="H11" i="4"/>
  <c r="H18" i="4"/>
  <c r="E19" i="4"/>
  <c r="H19" i="4"/>
  <c r="I25" i="4"/>
  <c r="E30" i="4"/>
  <c r="H30" i="4"/>
  <c r="H31" i="4"/>
  <c r="F30" i="4"/>
  <c r="G31" i="4"/>
  <c r="F10" i="4"/>
  <c r="I24" i="4"/>
  <c r="H7" i="4"/>
  <c r="I10" i="4"/>
  <c r="E17" i="4"/>
  <c r="E18" i="4"/>
  <c r="G22" i="4"/>
  <c r="I22" i="4"/>
  <c r="F25" i="4"/>
  <c r="H27" i="4"/>
  <c r="F28" i="4"/>
  <c r="I28" i="4"/>
  <c r="F31" i="4"/>
  <c r="E9" i="4"/>
  <c r="E25" i="4"/>
  <c r="E11" i="4"/>
  <c r="E13" i="4"/>
  <c r="E21" i="4"/>
  <c r="E29" i="4"/>
  <c r="C84" i="4"/>
  <c r="C99" i="4"/>
  <c r="C100" i="4"/>
  <c r="C81" i="4"/>
  <c r="C117" i="4"/>
  <c r="C60" i="4"/>
  <c r="C92" i="4"/>
  <c r="C126" i="4"/>
  <c r="C202" i="4"/>
  <c r="C64" i="4"/>
  <c r="C97" i="4"/>
  <c r="C133" i="4"/>
  <c r="C203" i="4"/>
  <c r="C65" i="4"/>
  <c r="C134" i="4"/>
  <c r="C206" i="4"/>
  <c r="C48" i="4"/>
  <c r="C68" i="4"/>
  <c r="C141" i="4"/>
  <c r="C210" i="4"/>
  <c r="C49" i="4"/>
  <c r="C83" i="4"/>
  <c r="C105" i="4"/>
  <c r="C142" i="4"/>
  <c r="C211" i="4"/>
  <c r="C52" i="4"/>
  <c r="C214" i="4"/>
  <c r="C56" i="4"/>
  <c r="C89" i="4"/>
  <c r="C118" i="4"/>
  <c r="C57" i="4"/>
  <c r="C91" i="4"/>
  <c r="C125" i="4"/>
  <c r="C198" i="4"/>
  <c r="C160" i="4"/>
  <c r="C168" i="4"/>
  <c r="C176" i="4"/>
  <c r="C50" i="4"/>
  <c r="C58" i="4"/>
  <c r="C66" i="4"/>
  <c r="C85" i="4"/>
  <c r="C93" i="4"/>
  <c r="C101" i="4"/>
  <c r="C119" i="4"/>
  <c r="C127" i="4"/>
  <c r="C135" i="4"/>
  <c r="C204" i="4"/>
  <c r="C212" i="4"/>
  <c r="C51" i="4"/>
  <c r="C59" i="4"/>
  <c r="C67" i="4"/>
  <c r="C86" i="4"/>
  <c r="C94" i="4"/>
  <c r="C102" i="4"/>
  <c r="C120" i="4"/>
  <c r="C128" i="4"/>
  <c r="C136" i="4"/>
  <c r="C162" i="4"/>
  <c r="C170" i="4"/>
  <c r="C178" i="4"/>
  <c r="C197" i="4"/>
  <c r="C205" i="4"/>
  <c r="C213" i="4"/>
  <c r="C44" i="4"/>
  <c r="C87" i="4"/>
  <c r="C95" i="4"/>
  <c r="C103" i="4"/>
  <c r="C121" i="4"/>
  <c r="C129" i="4"/>
  <c r="C137" i="4"/>
  <c r="C163" i="4"/>
  <c r="C171" i="4"/>
  <c r="C175" i="4"/>
  <c r="C45" i="4"/>
  <c r="C53" i="4"/>
  <c r="C61" i="4"/>
  <c r="C69" i="4"/>
  <c r="C88" i="4"/>
  <c r="C96" i="4"/>
  <c r="C104" i="4"/>
  <c r="C122" i="4"/>
  <c r="C130" i="4"/>
  <c r="C138" i="4"/>
  <c r="C164" i="4"/>
  <c r="C172" i="4"/>
  <c r="C199" i="4"/>
  <c r="C207" i="4"/>
  <c r="C215" i="4"/>
  <c r="C167" i="4"/>
  <c r="C46" i="4"/>
  <c r="C54" i="4"/>
  <c r="C62" i="4"/>
  <c r="C123" i="4"/>
  <c r="C47" i="4"/>
  <c r="C55" i="4"/>
  <c r="C63" i="4"/>
  <c r="BT18" i="18" l="1"/>
  <c r="Y6" i="5" s="1"/>
  <c r="BT19" i="18"/>
  <c r="Y7" i="5" s="1"/>
  <c r="C25" i="7"/>
  <c r="BU18" i="18" l="1"/>
  <c r="Z6" i="5" s="1"/>
  <c r="BU19" i="18"/>
  <c r="Z7" i="5" s="1"/>
  <c r="C30" i="7"/>
  <c r="C29" i="7"/>
  <c r="C27" i="7"/>
  <c r="C26" i="7"/>
  <c r="C20" i="7"/>
  <c r="C19" i="7"/>
  <c r="C18" i="7"/>
  <c r="C17" i="7"/>
  <c r="C16" i="7"/>
  <c r="C15" i="7"/>
  <c r="C14" i="6"/>
  <c r="C13" i="6"/>
  <c r="C20" i="5"/>
  <c r="K24" i="6"/>
  <c r="K22" i="6"/>
  <c r="K28" i="6"/>
  <c r="K30" i="7" s="1"/>
  <c r="K27" i="6"/>
  <c r="BV18" i="18" l="1"/>
  <c r="AA6" i="5" s="1"/>
  <c r="BV19" i="18"/>
  <c r="AA7" i="5" s="1"/>
  <c r="K36" i="3"/>
  <c r="K35" i="3"/>
  <c r="K26" i="7"/>
  <c r="L22" i="6"/>
  <c r="K25" i="7"/>
  <c r="AE12" i="3"/>
  <c r="AM12" i="3"/>
  <c r="AU12" i="3"/>
  <c r="BC12" i="3"/>
  <c r="BK12" i="3"/>
  <c r="W12" i="3"/>
  <c r="P12" i="3"/>
  <c r="AF12" i="3"/>
  <c r="AN12" i="3"/>
  <c r="AV12" i="3"/>
  <c r="BD12" i="3"/>
  <c r="BL12" i="3"/>
  <c r="O12" i="3"/>
  <c r="Y12" i="3"/>
  <c r="AG12" i="3"/>
  <c r="AW12" i="3"/>
  <c r="BE12" i="3"/>
  <c r="L28" i="6"/>
  <c r="L30" i="7" s="1"/>
  <c r="L24" i="6"/>
  <c r="L27" i="6"/>
  <c r="L29" i="7" s="1"/>
  <c r="G6" i="3"/>
  <c r="I6" i="3"/>
  <c r="E6" i="3"/>
  <c r="X12" i="3"/>
  <c r="F6" i="3"/>
  <c r="Q12" i="3"/>
  <c r="AO12" i="3"/>
  <c r="BM12" i="3"/>
  <c r="R12" i="3"/>
  <c r="Z12" i="3"/>
  <c r="AH12" i="3"/>
  <c r="AP12" i="3"/>
  <c r="AX12" i="3"/>
  <c r="BF12" i="3"/>
  <c r="BN12" i="3"/>
  <c r="H6" i="3"/>
  <c r="S12" i="3"/>
  <c r="AA12" i="3"/>
  <c r="AI12" i="3"/>
  <c r="AQ12" i="3"/>
  <c r="AY12" i="3"/>
  <c r="BG12" i="3"/>
  <c r="BO12" i="3"/>
  <c r="L12" i="3"/>
  <c r="T12" i="3"/>
  <c r="AB12" i="3"/>
  <c r="AJ12" i="3"/>
  <c r="AR12" i="3"/>
  <c r="AZ12" i="3"/>
  <c r="BH12" i="3"/>
  <c r="BP12" i="3"/>
  <c r="K29" i="7"/>
  <c r="M12" i="3"/>
  <c r="U12" i="3"/>
  <c r="AC12" i="3"/>
  <c r="AK12" i="3"/>
  <c r="AS12" i="3"/>
  <c r="BA12" i="3"/>
  <c r="BI12" i="3"/>
  <c r="BQ12" i="3"/>
  <c r="N12" i="3"/>
  <c r="V12" i="3"/>
  <c r="AD12" i="3"/>
  <c r="AL12" i="3"/>
  <c r="AT12" i="3"/>
  <c r="BB12" i="3"/>
  <c r="BJ12" i="3"/>
  <c r="BR12" i="3"/>
  <c r="BW18" i="18" l="1"/>
  <c r="AB6" i="5" s="1"/>
  <c r="BW19" i="18"/>
  <c r="AB7" i="5" s="1"/>
  <c r="K25" i="5"/>
  <c r="L35" i="3"/>
  <c r="L36" i="3"/>
  <c r="L26" i="7"/>
  <c r="L25" i="7"/>
  <c r="E12" i="3"/>
  <c r="F12" i="3"/>
  <c r="H12" i="3"/>
  <c r="G12" i="3"/>
  <c r="I12" i="3"/>
  <c r="M22" i="6"/>
  <c r="M28" i="6"/>
  <c r="M30" i="7" s="1"/>
  <c r="M24" i="6"/>
  <c r="M27" i="6"/>
  <c r="M29" i="7" s="1"/>
  <c r="BX18" i="18" l="1"/>
  <c r="AC6" i="5" s="1"/>
  <c r="BX19" i="18"/>
  <c r="AC7" i="5" s="1"/>
  <c r="M36" i="3"/>
  <c r="M35" i="3"/>
  <c r="K16" i="18"/>
  <c r="G17" i="18"/>
  <c r="G16" i="18"/>
  <c r="S17" i="18"/>
  <c r="K17" i="18"/>
  <c r="O17" i="18"/>
  <c r="S16" i="18"/>
  <c r="O16" i="18"/>
  <c r="E17" i="18"/>
  <c r="E16" i="18"/>
  <c r="M25" i="7"/>
  <c r="N24" i="6"/>
  <c r="M26" i="7"/>
  <c r="N22" i="6"/>
  <c r="N28" i="6"/>
  <c r="N30" i="7" s="1"/>
  <c r="N27" i="6"/>
  <c r="N29" i="7" s="1"/>
  <c r="BY18" i="18" l="1"/>
  <c r="AD6" i="5" s="1"/>
  <c r="BY19" i="18"/>
  <c r="AD7" i="5" s="1"/>
  <c r="N36" i="3"/>
  <c r="N35" i="3"/>
  <c r="Q16" i="18"/>
  <c r="H32" i="3"/>
  <c r="E34" i="3"/>
  <c r="H34" i="3"/>
  <c r="E32" i="3"/>
  <c r="F32" i="3"/>
  <c r="I32" i="3"/>
  <c r="G32" i="3"/>
  <c r="G34" i="3"/>
  <c r="F34" i="3"/>
  <c r="I34" i="3"/>
  <c r="M16" i="18"/>
  <c r="M17" i="18"/>
  <c r="Q17" i="18"/>
  <c r="I17" i="18"/>
  <c r="U16" i="18"/>
  <c r="U17" i="18"/>
  <c r="I16" i="18"/>
  <c r="L17" i="18"/>
  <c r="P16" i="18"/>
  <c r="P17" i="18"/>
  <c r="H17" i="18"/>
  <c r="L16" i="18"/>
  <c r="H16" i="18"/>
  <c r="T16" i="18"/>
  <c r="T17" i="18"/>
  <c r="O24" i="6"/>
  <c r="N26" i="7"/>
  <c r="N25" i="7"/>
  <c r="O22" i="6"/>
  <c r="O28" i="6"/>
  <c r="O30" i="7" s="1"/>
  <c r="O27" i="6"/>
  <c r="BZ18" i="18" l="1"/>
  <c r="AE6" i="5" s="1"/>
  <c r="BZ19" i="18"/>
  <c r="AE7" i="5" s="1"/>
  <c r="O36" i="3"/>
  <c r="O35" i="3"/>
  <c r="O25" i="7"/>
  <c r="P27" i="6"/>
  <c r="P29" i="7" s="1"/>
  <c r="O29" i="7"/>
  <c r="O26" i="7"/>
  <c r="P24" i="6"/>
  <c r="P22" i="6"/>
  <c r="P28" i="6"/>
  <c r="CA18" i="18" l="1"/>
  <c r="AF6" i="5" s="1"/>
  <c r="CA19" i="18"/>
  <c r="AF7" i="5" s="1"/>
  <c r="P35" i="3"/>
  <c r="P36" i="3"/>
  <c r="P26" i="7"/>
  <c r="Q24" i="6"/>
  <c r="P25" i="7"/>
  <c r="Q28" i="6"/>
  <c r="Q30" i="7" s="1"/>
  <c r="P30" i="7"/>
  <c r="Q22" i="6"/>
  <c r="Q27" i="6"/>
  <c r="Q29" i="7" s="1"/>
  <c r="CB18" i="18" l="1"/>
  <c r="AG6" i="5" s="1"/>
  <c r="CB19" i="18"/>
  <c r="AG7" i="5" s="1"/>
  <c r="Q35" i="3"/>
  <c r="Q36" i="3"/>
  <c r="Q25" i="7"/>
  <c r="Q26" i="7"/>
  <c r="R24" i="6"/>
  <c r="R28" i="6"/>
  <c r="R30" i="7" s="1"/>
  <c r="R22" i="6"/>
  <c r="R27" i="6"/>
  <c r="R29" i="7" s="1"/>
  <c r="CC18" i="18" l="1"/>
  <c r="BA18" i="18" s="1"/>
  <c r="CC19" i="18"/>
  <c r="BA19" i="18" s="1"/>
  <c r="R36" i="3"/>
  <c r="R35" i="3"/>
  <c r="R25" i="7"/>
  <c r="R26" i="7"/>
  <c r="S24" i="6"/>
  <c r="S28" i="6"/>
  <c r="S22" i="6"/>
  <c r="S27" i="6"/>
  <c r="S29" i="7" s="1"/>
  <c r="CD18" i="18" l="1"/>
  <c r="AI6" i="5" s="1"/>
  <c r="AH6" i="5"/>
  <c r="CD19" i="18"/>
  <c r="AI7" i="5" s="1"/>
  <c r="AH7" i="5"/>
  <c r="S36" i="3"/>
  <c r="S35" i="3"/>
  <c r="T28" i="6"/>
  <c r="S30" i="7"/>
  <c r="S26" i="7"/>
  <c r="T24" i="6"/>
  <c r="S25" i="7"/>
  <c r="T22" i="6"/>
  <c r="T27" i="6"/>
  <c r="CE18" i="18" l="1"/>
  <c r="AJ6" i="5" s="1"/>
  <c r="CE19" i="18"/>
  <c r="AJ7" i="5" s="1"/>
  <c r="T35" i="3"/>
  <c r="T36" i="3"/>
  <c r="T26" i="7"/>
  <c r="U24" i="6"/>
  <c r="U27" i="6"/>
  <c r="U29" i="7" s="1"/>
  <c r="T29" i="7"/>
  <c r="T25" i="7"/>
  <c r="T30" i="7"/>
  <c r="U28" i="6"/>
  <c r="U22" i="6"/>
  <c r="CF18" i="18" l="1"/>
  <c r="AK6" i="5" s="1"/>
  <c r="CF19" i="18"/>
  <c r="AK7" i="5" s="1"/>
  <c r="U36" i="3"/>
  <c r="U35" i="3"/>
  <c r="U26" i="7"/>
  <c r="V24" i="6"/>
  <c r="U25" i="7"/>
  <c r="U30" i="7"/>
  <c r="V28" i="6"/>
  <c r="E28" i="6" s="1"/>
  <c r="V22" i="6"/>
  <c r="V27" i="6"/>
  <c r="E27" i="6" s="1"/>
  <c r="CG18" i="18" l="1"/>
  <c r="AL6" i="5" s="1"/>
  <c r="CG19" i="18"/>
  <c r="AL7" i="5" s="1"/>
  <c r="V36" i="3"/>
  <c r="E36" i="3" s="1"/>
  <c r="V35" i="3"/>
  <c r="E22" i="6"/>
  <c r="E24" i="6"/>
  <c r="V29" i="7"/>
  <c r="E29" i="7" s="1"/>
  <c r="V25" i="7"/>
  <c r="E25" i="7" s="1"/>
  <c r="V26" i="7"/>
  <c r="E26" i="7" s="1"/>
  <c r="W24" i="6"/>
  <c r="V30" i="7"/>
  <c r="E30" i="7" s="1"/>
  <c r="W28" i="6"/>
  <c r="W22" i="6"/>
  <c r="W27" i="6"/>
  <c r="W29" i="7" s="1"/>
  <c r="CH18" i="18" l="1"/>
  <c r="AM6" i="5" s="1"/>
  <c r="CH19" i="18"/>
  <c r="AM7" i="5" s="1"/>
  <c r="W35" i="3"/>
  <c r="W36" i="3"/>
  <c r="E35" i="3"/>
  <c r="W26" i="7"/>
  <c r="X24" i="6"/>
  <c r="W25" i="7"/>
  <c r="W30" i="7"/>
  <c r="X28" i="6"/>
  <c r="X22" i="6"/>
  <c r="X27" i="6"/>
  <c r="X29" i="7" s="1"/>
  <c r="CI18" i="18" l="1"/>
  <c r="AN6" i="5" s="1"/>
  <c r="CI19" i="18"/>
  <c r="AN7" i="5" s="1"/>
  <c r="X35" i="3"/>
  <c r="X36" i="3"/>
  <c r="X25" i="7"/>
  <c r="X30" i="7"/>
  <c r="Y28" i="6"/>
  <c r="X26" i="7"/>
  <c r="Y24" i="6"/>
  <c r="Y22" i="6"/>
  <c r="Y27" i="6"/>
  <c r="Y29" i="7" s="1"/>
  <c r="CJ18" i="18" l="1"/>
  <c r="AO6" i="5" s="1"/>
  <c r="CJ19" i="18"/>
  <c r="AO7" i="5" s="1"/>
  <c r="Y35" i="3"/>
  <c r="Y36" i="3"/>
  <c r="Y26" i="7"/>
  <c r="Z24" i="6"/>
  <c r="Y30" i="7"/>
  <c r="Z28" i="6"/>
  <c r="Y25" i="7"/>
  <c r="Z22" i="6"/>
  <c r="Z27" i="6"/>
  <c r="Z29" i="7" s="1"/>
  <c r="CK18" i="18" l="1"/>
  <c r="AP6" i="5" s="1"/>
  <c r="CK19" i="18"/>
  <c r="AP7" i="5" s="1"/>
  <c r="Z36" i="3"/>
  <c r="Z35" i="3"/>
  <c r="Z30" i="7"/>
  <c r="AA28" i="6"/>
  <c r="Z25" i="7"/>
  <c r="Z26" i="7"/>
  <c r="AA24" i="6"/>
  <c r="AA22" i="6"/>
  <c r="AA27" i="6"/>
  <c r="AA29" i="7" s="1"/>
  <c r="CL18" i="18" l="1"/>
  <c r="AQ6" i="5" s="1"/>
  <c r="CL19" i="18"/>
  <c r="AQ7" i="5" s="1"/>
  <c r="AA35" i="3"/>
  <c r="AA36" i="3"/>
  <c r="AA25" i="7"/>
  <c r="AA30" i="7"/>
  <c r="AB28" i="6"/>
  <c r="AA26" i="7"/>
  <c r="AB24" i="6"/>
  <c r="AB22" i="6"/>
  <c r="AB27" i="6"/>
  <c r="AB29" i="7" s="1"/>
  <c r="CM18" i="18" l="1"/>
  <c r="AR6" i="5" s="1"/>
  <c r="CM19" i="18"/>
  <c r="AR7" i="5" s="1"/>
  <c r="AB35" i="3"/>
  <c r="AB36" i="3"/>
  <c r="AB25" i="7"/>
  <c r="AB26" i="7"/>
  <c r="AC24" i="6"/>
  <c r="AB30" i="7"/>
  <c r="AC28" i="6"/>
  <c r="AC22" i="6"/>
  <c r="AC27" i="6"/>
  <c r="AC29" i="7" s="1"/>
  <c r="CN18" i="18" l="1"/>
  <c r="AS6" i="5" s="1"/>
  <c r="CN19" i="18"/>
  <c r="AS7" i="5" s="1"/>
  <c r="AC36" i="3"/>
  <c r="AC35" i="3"/>
  <c r="AC30" i="7"/>
  <c r="AD28" i="6"/>
  <c r="AC25" i="7"/>
  <c r="AC26" i="7"/>
  <c r="AD24" i="6"/>
  <c r="AD22" i="6"/>
  <c r="AD27" i="6"/>
  <c r="AD29" i="7" s="1"/>
  <c r="CO18" i="18" l="1"/>
  <c r="BB18" i="18" s="1"/>
  <c r="CO19" i="18"/>
  <c r="BB19" i="18" s="1"/>
  <c r="AD35" i="3"/>
  <c r="AD36" i="3"/>
  <c r="AD26" i="7"/>
  <c r="AE24" i="6"/>
  <c r="AD25" i="7"/>
  <c r="AD30" i="7"/>
  <c r="AE28" i="6"/>
  <c r="AE22" i="6"/>
  <c r="AE27" i="6"/>
  <c r="AE29" i="7" s="1"/>
  <c r="CP18" i="18" l="1"/>
  <c r="AU6" i="5" s="1"/>
  <c r="AT6" i="5"/>
  <c r="CP19" i="18"/>
  <c r="AU7" i="5" s="1"/>
  <c r="AT7" i="5"/>
  <c r="AE36" i="3"/>
  <c r="AE35" i="3"/>
  <c r="AE30" i="7"/>
  <c r="AF28" i="6"/>
  <c r="AE26" i="7"/>
  <c r="AF24" i="6"/>
  <c r="AE25" i="7"/>
  <c r="AF22" i="6"/>
  <c r="AF27" i="6"/>
  <c r="AF29" i="7" s="1"/>
  <c r="CQ18" i="18" l="1"/>
  <c r="AV6" i="5" s="1"/>
  <c r="CQ19" i="18"/>
  <c r="AV7" i="5" s="1"/>
  <c r="AF36" i="3"/>
  <c r="AF35" i="3"/>
  <c r="AF30" i="7"/>
  <c r="AG28" i="6"/>
  <c r="AF26" i="7"/>
  <c r="AG24" i="6"/>
  <c r="AF25" i="7"/>
  <c r="AG22" i="6"/>
  <c r="AG27" i="6"/>
  <c r="AG29" i="7" s="1"/>
  <c r="CR18" i="18" l="1"/>
  <c r="AW6" i="5" s="1"/>
  <c r="CR19" i="18"/>
  <c r="AW7" i="5" s="1"/>
  <c r="AG36" i="3"/>
  <c r="AG35" i="3"/>
  <c r="AG25" i="7"/>
  <c r="AG26" i="7"/>
  <c r="AH24" i="6"/>
  <c r="AG30" i="7"/>
  <c r="AH28" i="6"/>
  <c r="F28" i="6" s="1"/>
  <c r="AH22" i="6"/>
  <c r="AH27" i="6"/>
  <c r="F27" i="6" s="1"/>
  <c r="CS18" i="18" l="1"/>
  <c r="AX6" i="5" s="1"/>
  <c r="CS19" i="18"/>
  <c r="AX7" i="5" s="1"/>
  <c r="AH36" i="3"/>
  <c r="F36" i="3" s="1"/>
  <c r="AH35" i="3"/>
  <c r="F22" i="6"/>
  <c r="F24" i="6"/>
  <c r="AH29" i="7"/>
  <c r="F29" i="7" s="1"/>
  <c r="AH25" i="7"/>
  <c r="F25" i="7" s="1"/>
  <c r="AH26" i="7"/>
  <c r="F26" i="7" s="1"/>
  <c r="AI24" i="6"/>
  <c r="AH30" i="7"/>
  <c r="F30" i="7" s="1"/>
  <c r="AI28" i="6"/>
  <c r="AI22" i="6"/>
  <c r="AI27" i="6"/>
  <c r="AI29" i="7" s="1"/>
  <c r="CT18" i="18" l="1"/>
  <c r="AY6" i="5" s="1"/>
  <c r="CT19" i="18"/>
  <c r="AY7" i="5" s="1"/>
  <c r="AI35" i="3"/>
  <c r="AI36" i="3"/>
  <c r="F35" i="3"/>
  <c r="AI30" i="7"/>
  <c r="AJ28" i="6"/>
  <c r="AI25" i="7"/>
  <c r="AI26" i="7"/>
  <c r="AJ24" i="6"/>
  <c r="AJ22" i="6"/>
  <c r="AJ27" i="6"/>
  <c r="AJ29" i="7" s="1"/>
  <c r="CU18" i="18" l="1"/>
  <c r="AZ6" i="5" s="1"/>
  <c r="CU19" i="18"/>
  <c r="AZ7" i="5" s="1"/>
  <c r="AJ36" i="3"/>
  <c r="AJ35" i="3"/>
  <c r="AJ25" i="7"/>
  <c r="AJ26" i="7"/>
  <c r="AK24" i="6"/>
  <c r="AJ30" i="7"/>
  <c r="AK28" i="6"/>
  <c r="AK22" i="6"/>
  <c r="AK27" i="6"/>
  <c r="AK29" i="7" s="1"/>
  <c r="CV18" i="18" l="1"/>
  <c r="BA6" i="5" s="1"/>
  <c r="CV19" i="18"/>
  <c r="BA7" i="5" s="1"/>
  <c r="AK36" i="3"/>
  <c r="AK35" i="3"/>
  <c r="AK30" i="7"/>
  <c r="AL28" i="6"/>
  <c r="AK26" i="7"/>
  <c r="AL24" i="6"/>
  <c r="AK25" i="7"/>
  <c r="AL22" i="6"/>
  <c r="AL27" i="6"/>
  <c r="AL29" i="7" s="1"/>
  <c r="CW18" i="18" l="1"/>
  <c r="BB6" i="5" s="1"/>
  <c r="CW19" i="18"/>
  <c r="BB7" i="5" s="1"/>
  <c r="AL36" i="3"/>
  <c r="AL35" i="3"/>
  <c r="AL26" i="7"/>
  <c r="AM24" i="6"/>
  <c r="AL25" i="7"/>
  <c r="AL30" i="7"/>
  <c r="AM28" i="6"/>
  <c r="AM22" i="6"/>
  <c r="AM27" i="6"/>
  <c r="AM29" i="7" s="1"/>
  <c r="CX18" i="18" l="1"/>
  <c r="BC6" i="5" s="1"/>
  <c r="CX19" i="18"/>
  <c r="BC7" i="5" s="1"/>
  <c r="AM36" i="3"/>
  <c r="AM35" i="3"/>
  <c r="AM30" i="7"/>
  <c r="AN28" i="6"/>
  <c r="AM26" i="7"/>
  <c r="AN24" i="6"/>
  <c r="AM25" i="7"/>
  <c r="AN22" i="6"/>
  <c r="AN27" i="6"/>
  <c r="AN29" i="7" s="1"/>
  <c r="CY18" i="18" l="1"/>
  <c r="BD6" i="5" s="1"/>
  <c r="CY19" i="18"/>
  <c r="BD7" i="5" s="1"/>
  <c r="AN36" i="3"/>
  <c r="AN35" i="3"/>
  <c r="AN26" i="7"/>
  <c r="AO24" i="6"/>
  <c r="AN30" i="7"/>
  <c r="AO28" i="6"/>
  <c r="AN25" i="7"/>
  <c r="AO22" i="6"/>
  <c r="AO27" i="6"/>
  <c r="AO29" i="7" s="1"/>
  <c r="CZ18" i="18" l="1"/>
  <c r="BE6" i="5" s="1"/>
  <c r="CZ19" i="18"/>
  <c r="BE7" i="5" s="1"/>
  <c r="AO36" i="3"/>
  <c r="AO35" i="3"/>
  <c r="AO25" i="7"/>
  <c r="AO30" i="7"/>
  <c r="AP28" i="6"/>
  <c r="AO26" i="7"/>
  <c r="AP24" i="6"/>
  <c r="AP22" i="6"/>
  <c r="AP27" i="6"/>
  <c r="AP29" i="7" s="1"/>
  <c r="DA18" i="18" l="1"/>
  <c r="BC18" i="18" s="1"/>
  <c r="DA19" i="18"/>
  <c r="BC19" i="18" s="1"/>
  <c r="AP35" i="3"/>
  <c r="AP36" i="3"/>
  <c r="AP26" i="7"/>
  <c r="AQ24" i="6"/>
  <c r="AP30" i="7"/>
  <c r="AQ28" i="6"/>
  <c r="AP25" i="7"/>
  <c r="AQ22" i="6"/>
  <c r="AQ27" i="6"/>
  <c r="AQ29" i="7" s="1"/>
  <c r="DB18" i="18" l="1"/>
  <c r="BG6" i="5" s="1"/>
  <c r="BF6" i="5"/>
  <c r="DB19" i="18"/>
  <c r="BG7" i="5" s="1"/>
  <c r="BF7" i="5"/>
  <c r="AQ36" i="3"/>
  <c r="AQ35" i="3"/>
  <c r="AQ25" i="7"/>
  <c r="AQ30" i="7"/>
  <c r="AR28" i="6"/>
  <c r="AQ26" i="7"/>
  <c r="AR24" i="6"/>
  <c r="AR22" i="6"/>
  <c r="AR27" i="6"/>
  <c r="AR29" i="7" s="1"/>
  <c r="DC18" i="18" l="1"/>
  <c r="BH6" i="5" s="1"/>
  <c r="DC19" i="18"/>
  <c r="BH7" i="5" s="1"/>
  <c r="AR35" i="3"/>
  <c r="AR36" i="3"/>
  <c r="AR26" i="7"/>
  <c r="AS24" i="6"/>
  <c r="AR30" i="7"/>
  <c r="AS28" i="6"/>
  <c r="AR25" i="7"/>
  <c r="AS22" i="6"/>
  <c r="AS27" i="6"/>
  <c r="AS29" i="7" s="1"/>
  <c r="DD18" i="18" l="1"/>
  <c r="BI6" i="5" s="1"/>
  <c r="DD19" i="18"/>
  <c r="BI7" i="5" s="1"/>
  <c r="AS36" i="3"/>
  <c r="AS35" i="3"/>
  <c r="AS25" i="7"/>
  <c r="AS30" i="7"/>
  <c r="AT28" i="6"/>
  <c r="G28" i="6" s="1"/>
  <c r="AS26" i="7"/>
  <c r="AT24" i="6"/>
  <c r="AT22" i="6"/>
  <c r="AT27" i="6"/>
  <c r="G27" i="6" s="1"/>
  <c r="DE18" i="18" l="1"/>
  <c r="BJ6" i="5" s="1"/>
  <c r="DE19" i="18"/>
  <c r="BJ7" i="5" s="1"/>
  <c r="AT35" i="3"/>
  <c r="AT36" i="3"/>
  <c r="G36" i="3" s="1"/>
  <c r="G22" i="6"/>
  <c r="G24" i="6"/>
  <c r="AT29" i="7"/>
  <c r="G29" i="7" s="1"/>
  <c r="AT26" i="7"/>
  <c r="G26" i="7" s="1"/>
  <c r="AU24" i="6"/>
  <c r="AT30" i="7"/>
  <c r="G30" i="7" s="1"/>
  <c r="AU28" i="6"/>
  <c r="AT25" i="7"/>
  <c r="G25" i="7" s="1"/>
  <c r="AU22" i="6"/>
  <c r="AU27" i="6"/>
  <c r="AU29" i="7" s="1"/>
  <c r="DF18" i="18" l="1"/>
  <c r="BK6" i="5" s="1"/>
  <c r="DF19" i="18"/>
  <c r="BK7" i="5" s="1"/>
  <c r="AU36" i="3"/>
  <c r="AU35" i="3"/>
  <c r="G35" i="3"/>
  <c r="AU25" i="7"/>
  <c r="AU26" i="7"/>
  <c r="AV24" i="6"/>
  <c r="AU30" i="7"/>
  <c r="AV28" i="6"/>
  <c r="AV22" i="6"/>
  <c r="AV27" i="6"/>
  <c r="AV29" i="7" s="1"/>
  <c r="DG18" i="18" l="1"/>
  <c r="BL6" i="5" s="1"/>
  <c r="DG19" i="18"/>
  <c r="BL7" i="5" s="1"/>
  <c r="AV36" i="3"/>
  <c r="AV35" i="3"/>
  <c r="AV25" i="7"/>
  <c r="AV30" i="7"/>
  <c r="AW28" i="6"/>
  <c r="AV26" i="7"/>
  <c r="AW24" i="6"/>
  <c r="AW22" i="6"/>
  <c r="AW27" i="6"/>
  <c r="AW29" i="7" s="1"/>
  <c r="DH18" i="18" l="1"/>
  <c r="BM6" i="5" s="1"/>
  <c r="DH19" i="18"/>
  <c r="BM7" i="5" s="1"/>
  <c r="AW35" i="3"/>
  <c r="AW36" i="3"/>
  <c r="AW26" i="7"/>
  <c r="AX24" i="6"/>
  <c r="AW30" i="7"/>
  <c r="AX28" i="6"/>
  <c r="AW25" i="7"/>
  <c r="AX22" i="6"/>
  <c r="AX27" i="6"/>
  <c r="AX29" i="7" s="1"/>
  <c r="DI18" i="18" l="1"/>
  <c r="BN6" i="5" s="1"/>
  <c r="DI19" i="18"/>
  <c r="BN7" i="5" s="1"/>
  <c r="AX36" i="3"/>
  <c r="AX35" i="3"/>
  <c r="AX30" i="7"/>
  <c r="AY28" i="6"/>
  <c r="AX25" i="7"/>
  <c r="AX26" i="7"/>
  <c r="AY24" i="6"/>
  <c r="AY22" i="6"/>
  <c r="AY27" i="6"/>
  <c r="AY29" i="7" s="1"/>
  <c r="DJ18" i="18" l="1"/>
  <c r="BO6" i="5" s="1"/>
  <c r="DJ19" i="18"/>
  <c r="BO7" i="5" s="1"/>
  <c r="AY35" i="3"/>
  <c r="AY36" i="3"/>
  <c r="AY25" i="7"/>
  <c r="AY26" i="7"/>
  <c r="AZ24" i="6"/>
  <c r="AY30" i="7"/>
  <c r="AZ28" i="6"/>
  <c r="AZ22" i="6"/>
  <c r="AZ27" i="6"/>
  <c r="AZ29" i="7" s="1"/>
  <c r="DK18" i="18" l="1"/>
  <c r="BP6" i="5" s="1"/>
  <c r="DK19" i="18"/>
  <c r="BP7" i="5" s="1"/>
  <c r="AZ36" i="3"/>
  <c r="AZ35" i="3"/>
  <c r="AZ26" i="7"/>
  <c r="BA24" i="6"/>
  <c r="AZ30" i="7"/>
  <c r="BA28" i="6"/>
  <c r="AZ25" i="7"/>
  <c r="BA22" i="6"/>
  <c r="BA27" i="6"/>
  <c r="BA29" i="7" s="1"/>
  <c r="DL18" i="18" l="1"/>
  <c r="BQ6" i="5" s="1"/>
  <c r="DL19" i="18"/>
  <c r="DM19" i="18" s="1"/>
  <c r="BD19" i="18" s="1"/>
  <c r="BA36" i="3"/>
  <c r="BA35" i="3"/>
  <c r="BA30" i="7"/>
  <c r="BB28" i="6"/>
  <c r="BA25" i="7"/>
  <c r="BA26" i="7"/>
  <c r="BB24" i="6"/>
  <c r="BB22" i="6"/>
  <c r="BB27" i="6"/>
  <c r="BB29" i="7" s="1"/>
  <c r="DM18" i="18" l="1"/>
  <c r="BD18" i="18" s="1"/>
  <c r="BQ7" i="5"/>
  <c r="BR7" i="5"/>
  <c r="BB35" i="3"/>
  <c r="BB36" i="3"/>
  <c r="BB25" i="7"/>
  <c r="BB30" i="7"/>
  <c r="BC28" i="6"/>
  <c r="BB26" i="7"/>
  <c r="BC24" i="6"/>
  <c r="BC22" i="6"/>
  <c r="BC27" i="6"/>
  <c r="BC29" i="7" s="1"/>
  <c r="BR6" i="5" l="1"/>
  <c r="BC35" i="3"/>
  <c r="BC36" i="3"/>
  <c r="BC26" i="7"/>
  <c r="BD24" i="6"/>
  <c r="BC25" i="7"/>
  <c r="BC30" i="7"/>
  <c r="BD28" i="6"/>
  <c r="BD22" i="6"/>
  <c r="BD27" i="6"/>
  <c r="BD29" i="7" s="1"/>
  <c r="BD36" i="3" l="1"/>
  <c r="BD35" i="3"/>
  <c r="BD26" i="7"/>
  <c r="BE24" i="6"/>
  <c r="BD30" i="7"/>
  <c r="BE28" i="6"/>
  <c r="BD25" i="7"/>
  <c r="BE22" i="6"/>
  <c r="BE27" i="6"/>
  <c r="BE29" i="7" s="1"/>
  <c r="BE36" i="3" l="1"/>
  <c r="BE35" i="3"/>
  <c r="BE26" i="7"/>
  <c r="BF24" i="6"/>
  <c r="BE30" i="7"/>
  <c r="BF28" i="6"/>
  <c r="H28" i="6" s="1"/>
  <c r="BE25" i="7"/>
  <c r="BF22" i="6"/>
  <c r="BF27" i="6"/>
  <c r="H27" i="6" s="1"/>
  <c r="BF35" i="3" l="1"/>
  <c r="BF36" i="3"/>
  <c r="H36" i="3" s="1"/>
  <c r="H22" i="6"/>
  <c r="H24" i="6"/>
  <c r="BF29" i="7"/>
  <c r="H29" i="7" s="1"/>
  <c r="BF30" i="7"/>
  <c r="H30" i="7" s="1"/>
  <c r="BG28" i="6"/>
  <c r="BF25" i="7"/>
  <c r="H25" i="7" s="1"/>
  <c r="BF26" i="7"/>
  <c r="H26" i="7" s="1"/>
  <c r="BG24" i="6"/>
  <c r="BG22" i="6"/>
  <c r="BG27" i="6"/>
  <c r="BG29" i="7" s="1"/>
  <c r="BG35" i="3" l="1"/>
  <c r="BG36" i="3"/>
  <c r="H35" i="3"/>
  <c r="BG30" i="7"/>
  <c r="BH28" i="6"/>
  <c r="BG26" i="7"/>
  <c r="BH24" i="6"/>
  <c r="BG25" i="7"/>
  <c r="BH22" i="6"/>
  <c r="BH27" i="6"/>
  <c r="BH29" i="7" s="1"/>
  <c r="BH35" i="3" l="1"/>
  <c r="BH36" i="3"/>
  <c r="BH26" i="7"/>
  <c r="BI24" i="6"/>
  <c r="BH30" i="7"/>
  <c r="BI28" i="6"/>
  <c r="BH25" i="7"/>
  <c r="BI22" i="6"/>
  <c r="BI27" i="6"/>
  <c r="BI29" i="7" s="1"/>
  <c r="BI36" i="3" l="1"/>
  <c r="BI35" i="3"/>
  <c r="BI25" i="7"/>
  <c r="BI30" i="7"/>
  <c r="BJ28" i="6"/>
  <c r="BI26" i="7"/>
  <c r="BJ24" i="6"/>
  <c r="BJ22" i="6"/>
  <c r="BJ27" i="6"/>
  <c r="BJ29" i="7" s="1"/>
  <c r="BJ35" i="3" l="1"/>
  <c r="BJ36" i="3"/>
  <c r="BJ30" i="7"/>
  <c r="BK28" i="6"/>
  <c r="BJ26" i="7"/>
  <c r="BK24" i="6"/>
  <c r="BJ25" i="7"/>
  <c r="BK22" i="6"/>
  <c r="BK27" i="6"/>
  <c r="BK29" i="7" s="1"/>
  <c r="BK36" i="3" l="1"/>
  <c r="BK35" i="3"/>
  <c r="BK25" i="7"/>
  <c r="BK26" i="7"/>
  <c r="BL24" i="6"/>
  <c r="BK30" i="7"/>
  <c r="BL28" i="6"/>
  <c r="BL22" i="6"/>
  <c r="BL27" i="6"/>
  <c r="BL29" i="7" s="1"/>
  <c r="BL36" i="3" l="1"/>
  <c r="BL35" i="3"/>
  <c r="BL25" i="7"/>
  <c r="BL26" i="7"/>
  <c r="BM24" i="6"/>
  <c r="BL30" i="7"/>
  <c r="BM28" i="6"/>
  <c r="BM22" i="6"/>
  <c r="BM27" i="6"/>
  <c r="BM29" i="7" s="1"/>
  <c r="BM36" i="3" l="1"/>
  <c r="BM35" i="3"/>
  <c r="BM26" i="7"/>
  <c r="BN24" i="6"/>
  <c r="BM30" i="7"/>
  <c r="BN28" i="6"/>
  <c r="BM25" i="7"/>
  <c r="BN22" i="6"/>
  <c r="BN27" i="6"/>
  <c r="BN29" i="7" s="1"/>
  <c r="BN36" i="3" l="1"/>
  <c r="BN35" i="3"/>
  <c r="BN25" i="7"/>
  <c r="BN30" i="7"/>
  <c r="BO28" i="6"/>
  <c r="BN26" i="7"/>
  <c r="BO24" i="6"/>
  <c r="BO22" i="6"/>
  <c r="BO27" i="6"/>
  <c r="BO29" i="7" s="1"/>
  <c r="BO35" i="3" l="1"/>
  <c r="BO36" i="3"/>
  <c r="BO30" i="7"/>
  <c r="BP28" i="6"/>
  <c r="BO26" i="7"/>
  <c r="BP24" i="6"/>
  <c r="BO25" i="7"/>
  <c r="BP22" i="6"/>
  <c r="BP27" i="6"/>
  <c r="BP29" i="7" s="1"/>
  <c r="BP36" i="3" l="1"/>
  <c r="BP35" i="3"/>
  <c r="BP26" i="7"/>
  <c r="BQ24" i="6"/>
  <c r="BP30" i="7"/>
  <c r="BQ28" i="6"/>
  <c r="BP25" i="7"/>
  <c r="BQ22" i="6"/>
  <c r="BQ27" i="6"/>
  <c r="BQ29" i="7" s="1"/>
  <c r="BQ35" i="3" l="1"/>
  <c r="BQ36" i="3"/>
  <c r="BQ30" i="7"/>
  <c r="BR28" i="6"/>
  <c r="I28" i="6" s="1"/>
  <c r="BQ25" i="7"/>
  <c r="BQ26" i="7"/>
  <c r="BR24" i="6"/>
  <c r="BR22" i="6"/>
  <c r="BR27" i="6"/>
  <c r="I27" i="6" s="1"/>
  <c r="BR35" i="3" l="1"/>
  <c r="BR36" i="3"/>
  <c r="I36" i="3" s="1"/>
  <c r="I22" i="6"/>
  <c r="I24" i="6"/>
  <c r="BR29" i="7"/>
  <c r="I29" i="7" s="1"/>
  <c r="BR26" i="7"/>
  <c r="I26" i="7" s="1"/>
  <c r="BR25" i="7"/>
  <c r="I25" i="7" s="1"/>
  <c r="BR30" i="7"/>
  <c r="I30" i="7" s="1"/>
  <c r="I35" i="3" l="1"/>
  <c r="K181" i="4" l="1"/>
  <c r="AI184" i="4"/>
  <c r="AC19" i="7"/>
  <c r="AE16" i="7"/>
  <c r="BH17" i="7"/>
  <c r="AW111" i="4"/>
  <c r="AM17" i="7"/>
  <c r="AA18" i="7"/>
  <c r="U18" i="7"/>
  <c r="AG17" i="7"/>
  <c r="Z19" i="7"/>
  <c r="AL17" i="7"/>
  <c r="BM17" i="7"/>
  <c r="BQ19" i="7"/>
  <c r="AK16" i="7"/>
  <c r="AL16" i="7"/>
  <c r="AI221" i="4"/>
  <c r="V145" i="4"/>
  <c r="E145" i="4" s="1"/>
  <c r="BB18" i="7"/>
  <c r="BA16" i="7"/>
  <c r="AV16" i="7"/>
  <c r="BR18" i="7"/>
  <c r="AP17" i="7"/>
  <c r="V19" i="7"/>
  <c r="AR16" i="7"/>
  <c r="AO19" i="7"/>
  <c r="AW16" i="7"/>
  <c r="AV17" i="7"/>
  <c r="BQ16" i="7"/>
  <c r="Z18" i="7"/>
  <c r="AJ17" i="7"/>
  <c r="BP17" i="7"/>
  <c r="U16" i="7"/>
  <c r="AQ16" i="7"/>
  <c r="BN19" i="7"/>
  <c r="BE111" i="4"/>
  <c r="Q19" i="7"/>
  <c r="BI110" i="4"/>
  <c r="AY18" i="7"/>
  <c r="BI18" i="7"/>
  <c r="Z16" i="7"/>
  <c r="R17" i="7"/>
  <c r="AE109" i="4"/>
  <c r="L17" i="7"/>
  <c r="AP18" i="7"/>
  <c r="AX18" i="7"/>
  <c r="P16" i="7"/>
  <c r="Y109" i="4"/>
  <c r="BO19" i="7"/>
  <c r="W109" i="4"/>
  <c r="BD17" i="7"/>
  <c r="AT16" i="7"/>
  <c r="AN17" i="7"/>
  <c r="AI220" i="4"/>
  <c r="AT145" i="4"/>
  <c r="G145" i="4" s="1"/>
  <c r="BA110" i="4"/>
  <c r="AN16" i="7"/>
  <c r="AZ16" i="7"/>
  <c r="AM16" i="7"/>
  <c r="AD19" i="7"/>
  <c r="R18" i="7"/>
  <c r="AL19" i="7"/>
  <c r="BR147" i="4"/>
  <c r="I147" i="4" s="1"/>
  <c r="Q111" i="4"/>
  <c r="BR111" i="4"/>
  <c r="BD19" i="7"/>
  <c r="BG218" i="4"/>
  <c r="AG18" i="7"/>
  <c r="BE17" i="7"/>
  <c r="N109" i="4"/>
  <c r="M16" i="7"/>
  <c r="R16" i="7"/>
  <c r="AM18" i="7"/>
  <c r="O16" i="7"/>
  <c r="AI181" i="4"/>
  <c r="AS109" i="4"/>
  <c r="AW109" i="4"/>
  <c r="K221" i="4"/>
  <c r="BO18" i="7"/>
  <c r="AH111" i="4"/>
  <c r="BO111" i="4"/>
  <c r="BR19" i="7"/>
  <c r="AJ109" i="4"/>
  <c r="BF145" i="4"/>
  <c r="H145" i="4" s="1"/>
  <c r="AU183" i="4"/>
  <c r="W111" i="4"/>
  <c r="W181" i="4"/>
  <c r="AP110" i="4"/>
  <c r="M73" i="4"/>
  <c r="M11" i="6" s="1"/>
  <c r="AA17" i="7"/>
  <c r="BG17" i="7"/>
  <c r="S16" i="7"/>
  <c r="BR16" i="7"/>
  <c r="BJ18" i="7"/>
  <c r="BF17" i="7"/>
  <c r="BE16" i="7"/>
  <c r="AQ19" i="7"/>
  <c r="AU219" i="4"/>
  <c r="AO16" i="7"/>
  <c r="BG183" i="4"/>
  <c r="T18" i="7"/>
  <c r="AY16" i="7"/>
  <c r="K220" i="4"/>
  <c r="V17" i="7"/>
  <c r="AC16" i="7"/>
  <c r="V147" i="4"/>
  <c r="E147" i="4" s="1"/>
  <c r="BB111" i="4"/>
  <c r="BE110" i="4"/>
  <c r="AK111" i="4"/>
  <c r="O109" i="4"/>
  <c r="BF18" i="7"/>
  <c r="L72" i="4"/>
  <c r="L10" i="6" s="1"/>
  <c r="AA75" i="4"/>
  <c r="AA13" i="6" s="1"/>
  <c r="V18" i="7"/>
  <c r="O19" i="7"/>
  <c r="W18" i="7"/>
  <c r="BA111" i="4"/>
  <c r="W182" i="4"/>
  <c r="AK19" i="7"/>
  <c r="AS16" i="7"/>
  <c r="Q16" i="7"/>
  <c r="BE18" i="7"/>
  <c r="BM16" i="7"/>
  <c r="Q17" i="7"/>
  <c r="BK17" i="7"/>
  <c r="AY17" i="7"/>
  <c r="BQ17" i="7"/>
  <c r="BP18" i="7"/>
  <c r="BD18" i="7"/>
  <c r="BO16" i="7"/>
  <c r="BG221" i="4"/>
  <c r="U19" i="7"/>
  <c r="AT147" i="4"/>
  <c r="G147" i="4" s="1"/>
  <c r="AV18" i="7"/>
  <c r="L19" i="7"/>
  <c r="N111" i="4"/>
  <c r="BI109" i="4"/>
  <c r="O18" i="7"/>
  <c r="BM111" i="4"/>
  <c r="AT109" i="4"/>
  <c r="AZ109" i="4"/>
  <c r="BI19" i="7"/>
  <c r="X109" i="4"/>
  <c r="P19" i="7"/>
  <c r="U110" i="4"/>
  <c r="Y110" i="4"/>
  <c r="BF111" i="4"/>
  <c r="AS18" i="7"/>
  <c r="AH110" i="4"/>
  <c r="AR17" i="7"/>
  <c r="AG16" i="7"/>
  <c r="AZ18" i="7"/>
  <c r="AB17" i="7"/>
  <c r="AL111" i="4"/>
  <c r="AH19" i="7"/>
  <c r="AF18" i="7"/>
  <c r="W220" i="4"/>
  <c r="BL17" i="7"/>
  <c r="AA110" i="4"/>
  <c r="M17" i="7"/>
  <c r="N74" i="4"/>
  <c r="N12" i="6" s="1"/>
  <c r="BL16" i="7"/>
  <c r="AK109" i="4"/>
  <c r="BR17" i="7"/>
  <c r="AD16" i="7"/>
  <c r="BJ16" i="7"/>
  <c r="AD18" i="7"/>
  <c r="K19" i="7"/>
  <c r="BG109" i="4"/>
  <c r="BC16" i="7"/>
  <c r="AT17" i="7"/>
  <c r="BG16" i="7"/>
  <c r="AX16" i="7"/>
  <c r="BK19" i="7"/>
  <c r="P18" i="7"/>
  <c r="BF19" i="7"/>
  <c r="AP16" i="7"/>
  <c r="AH145" i="4"/>
  <c r="F145" i="4" s="1"/>
  <c r="AU17" i="7"/>
  <c r="AG110" i="4"/>
  <c r="AI183" i="4"/>
  <c r="W221" i="4"/>
  <c r="V16" i="7"/>
  <c r="AU221" i="4"/>
  <c r="W184" i="4"/>
  <c r="P109" i="4"/>
  <c r="Q109" i="4"/>
  <c r="AU111" i="4"/>
  <c r="BN16" i="7"/>
  <c r="AI111" i="4"/>
  <c r="AJ19" i="7"/>
  <c r="BE19" i="7"/>
  <c r="K182" i="4"/>
  <c r="AI182" i="4"/>
  <c r="N19" i="7"/>
  <c r="L110" i="4"/>
  <c r="Q18" i="7"/>
  <c r="BO17" i="7"/>
  <c r="AS111" i="4"/>
  <c r="AZ19" i="7"/>
  <c r="AL109" i="4"/>
  <c r="AM19" i="7"/>
  <c r="BA18" i="7"/>
  <c r="AU181" i="4"/>
  <c r="BH18" i="7"/>
  <c r="AW19" i="7"/>
  <c r="AO18" i="7"/>
  <c r="BM18" i="7"/>
  <c r="Q180" i="4"/>
  <c r="BL109" i="4"/>
  <c r="AI16" i="7"/>
  <c r="BJ17" i="7"/>
  <c r="BJ19" i="7"/>
  <c r="BC19" i="7"/>
  <c r="AE17" i="7"/>
  <c r="L18" i="7"/>
  <c r="AZ180" i="4"/>
  <c r="Z17" i="7"/>
  <c r="BN17" i="7"/>
  <c r="AU218" i="4"/>
  <c r="L75" i="4"/>
  <c r="L13" i="6" s="1"/>
  <c r="Y18" i="7"/>
  <c r="N110" i="4"/>
  <c r="AA19" i="7"/>
  <c r="X16" i="7"/>
  <c r="AP111" i="4"/>
  <c r="BC109" i="4"/>
  <c r="AY19" i="7"/>
  <c r="BJ110" i="4"/>
  <c r="AA16" i="7"/>
  <c r="BP111" i="4"/>
  <c r="AA111" i="4"/>
  <c r="M109" i="4"/>
  <c r="AO111" i="4"/>
  <c r="BC111" i="4"/>
  <c r="Z73" i="4"/>
  <c r="Z11" i="6" s="1"/>
  <c r="BK16" i="7"/>
  <c r="AS19" i="7"/>
  <c r="AI110" i="4"/>
  <c r="S17" i="7"/>
  <c r="BL110" i="4"/>
  <c r="K74" i="4"/>
  <c r="K12" i="6" s="1"/>
  <c r="BN180" i="4"/>
  <c r="AR19" i="7"/>
  <c r="BI111" i="4"/>
  <c r="AN111" i="4"/>
  <c r="N17" i="7"/>
  <c r="T217" i="4"/>
  <c r="BP16" i="7"/>
  <c r="Y17" i="7"/>
  <c r="AQ111" i="4"/>
  <c r="BH16" i="7"/>
  <c r="AI219" i="4"/>
  <c r="AU184" i="4"/>
  <c r="M19" i="7"/>
  <c r="BB17" i="7"/>
  <c r="BA17" i="7"/>
  <c r="AQ18" i="7"/>
  <c r="L217" i="4"/>
  <c r="AU19" i="7"/>
  <c r="AW18" i="7"/>
  <c r="AT19" i="7"/>
  <c r="AH17" i="7"/>
  <c r="AJ16" i="7"/>
  <c r="W183" i="4"/>
  <c r="AE19" i="7"/>
  <c r="R111" i="4"/>
  <c r="S18" i="7"/>
  <c r="R19" i="7"/>
  <c r="N18" i="7"/>
  <c r="BG19" i="7"/>
  <c r="AF17" i="7"/>
  <c r="L16" i="7"/>
  <c r="AJ18" i="7"/>
  <c r="AD17" i="7"/>
  <c r="T17" i="7"/>
  <c r="P72" i="4"/>
  <c r="P10" i="6" s="1"/>
  <c r="BR145" i="4"/>
  <c r="I145" i="4" s="1"/>
  <c r="AF109" i="4"/>
  <c r="U17" i="7"/>
  <c r="AT18" i="7"/>
  <c r="BA19" i="7"/>
  <c r="BD110" i="4"/>
  <c r="T111" i="4"/>
  <c r="BC180" i="4"/>
  <c r="T109" i="4"/>
  <c r="Z180" i="4"/>
  <c r="AH16" i="7"/>
  <c r="S19" i="7"/>
  <c r="BM19" i="7"/>
  <c r="M180" i="4"/>
  <c r="P180" i="4"/>
  <c r="AV109" i="4"/>
  <c r="BL19" i="7"/>
  <c r="AQ180" i="4"/>
  <c r="AB18" i="7"/>
  <c r="AX17" i="7"/>
  <c r="W110" i="4"/>
  <c r="W16" i="7"/>
  <c r="AR18" i="7"/>
  <c r="Q110" i="4"/>
  <c r="AZ17" i="7"/>
  <c r="AN19" i="7"/>
  <c r="AE18" i="7"/>
  <c r="O111" i="4"/>
  <c r="X17" i="7"/>
  <c r="AS17" i="7"/>
  <c r="AC17" i="7"/>
  <c r="X19" i="7"/>
  <c r="AR110" i="4"/>
  <c r="BC18" i="7"/>
  <c r="AG19" i="7"/>
  <c r="AF19" i="7"/>
  <c r="AH147" i="4"/>
  <c r="F147" i="4" s="1"/>
  <c r="AU220" i="4"/>
  <c r="K180" i="4"/>
  <c r="X18" i="7"/>
  <c r="Y16" i="7"/>
  <c r="AH18" i="7"/>
  <c r="BG184" i="4"/>
  <c r="BN18" i="7"/>
  <c r="L109" i="4"/>
  <c r="AC110" i="4"/>
  <c r="T16" i="7"/>
  <c r="AE180" i="4"/>
  <c r="AI18" i="7"/>
  <c r="AI109" i="4"/>
  <c r="AV19" i="7"/>
  <c r="AW110" i="4"/>
  <c r="L111" i="4"/>
  <c r="O217" i="4"/>
  <c r="AC18" i="7"/>
  <c r="N16" i="7"/>
  <c r="T19" i="7"/>
  <c r="AK110" i="4"/>
  <c r="BB19" i="7"/>
  <c r="P17" i="7"/>
  <c r="AB16" i="7"/>
  <c r="U217" i="4"/>
  <c r="BG181" i="4"/>
  <c r="AX110" i="4"/>
  <c r="AY110" i="4"/>
  <c r="AO109" i="4"/>
  <c r="BL111" i="4"/>
  <c r="AB74" i="4"/>
  <c r="AB12" i="6" s="1"/>
  <c r="M75" i="4"/>
  <c r="M13" i="6" s="1"/>
  <c r="AT111" i="4"/>
  <c r="AL74" i="4"/>
  <c r="AL12" i="6" s="1"/>
  <c r="AF110" i="4"/>
  <c r="AO110" i="4"/>
  <c r="BK109" i="4"/>
  <c r="BF109" i="4"/>
  <c r="P75" i="4"/>
  <c r="P13" i="6" s="1"/>
  <c r="AR109" i="4"/>
  <c r="BQ75" i="4"/>
  <c r="BQ13" i="6" s="1"/>
  <c r="AZ111" i="4"/>
  <c r="BR109" i="4"/>
  <c r="S75" i="4"/>
  <c r="S13" i="6" s="1"/>
  <c r="BH110" i="4"/>
  <c r="O17" i="7"/>
  <c r="AL18" i="7"/>
  <c r="BL18" i="7"/>
  <c r="AQ17" i="7"/>
  <c r="BF110" i="4"/>
  <c r="S110" i="4"/>
  <c r="T110" i="4"/>
  <c r="BQ110" i="4"/>
  <c r="AH72" i="4"/>
  <c r="F72" i="4" s="1"/>
  <c r="BK111" i="4"/>
  <c r="BG220" i="4"/>
  <c r="P110" i="4"/>
  <c r="BC110" i="4"/>
  <c r="BF16" i="7"/>
  <c r="X110" i="4"/>
  <c r="AV110" i="4"/>
  <c r="AM111" i="4"/>
  <c r="BD16" i="7"/>
  <c r="Z75" i="4"/>
  <c r="Z13" i="6" s="1"/>
  <c r="AJ74" i="4"/>
  <c r="AJ12" i="6" s="1"/>
  <c r="BH74" i="4"/>
  <c r="BH12" i="6" s="1"/>
  <c r="AB111" i="4"/>
  <c r="AP19" i="7"/>
  <c r="BB110" i="4"/>
  <c r="O110" i="4"/>
  <c r="R109" i="4"/>
  <c r="R17" i="5" s="1"/>
  <c r="AZ110" i="4"/>
  <c r="BH73" i="4"/>
  <c r="BH11" i="6" s="1"/>
  <c r="AU75" i="4"/>
  <c r="AU13" i="6" s="1"/>
  <c r="AA72" i="4"/>
  <c r="AA10" i="6" s="1"/>
  <c r="BR110" i="4"/>
  <c r="AG111" i="4"/>
  <c r="AM73" i="4"/>
  <c r="AM11" i="6" s="1"/>
  <c r="BG219" i="4"/>
  <c r="AJ72" i="4"/>
  <c r="AJ10" i="6" s="1"/>
  <c r="BH111" i="4"/>
  <c r="BE109" i="4"/>
  <c r="AF73" i="4"/>
  <c r="AF11" i="6" s="1"/>
  <c r="K109" i="4"/>
  <c r="BD111" i="4"/>
  <c r="AE110" i="4"/>
  <c r="L74" i="4"/>
  <c r="L12" i="6" s="1"/>
  <c r="AD110" i="4"/>
  <c r="AM75" i="4"/>
  <c r="AM13" i="6" s="1"/>
  <c r="BD180" i="4"/>
  <c r="AP74" i="4"/>
  <c r="AP12" i="6" s="1"/>
  <c r="AR111" i="4"/>
  <c r="AU182" i="4"/>
  <c r="M144" i="4"/>
  <c r="AT110" i="4"/>
  <c r="BK18" i="7"/>
  <c r="R110" i="4"/>
  <c r="BF147" i="4"/>
  <c r="H147" i="4" s="1"/>
  <c r="BG18" i="7"/>
  <c r="P111" i="4"/>
  <c r="N144" i="4"/>
  <c r="AE217" i="4"/>
  <c r="X75" i="4"/>
  <c r="X13" i="6" s="1"/>
  <c r="Z111" i="4"/>
  <c r="W72" i="4"/>
  <c r="W10" i="6" s="1"/>
  <c r="BP110" i="4"/>
  <c r="U74" i="4"/>
  <c r="U12" i="6" s="1"/>
  <c r="Z217" i="4"/>
  <c r="AX111" i="4"/>
  <c r="BQ18" i="7"/>
  <c r="V73" i="4"/>
  <c r="E73" i="4" s="1"/>
  <c r="N72" i="4"/>
  <c r="N10" i="6" s="1"/>
  <c r="AH74" i="4"/>
  <c r="AF111" i="4"/>
  <c r="BM109" i="4"/>
  <c r="S74" i="4"/>
  <c r="S12" i="6" s="1"/>
  <c r="R180" i="4"/>
  <c r="AD109" i="4"/>
  <c r="M18" i="7"/>
  <c r="AC144" i="4"/>
  <c r="AW75" i="4"/>
  <c r="AW13" i="6" s="1"/>
  <c r="AH109" i="4"/>
  <c r="AN18" i="7"/>
  <c r="BC17" i="7"/>
  <c r="K183" i="4"/>
  <c r="BN110" i="4"/>
  <c r="K17" i="7"/>
  <c r="L180" i="4"/>
  <c r="Z110" i="4"/>
  <c r="AC217" i="4"/>
  <c r="AB109" i="4"/>
  <c r="AD75" i="4"/>
  <c r="AD13" i="6" s="1"/>
  <c r="AN109" i="4"/>
  <c r="AB217" i="4"/>
  <c r="AJ110" i="4"/>
  <c r="AC111" i="4"/>
  <c r="BB16" i="7"/>
  <c r="BJ109" i="4"/>
  <c r="V110" i="4"/>
  <c r="K71" i="4"/>
  <c r="K9" i="6" s="1"/>
  <c r="AM144" i="4"/>
  <c r="W144" i="4"/>
  <c r="AJ111" i="4"/>
  <c r="U111" i="4"/>
  <c r="AM180" i="4"/>
  <c r="AG109" i="4"/>
  <c r="R73" i="4"/>
  <c r="R11" i="6" s="1"/>
  <c r="L144" i="4"/>
  <c r="AN110" i="4"/>
  <c r="BQ109" i="4"/>
  <c r="AS180" i="4"/>
  <c r="AY109" i="4"/>
  <c r="AU110" i="4"/>
  <c r="AY111" i="4"/>
  <c r="Z109" i="4"/>
  <c r="AS110" i="4"/>
  <c r="AD111" i="4"/>
  <c r="BG180" i="4"/>
  <c r="AA144" i="4"/>
  <c r="AL72" i="4"/>
  <c r="AL10" i="6" s="1"/>
  <c r="BD72" i="4"/>
  <c r="BD10" i="6" s="1"/>
  <c r="AN144" i="4"/>
  <c r="V109" i="4"/>
  <c r="BP109" i="4"/>
  <c r="K73" i="4"/>
  <c r="K11" i="6" s="1"/>
  <c r="AW72" i="4"/>
  <c r="AW10" i="6" s="1"/>
  <c r="X74" i="4"/>
  <c r="X12" i="6" s="1"/>
  <c r="W74" i="4"/>
  <c r="W12" i="6" s="1"/>
  <c r="U109" i="4"/>
  <c r="AZ217" i="4"/>
  <c r="M72" i="4"/>
  <c r="M10" i="6" s="1"/>
  <c r="BA180" i="4"/>
  <c r="AA180" i="4"/>
  <c r="BH109" i="4"/>
  <c r="BE180" i="4"/>
  <c r="AM110" i="4"/>
  <c r="Z74" i="4"/>
  <c r="Z12" i="6" s="1"/>
  <c r="AC109" i="4"/>
  <c r="L73" i="4"/>
  <c r="L11" i="6" s="1"/>
  <c r="AJ217" i="4"/>
  <c r="AN74" i="4"/>
  <c r="AN12" i="6" s="1"/>
  <c r="AL110" i="4"/>
  <c r="BK110" i="4"/>
  <c r="AH180" i="4"/>
  <c r="AN73" i="4"/>
  <c r="AN11" i="6" s="1"/>
  <c r="V111" i="4"/>
  <c r="AX180" i="4"/>
  <c r="AG180" i="4"/>
  <c r="AP72" i="4"/>
  <c r="AP10" i="6" s="1"/>
  <c r="U75" i="4"/>
  <c r="U13" i="6" s="1"/>
  <c r="AI72" i="4"/>
  <c r="AI10" i="6" s="1"/>
  <c r="BP75" i="4"/>
  <c r="BP13" i="6" s="1"/>
  <c r="BJ74" i="4"/>
  <c r="BJ12" i="6" s="1"/>
  <c r="AK74" i="4"/>
  <c r="AK12" i="6" s="1"/>
  <c r="O73" i="4"/>
  <c r="O11" i="6" s="1"/>
  <c r="AU180" i="4"/>
  <c r="S109" i="4"/>
  <c r="AE111" i="4"/>
  <c r="X180" i="4"/>
  <c r="N180" i="4"/>
  <c r="AH73" i="4"/>
  <c r="F73" i="4" s="1"/>
  <c r="BQ180" i="4"/>
  <c r="AJ144" i="4"/>
  <c r="AW180" i="4"/>
  <c r="AP109" i="4"/>
  <c r="W219" i="4"/>
  <c r="BM110" i="4"/>
  <c r="W218" i="4"/>
  <c r="V75" i="4"/>
  <c r="E75" i="4" s="1"/>
  <c r="AA109" i="4"/>
  <c r="AC75" i="4"/>
  <c r="AC13" i="6" s="1"/>
  <c r="K75" i="4"/>
  <c r="K13" i="6" s="1"/>
  <c r="AW17" i="7"/>
  <c r="BM180" i="4"/>
  <c r="BB180" i="4"/>
  <c r="K110" i="4"/>
  <c r="AD74" i="4"/>
  <c r="AD12" i="6" s="1"/>
  <c r="S111" i="4"/>
  <c r="AL75" i="4"/>
  <c r="AL13" i="6" s="1"/>
  <c r="AU109" i="4"/>
  <c r="BO180" i="4"/>
  <c r="AD72" i="4"/>
  <c r="AD10" i="6" s="1"/>
  <c r="AH146" i="4"/>
  <c r="F146" i="4" s="1"/>
  <c r="BB109" i="4"/>
  <c r="AY180" i="4"/>
  <c r="Q73" i="4"/>
  <c r="Q11" i="6" s="1"/>
  <c r="Z72" i="4"/>
  <c r="Z10" i="6" s="1"/>
  <c r="AC74" i="4"/>
  <c r="AC12" i="6" s="1"/>
  <c r="AI75" i="4"/>
  <c r="AI13" i="6" s="1"/>
  <c r="N75" i="4"/>
  <c r="N13" i="6" s="1"/>
  <c r="Y19" i="7"/>
  <c r="BP19" i="7"/>
  <c r="AB19" i="7"/>
  <c r="AV111" i="4"/>
  <c r="AK17" i="7"/>
  <c r="BG182" i="4"/>
  <c r="AF16" i="7"/>
  <c r="W180" i="4"/>
  <c r="M110" i="4"/>
  <c r="BN111" i="4"/>
  <c r="BG110" i="4"/>
  <c r="AR180" i="4"/>
  <c r="AH75" i="4"/>
  <c r="AV180" i="4"/>
  <c r="BL180" i="4"/>
  <c r="AT180" i="4"/>
  <c r="AA217" i="4"/>
  <c r="Y72" i="4"/>
  <c r="Y10" i="6" s="1"/>
  <c r="S180" i="4"/>
  <c r="K184" i="4"/>
  <c r="BO110" i="4"/>
  <c r="AN180" i="4"/>
  <c r="BD217" i="4"/>
  <c r="AF180" i="4"/>
  <c r="BI180" i="4"/>
  <c r="X144" i="4"/>
  <c r="BJ180" i="4"/>
  <c r="BP180" i="4"/>
  <c r="K144" i="4"/>
  <c r="AP180" i="4"/>
  <c r="AB110" i="4"/>
  <c r="AM109" i="4"/>
  <c r="N217" i="4"/>
  <c r="AP73" i="4"/>
  <c r="AP11" i="6" s="1"/>
  <c r="M217" i="4"/>
  <c r="V71" i="4"/>
  <c r="E71" i="4" s="1"/>
  <c r="BQ111" i="4"/>
  <c r="AO17" i="7"/>
  <c r="K111" i="4"/>
  <c r="BO109" i="4"/>
  <c r="BD109" i="4"/>
  <c r="AJ180" i="4"/>
  <c r="AO180" i="4"/>
  <c r="BH180" i="4"/>
  <c r="U180" i="4"/>
  <c r="AH217" i="4"/>
  <c r="AD180" i="4"/>
  <c r="BR180" i="4"/>
  <c r="M74" i="4"/>
  <c r="M12" i="6" s="1"/>
  <c r="BF180" i="4"/>
  <c r="AI180" i="4"/>
  <c r="X111" i="4"/>
  <c r="BG111" i="4"/>
  <c r="AQ144" i="4"/>
  <c r="AB180" i="4"/>
  <c r="T180" i="4"/>
  <c r="AJ73" i="4"/>
  <c r="AJ11" i="6" s="1"/>
  <c r="BF74" i="4"/>
  <c r="H74" i="4" s="1"/>
  <c r="Q144" i="4"/>
  <c r="V180" i="4"/>
  <c r="AK180" i="4"/>
  <c r="AQ109" i="4"/>
  <c r="AB73" i="4"/>
  <c r="AB11" i="6" s="1"/>
  <c r="AG74" i="4"/>
  <c r="AG12" i="6" s="1"/>
  <c r="AE72" i="4"/>
  <c r="AE10" i="6" s="1"/>
  <c r="N73" i="4"/>
  <c r="N11" i="6" s="1"/>
  <c r="AL180" i="4"/>
  <c r="BN109" i="4"/>
  <c r="M111" i="4"/>
  <c r="AC180" i="4"/>
  <c r="BL75" i="4"/>
  <c r="BL13" i="6" s="1"/>
  <c r="AX109" i="4"/>
  <c r="Y180" i="4"/>
  <c r="K72" i="4"/>
  <c r="K10" i="6" s="1"/>
  <c r="O144" i="4"/>
  <c r="AE144" i="4"/>
  <c r="AU144" i="4"/>
  <c r="AB144" i="4"/>
  <c r="AG72" i="4"/>
  <c r="AG10" i="6" s="1"/>
  <c r="U72" i="4"/>
  <c r="U10" i="6" s="1"/>
  <c r="AQ73" i="4"/>
  <c r="AQ11" i="6" s="1"/>
  <c r="AO74" i="4"/>
  <c r="AO12" i="6" s="1"/>
  <c r="AN72" i="4"/>
  <c r="AN10" i="6" s="1"/>
  <c r="AR73" i="4"/>
  <c r="AR11" i="6" s="1"/>
  <c r="AF74" i="4"/>
  <c r="AF12" i="6" s="1"/>
  <c r="BK75" i="4"/>
  <c r="BK13" i="6" s="1"/>
  <c r="BM73" i="4"/>
  <c r="BM11" i="6" s="1"/>
  <c r="AS74" i="4"/>
  <c r="AS12" i="6" s="1"/>
  <c r="AV75" i="4"/>
  <c r="AV13" i="6" s="1"/>
  <c r="AF72" i="4"/>
  <c r="AF10" i="6" s="1"/>
  <c r="BG72" i="4"/>
  <c r="BG10" i="6" s="1"/>
  <c r="AP144" i="4"/>
  <c r="R217" i="4"/>
  <c r="AI17" i="7"/>
  <c r="AD217" i="4"/>
  <c r="V146" i="4"/>
  <c r="E146" i="4" s="1"/>
  <c r="O180" i="4"/>
  <c r="BJ111" i="4"/>
  <c r="Y111" i="4"/>
  <c r="AB75" i="4"/>
  <c r="AB13" i="6" s="1"/>
  <c r="AE73" i="4"/>
  <c r="AE11" i="6" s="1"/>
  <c r="BN74" i="4"/>
  <c r="BN12" i="6" s="1"/>
  <c r="BI75" i="4"/>
  <c r="BI13" i="6" s="1"/>
  <c r="BA74" i="4"/>
  <c r="BA12" i="6" s="1"/>
  <c r="BB75" i="4"/>
  <c r="BB13" i="6" s="1"/>
  <c r="AL73" i="4"/>
  <c r="AL11" i="6" s="1"/>
  <c r="BC73" i="4"/>
  <c r="BC11" i="6" s="1"/>
  <c r="BA73" i="4"/>
  <c r="BA11" i="6" s="1"/>
  <c r="AP75" i="4"/>
  <c r="AP13" i="6" s="1"/>
  <c r="BO75" i="4"/>
  <c r="BO13" i="6" s="1"/>
  <c r="AV73" i="4"/>
  <c r="AV11" i="6" s="1"/>
  <c r="AQ110" i="4"/>
  <c r="BE74" i="4"/>
  <c r="BE12" i="6" s="1"/>
  <c r="AQ75" i="4"/>
  <c r="AQ13" i="6" s="1"/>
  <c r="BQ74" i="4"/>
  <c r="BQ12" i="6" s="1"/>
  <c r="AS75" i="4"/>
  <c r="AS13" i="6" s="1"/>
  <c r="U144" i="4"/>
  <c r="AK75" i="4"/>
  <c r="AK13" i="6" s="1"/>
  <c r="T72" i="4"/>
  <c r="T10" i="6" s="1"/>
  <c r="AA73" i="4"/>
  <c r="AA11" i="6" s="1"/>
  <c r="AT73" i="4"/>
  <c r="G73" i="4" s="1"/>
  <c r="W217" i="4"/>
  <c r="Y74" i="4"/>
  <c r="Y12" i="6" s="1"/>
  <c r="V72" i="4"/>
  <c r="Y75" i="4"/>
  <c r="Y13" i="6" s="1"/>
  <c r="BL74" i="4"/>
  <c r="BL12" i="6" s="1"/>
  <c r="X72" i="4"/>
  <c r="X10" i="6" s="1"/>
  <c r="AC73" i="4"/>
  <c r="AC11" i="6" s="1"/>
  <c r="AN217" i="4"/>
  <c r="BA109" i="4"/>
  <c r="AF217" i="4"/>
  <c r="AS144" i="4"/>
  <c r="V144" i="4"/>
  <c r="E144" i="4" s="1"/>
  <c r="AG75" i="4"/>
  <c r="AG13" i="6" s="1"/>
  <c r="AV72" i="4"/>
  <c r="AV10" i="6" s="1"/>
  <c r="BI73" i="4"/>
  <c r="BI11" i="6" s="1"/>
  <c r="AM74" i="4"/>
  <c r="AM12" i="6" s="1"/>
  <c r="Q74" i="4"/>
  <c r="Q12" i="6" s="1"/>
  <c r="X73" i="4"/>
  <c r="BA75" i="4"/>
  <c r="BA13" i="6" s="1"/>
  <c r="AZ74" i="4"/>
  <c r="AZ12" i="6" s="1"/>
  <c r="P74" i="4"/>
  <c r="P12" i="6" s="1"/>
  <c r="AN75" i="4"/>
  <c r="AN13" i="6" s="1"/>
  <c r="W73" i="4"/>
  <c r="W11" i="6" s="1"/>
  <c r="AR74" i="4"/>
  <c r="AR12" i="6" s="1"/>
  <c r="AA74" i="4"/>
  <c r="AA12" i="6" s="1"/>
  <c r="BC74" i="4"/>
  <c r="BC12" i="6" s="1"/>
  <c r="AM72" i="4"/>
  <c r="AM10" i="6" s="1"/>
  <c r="BR73" i="4"/>
  <c r="AY75" i="4"/>
  <c r="AY13" i="6" s="1"/>
  <c r="AU217" i="4"/>
  <c r="BB144" i="4"/>
  <c r="BK217" i="4"/>
  <c r="AG217" i="4"/>
  <c r="AX72" i="4"/>
  <c r="AX10" i="6" s="1"/>
  <c r="Y144" i="4"/>
  <c r="AS71" i="4"/>
  <c r="AS9" i="6" s="1"/>
  <c r="AO75" i="4"/>
  <c r="AO13" i="6" s="1"/>
  <c r="AV217" i="4"/>
  <c r="BR74" i="4"/>
  <c r="I74" i="4" s="1"/>
  <c r="AX217" i="4"/>
  <c r="AW73" i="4"/>
  <c r="AW11" i="6" s="1"/>
  <c r="AM217" i="4"/>
  <c r="AK73" i="4"/>
  <c r="AK11" i="6" s="1"/>
  <c r="T75" i="4"/>
  <c r="T13" i="6" s="1"/>
  <c r="AR217" i="4"/>
  <c r="BE75" i="4"/>
  <c r="BE13" i="6" s="1"/>
  <c r="U73" i="4"/>
  <c r="U11" i="6" s="1"/>
  <c r="AS72" i="4"/>
  <c r="AS10" i="6" s="1"/>
  <c r="Y73" i="4"/>
  <c r="Y11" i="6" s="1"/>
  <c r="T73" i="4"/>
  <c r="T11" i="6" s="1"/>
  <c r="L71" i="4"/>
  <c r="L9" i="6" s="1"/>
  <c r="O74" i="4"/>
  <c r="O12" i="6" s="1"/>
  <c r="AE74" i="4"/>
  <c r="AE12" i="6" s="1"/>
  <c r="AI73" i="4"/>
  <c r="AI11" i="6" s="1"/>
  <c r="AV74" i="4"/>
  <c r="AV12" i="6" s="1"/>
  <c r="R75" i="4"/>
  <c r="R13" i="6" s="1"/>
  <c r="BF73" i="4"/>
  <c r="W75" i="4"/>
  <c r="W13" i="6" s="1"/>
  <c r="AO217" i="4"/>
  <c r="AE75" i="4"/>
  <c r="AE13" i="6" s="1"/>
  <c r="AD144" i="4"/>
  <c r="BC144" i="4"/>
  <c r="AG144" i="4"/>
  <c r="AI74" i="4"/>
  <c r="AI12" i="6" s="1"/>
  <c r="O75" i="4"/>
  <c r="O13" i="6" s="1"/>
  <c r="AD73" i="4"/>
  <c r="AD11" i="6" s="1"/>
  <c r="T144" i="4"/>
  <c r="P144" i="4"/>
  <c r="BM144" i="4"/>
  <c r="S72" i="4"/>
  <c r="S10" i="6" s="1"/>
  <c r="AB72" i="4"/>
  <c r="AB10" i="6" s="1"/>
  <c r="Y217" i="4"/>
  <c r="AP217" i="4"/>
  <c r="BC75" i="4"/>
  <c r="BC13" i="6" s="1"/>
  <c r="BL73" i="4"/>
  <c r="BL11" i="6" s="1"/>
  <c r="BC217" i="4"/>
  <c r="BO74" i="4"/>
  <c r="BO12" i="6" s="1"/>
  <c r="AI217" i="4"/>
  <c r="AZ73" i="4"/>
  <c r="AZ11" i="6" s="1"/>
  <c r="BL217" i="4"/>
  <c r="BH144" i="4"/>
  <c r="AQ74" i="4"/>
  <c r="AQ12" i="6" s="1"/>
  <c r="V217" i="4"/>
  <c r="AX74" i="4"/>
  <c r="AX12" i="6" s="1"/>
  <c r="BK74" i="4"/>
  <c r="BK12" i="6" s="1"/>
  <c r="BK180" i="4"/>
  <c r="AR144" i="4"/>
  <c r="S144" i="4"/>
  <c r="AI144" i="4"/>
  <c r="AG73" i="4"/>
  <c r="AG11" i="6" s="1"/>
  <c r="BQ217" i="4"/>
  <c r="BM75" i="4"/>
  <c r="BM13" i="6" s="1"/>
  <c r="BJ73" i="4"/>
  <c r="BJ11" i="6" s="1"/>
  <c r="AW217" i="4"/>
  <c r="AG71" i="4"/>
  <c r="S73" i="4"/>
  <c r="S11" i="6" s="1"/>
  <c r="AH71" i="4"/>
  <c r="F71" i="4" s="1"/>
  <c r="BM72" i="4"/>
  <c r="BM10" i="6" s="1"/>
  <c r="X71" i="4"/>
  <c r="X9" i="6" s="1"/>
  <c r="X217" i="4"/>
  <c r="BN217" i="4"/>
  <c r="AL144" i="4"/>
  <c r="AK217" i="4"/>
  <c r="AS217" i="4"/>
  <c r="BJ144" i="4"/>
  <c r="BJ217" i="4"/>
  <c r="AL217" i="4"/>
  <c r="AT74" i="4"/>
  <c r="AK72" i="4"/>
  <c r="AK10" i="6" s="1"/>
  <c r="AO144" i="4"/>
  <c r="AF144" i="4"/>
  <c r="AF75" i="4"/>
  <c r="AF13" i="6" s="1"/>
  <c r="T71" i="4"/>
  <c r="T9" i="6" s="1"/>
  <c r="AC72" i="4"/>
  <c r="AC10" i="6" s="1"/>
  <c r="BB217" i="4"/>
  <c r="BG73" i="4"/>
  <c r="BG11" i="6" s="1"/>
  <c r="BE71" i="4"/>
  <c r="AQ217" i="4"/>
  <c r="Y71" i="4"/>
  <c r="BR75" i="4"/>
  <c r="I75" i="4" s="1"/>
  <c r="BQ71" i="4"/>
  <c r="BQ9" i="6" s="1"/>
  <c r="R74" i="4"/>
  <c r="R12" i="6" s="1"/>
  <c r="AT217" i="4"/>
  <c r="BP73" i="4"/>
  <c r="BP11" i="6" s="1"/>
  <c r="BF217" i="4"/>
  <c r="AO72" i="4"/>
  <c r="AO10" i="6" s="1"/>
  <c r="BD74" i="4"/>
  <c r="BD12" i="6" s="1"/>
  <c r="BG75" i="4"/>
  <c r="BG13" i="6" s="1"/>
  <c r="BF146" i="4"/>
  <c r="H146" i="4" s="1"/>
  <c r="AO73" i="4"/>
  <c r="AO11" i="6" s="1"/>
  <c r="AH144" i="4"/>
  <c r="F144" i="4" s="1"/>
  <c r="AT75" i="4"/>
  <c r="G75" i="4" s="1"/>
  <c r="BP217" i="4"/>
  <c r="AT146" i="4"/>
  <c r="G146" i="4" s="1"/>
  <c r="AY217" i="4"/>
  <c r="S217" i="4"/>
  <c r="BN144" i="4"/>
  <c r="AU74" i="4"/>
  <c r="AU12" i="6" s="1"/>
  <c r="AR72" i="4"/>
  <c r="AR10" i="6" s="1"/>
  <c r="AX144" i="4"/>
  <c r="BR144" i="4"/>
  <c r="I144" i="4" s="1"/>
  <c r="T74" i="4"/>
  <c r="T12" i="6" s="1"/>
  <c r="AT72" i="4"/>
  <c r="G72" i="4" s="1"/>
  <c r="BG144" i="4"/>
  <c r="BE217" i="4"/>
  <c r="AT71" i="4"/>
  <c r="V74" i="4"/>
  <c r="AW71" i="4"/>
  <c r="AW9" i="6" s="1"/>
  <c r="Z144" i="4"/>
  <c r="BR72" i="4"/>
  <c r="I72" i="4" s="1"/>
  <c r="BA144" i="4"/>
  <c r="BO217" i="4"/>
  <c r="AR71" i="4"/>
  <c r="BB74" i="4"/>
  <c r="BB12" i="6" s="1"/>
  <c r="BH75" i="4"/>
  <c r="BH13" i="6" s="1"/>
  <c r="BN72" i="4"/>
  <c r="BN10" i="6" s="1"/>
  <c r="BH72" i="4"/>
  <c r="BH10" i="6" s="1"/>
  <c r="BR146" i="4"/>
  <c r="I146" i="4" s="1"/>
  <c r="BK144" i="4"/>
  <c r="BK71" i="4"/>
  <c r="BB72" i="4"/>
  <c r="BB10" i="6" s="1"/>
  <c r="BB71" i="4"/>
  <c r="AZ144" i="4"/>
  <c r="AA71" i="4"/>
  <c r="AY74" i="4"/>
  <c r="AY12" i="6" s="1"/>
  <c r="AF71" i="4"/>
  <c r="AF9" i="6" s="1"/>
  <c r="AK144" i="4"/>
  <c r="BB73" i="4"/>
  <c r="BB11" i="6" s="1"/>
  <c r="AU73" i="4"/>
  <c r="AU11" i="6" s="1"/>
  <c r="BA217" i="4"/>
  <c r="BH217" i="4"/>
  <c r="AE71" i="4"/>
  <c r="BM217" i="4"/>
  <c r="BC72" i="4"/>
  <c r="BC10" i="6" s="1"/>
  <c r="AO71" i="4"/>
  <c r="AJ75" i="4"/>
  <c r="AJ13" i="6" s="1"/>
  <c r="BD73" i="4"/>
  <c r="BD11" i="6" s="1"/>
  <c r="BI217" i="4"/>
  <c r="BL71" i="4"/>
  <c r="AY72" i="4"/>
  <c r="BL144" i="4"/>
  <c r="AU72" i="4"/>
  <c r="AU10" i="6" s="1"/>
  <c r="BA72" i="4"/>
  <c r="BA10" i="6" s="1"/>
  <c r="BI74" i="4"/>
  <c r="BI12" i="6" s="1"/>
  <c r="R144" i="4"/>
  <c r="BG217" i="4"/>
  <c r="BM74" i="4"/>
  <c r="BM12" i="6" s="1"/>
  <c r="BQ72" i="4"/>
  <c r="BQ10" i="6" s="1"/>
  <c r="Z71" i="4"/>
  <c r="AJ71" i="4"/>
  <c r="AJ9" i="6" s="1"/>
  <c r="BI72" i="4"/>
  <c r="BI10" i="6" s="1"/>
  <c r="BJ72" i="4"/>
  <c r="BJ10" i="6" s="1"/>
  <c r="BO73" i="4"/>
  <c r="BO11" i="6" s="1"/>
  <c r="AW74" i="4"/>
  <c r="AW12" i="6" s="1"/>
  <c r="BE73" i="4"/>
  <c r="BE11" i="6" s="1"/>
  <c r="AZ75" i="4"/>
  <c r="AQ72" i="4"/>
  <c r="AQ10" i="6" s="1"/>
  <c r="K219" i="4"/>
  <c r="BJ71" i="4"/>
  <c r="AB71" i="4"/>
  <c r="BN71" i="4"/>
  <c r="BN9" i="6" s="1"/>
  <c r="BD144" i="4"/>
  <c r="U71" i="4"/>
  <c r="U9" i="6" s="1"/>
  <c r="AY144" i="4"/>
  <c r="BK73" i="4"/>
  <c r="BK11" i="6" s="1"/>
  <c r="AY71" i="4"/>
  <c r="Q75" i="4"/>
  <c r="Q13" i="6" s="1"/>
  <c r="AR75" i="4"/>
  <c r="AR13" i="6" s="1"/>
  <c r="BD71" i="4"/>
  <c r="O71" i="4"/>
  <c r="BE144" i="4"/>
  <c r="BP144" i="4"/>
  <c r="M71" i="4"/>
  <c r="M9" i="6" s="1"/>
  <c r="P217" i="4"/>
  <c r="BK72" i="4"/>
  <c r="BK10" i="6" s="1"/>
  <c r="BR217" i="4"/>
  <c r="AK71" i="4"/>
  <c r="AK9" i="6" s="1"/>
  <c r="O72" i="4"/>
  <c r="O10" i="6" s="1"/>
  <c r="W71" i="4"/>
  <c r="W9" i="6" s="1"/>
  <c r="AY73" i="4"/>
  <c r="AY11" i="6" s="1"/>
  <c r="BN75" i="4"/>
  <c r="BN13" i="6" s="1"/>
  <c r="BF72" i="4"/>
  <c r="H72" i="4" s="1"/>
  <c r="BE72" i="4"/>
  <c r="BE10" i="6" s="1"/>
  <c r="BF75" i="4"/>
  <c r="H75" i="4" s="1"/>
  <c r="BN73" i="4"/>
  <c r="BN11" i="6" s="1"/>
  <c r="P73" i="4"/>
  <c r="P11" i="6" s="1"/>
  <c r="K218" i="4"/>
  <c r="BP72" i="4"/>
  <c r="BP10" i="6" s="1"/>
  <c r="BJ75" i="4"/>
  <c r="BJ13" i="6" s="1"/>
  <c r="BQ144" i="4"/>
  <c r="BP74" i="4"/>
  <c r="BP12" i="6" s="1"/>
  <c r="Q71" i="4"/>
  <c r="AZ72" i="4"/>
  <c r="AZ10" i="6" s="1"/>
  <c r="BO144" i="4"/>
  <c r="AI218" i="4"/>
  <c r="BF144" i="4"/>
  <c r="H144" i="4" s="1"/>
  <c r="BG74" i="4"/>
  <c r="BG12" i="6" s="1"/>
  <c r="BD75" i="4"/>
  <c r="K217" i="4"/>
  <c r="AZ71" i="4"/>
  <c r="AZ9" i="6" s="1"/>
  <c r="AL71" i="4"/>
  <c r="P71" i="4"/>
  <c r="BG71" i="4"/>
  <c r="BH71" i="4"/>
  <c r="BQ73" i="4"/>
  <c r="BQ11" i="6" s="1"/>
  <c r="AX75" i="4"/>
  <c r="AX13" i="6" s="1"/>
  <c r="AX73" i="4"/>
  <c r="AX71" i="4"/>
  <c r="AX9" i="6" s="1"/>
  <c r="AV144" i="4"/>
  <c r="N71" i="4"/>
  <c r="AD71" i="4"/>
  <c r="AD9" i="6" s="1"/>
  <c r="R72" i="4"/>
  <c r="R10" i="6" s="1"/>
  <c r="BF71" i="4"/>
  <c r="H71" i="4" s="1"/>
  <c r="AN71" i="4"/>
  <c r="BI144" i="4"/>
  <c r="AV71" i="4"/>
  <c r="AV9" i="6" s="1"/>
  <c r="BM71" i="4"/>
  <c r="BI71" i="4"/>
  <c r="BI9" i="6" s="1"/>
  <c r="AS73" i="4"/>
  <c r="AS11" i="6" s="1"/>
  <c r="AW144" i="4"/>
  <c r="BO71" i="4"/>
  <c r="BR71" i="4"/>
  <c r="AM71" i="4"/>
  <c r="AU71" i="4"/>
  <c r="AU9" i="6" s="1"/>
  <c r="R71" i="4"/>
  <c r="R9" i="6" s="1"/>
  <c r="BC71" i="4"/>
  <c r="BC9" i="6" s="1"/>
  <c r="AC71" i="4"/>
  <c r="AC9" i="6" s="1"/>
  <c r="BA71" i="4"/>
  <c r="BL72" i="4"/>
  <c r="BL10" i="6" s="1"/>
  <c r="AI71" i="4"/>
  <c r="BO72" i="4"/>
  <c r="BO10" i="6" s="1"/>
  <c r="AQ71" i="4"/>
  <c r="AT144" i="4"/>
  <c r="G144" i="4" s="1"/>
  <c r="AP71" i="4"/>
  <c r="BN181" i="4"/>
  <c r="AB145" i="4"/>
  <c r="BE147" i="4"/>
  <c r="AA221" i="4"/>
  <c r="O220" i="4"/>
  <c r="AX145" i="4"/>
  <c r="AN146" i="4"/>
  <c r="BC219" i="4"/>
  <c r="O221" i="4"/>
  <c r="S219" i="4"/>
  <c r="P147" i="4"/>
  <c r="AS221" i="4"/>
  <c r="BR182" i="4"/>
  <c r="AE145" i="4"/>
  <c r="BH183" i="4"/>
  <c r="AV147" i="4"/>
  <c r="AH218" i="4"/>
  <c r="BO147" i="4"/>
  <c r="BQ220" i="4"/>
  <c r="L182" i="4"/>
  <c r="BP183" i="4"/>
  <c r="BR184" i="4"/>
  <c r="O219" i="4"/>
  <c r="BH182" i="4"/>
  <c r="Z221" i="4"/>
  <c r="BD219" i="4"/>
  <c r="AP220" i="4"/>
  <c r="AF145" i="4"/>
  <c r="T147" i="4"/>
  <c r="BH146" i="4"/>
  <c r="K147" i="4"/>
  <c r="O181" i="4"/>
  <c r="BI184" i="4"/>
  <c r="AJ218" i="4"/>
  <c r="AB182" i="4"/>
  <c r="BD183" i="4"/>
  <c r="AO183" i="4"/>
  <c r="BD182" i="4"/>
  <c r="AO181" i="4"/>
  <c r="O145" i="4"/>
  <c r="U218" i="4"/>
  <c r="AA181" i="4"/>
  <c r="BC182" i="4"/>
  <c r="AG219" i="4"/>
  <c r="AS184" i="4"/>
  <c r="BM145" i="4"/>
  <c r="P218" i="4"/>
  <c r="U184" i="4"/>
  <c r="L181" i="4"/>
  <c r="AZ145" i="4"/>
  <c r="AF220" i="4"/>
  <c r="BB184" i="4"/>
  <c r="AQ220" i="4"/>
  <c r="AL147" i="4"/>
  <c r="U182" i="4"/>
  <c r="AE219" i="4"/>
  <c r="V184" i="4"/>
  <c r="X184" i="4"/>
  <c r="V220" i="4"/>
  <c r="BP221" i="4"/>
  <c r="BE221" i="4"/>
  <c r="T221" i="4"/>
  <c r="AA183" i="4"/>
  <c r="AO146" i="4"/>
  <c r="X220" i="4"/>
  <c r="AW181" i="4"/>
  <c r="BK145" i="4"/>
  <c r="V218" i="4"/>
  <c r="AX181" i="4"/>
  <c r="BQ183" i="4"/>
  <c r="AA219" i="4"/>
  <c r="AQ182" i="4"/>
  <c r="AL181" i="4"/>
  <c r="AG182" i="4"/>
  <c r="AC145" i="4"/>
  <c r="BO220" i="4"/>
  <c r="Y218" i="4"/>
  <c r="AA146" i="4"/>
  <c r="Z146" i="4"/>
  <c r="BA181" i="4"/>
  <c r="BB218" i="4"/>
  <c r="N220" i="4"/>
  <c r="BA145" i="4"/>
  <c r="AG221" i="4"/>
  <c r="BI145" i="4"/>
  <c r="T184" i="4"/>
  <c r="BC181" i="4"/>
  <c r="X145" i="4"/>
  <c r="BN220" i="4"/>
  <c r="BD221" i="4"/>
  <c r="S183" i="4"/>
  <c r="AN219" i="4"/>
  <c r="BD181" i="4"/>
  <c r="S147" i="4"/>
  <c r="AO218" i="4"/>
  <c r="AU147" i="4"/>
  <c r="N221" i="4"/>
  <c r="AA182" i="4"/>
  <c r="AV184" i="4"/>
  <c r="Z184" i="4"/>
  <c r="X182" i="4"/>
  <c r="AN183" i="4"/>
  <c r="BJ219" i="4"/>
  <c r="AE146" i="4"/>
  <c r="BR221" i="4"/>
  <c r="AK145" i="4"/>
  <c r="M218" i="4"/>
  <c r="BL145" i="4"/>
  <c r="BI220" i="4"/>
  <c r="BL147" i="4"/>
  <c r="AS181" i="4"/>
  <c r="BC221" i="4"/>
  <c r="BQ181" i="4"/>
  <c r="AQ181" i="4"/>
  <c r="AA218" i="4"/>
  <c r="AE218" i="4"/>
  <c r="AT184" i="4"/>
  <c r="BF219" i="4"/>
  <c r="AM218" i="4"/>
  <c r="AG184" i="4"/>
  <c r="V219" i="4"/>
  <c r="BN184" i="4"/>
  <c r="T181" i="4"/>
  <c r="BO146" i="4"/>
  <c r="BI218" i="4"/>
  <c r="Q184" i="4"/>
  <c r="AF183" i="4"/>
  <c r="AK219" i="4"/>
  <c r="M221" i="4"/>
  <c r="AX182" i="4"/>
  <c r="BA146" i="4"/>
  <c r="BG145" i="4"/>
  <c r="AT181" i="4"/>
  <c r="AZ184" i="4"/>
  <c r="Y145" i="4"/>
  <c r="BJ146" i="4"/>
  <c r="BK147" i="4"/>
  <c r="L221" i="4"/>
  <c r="T219" i="4"/>
  <c r="O183" i="4"/>
  <c r="AL184" i="4"/>
  <c r="AL218" i="4"/>
  <c r="L146" i="4"/>
  <c r="Q145" i="4"/>
  <c r="BI182" i="4"/>
  <c r="BG147" i="4"/>
  <c r="BE145" i="4"/>
  <c r="AP181" i="4"/>
  <c r="BO221" i="4"/>
  <c r="AH221" i="4"/>
  <c r="AV220" i="4"/>
  <c r="BK184" i="4"/>
  <c r="BO182" i="4"/>
  <c r="BQ218" i="4"/>
  <c r="BF221" i="4"/>
  <c r="N145" i="4"/>
  <c r="AP147" i="4"/>
  <c r="U181" i="4"/>
  <c r="BE220" i="4"/>
  <c r="BD220" i="4"/>
  <c r="Y147" i="4"/>
  <c r="M220" i="4"/>
  <c r="BF220" i="4"/>
  <c r="M145" i="4"/>
  <c r="M219" i="4"/>
  <c r="BO218" i="4"/>
  <c r="AY146" i="4"/>
  <c r="AV145" i="4"/>
  <c r="BQ145" i="4"/>
  <c r="P183" i="4"/>
  <c r="BQ184" i="4"/>
  <c r="BR219" i="4"/>
  <c r="BR181" i="4"/>
  <c r="AV146" i="4"/>
  <c r="AS218" i="4"/>
  <c r="U147" i="4"/>
  <c r="AV219" i="4"/>
  <c r="S182" i="4"/>
  <c r="BP220" i="4"/>
  <c r="AO145" i="4"/>
  <c r="R184" i="4"/>
  <c r="AS145" i="4"/>
  <c r="W147" i="4"/>
  <c r="BA183" i="4"/>
  <c r="AG146" i="4"/>
  <c r="AB221" i="4"/>
  <c r="AO219" i="4"/>
  <c r="AN182" i="4"/>
  <c r="BB181" i="4"/>
  <c r="K145" i="4"/>
  <c r="AW146" i="4"/>
  <c r="BD184" i="4"/>
  <c r="BR220" i="4"/>
  <c r="X218" i="4"/>
  <c r="BF183" i="4"/>
  <c r="AF147" i="4"/>
  <c r="AX218" i="4"/>
  <c r="X183" i="4"/>
  <c r="Z181" i="4"/>
  <c r="AQ146" i="4"/>
  <c r="Y220" i="4"/>
  <c r="V182" i="4"/>
  <c r="AG218" i="4"/>
  <c r="AM146" i="4"/>
  <c r="BE219" i="4"/>
  <c r="BC218" i="4"/>
  <c r="AK147" i="4"/>
  <c r="BA182" i="4"/>
  <c r="AY221" i="4"/>
  <c r="AS220" i="4"/>
  <c r="BM181" i="4"/>
  <c r="AK184" i="4"/>
  <c r="S221" i="4"/>
  <c r="AF146" i="4"/>
  <c r="BK183" i="4"/>
  <c r="M182" i="4"/>
  <c r="AI146" i="4"/>
  <c r="AM184" i="4"/>
  <c r="BP182" i="4"/>
  <c r="L219" i="4"/>
  <c r="BD145" i="4"/>
  <c r="BL181" i="4"/>
  <c r="BH221" i="4"/>
  <c r="N218" i="4"/>
  <c r="BH218" i="4"/>
  <c r="M181" i="4"/>
  <c r="AG183" i="4"/>
  <c r="Z145" i="4"/>
  <c r="AX183" i="4"/>
  <c r="R146" i="4"/>
  <c r="AT218" i="4"/>
  <c r="AC182" i="4"/>
  <c r="BN145" i="4"/>
  <c r="AP184" i="4"/>
  <c r="U220" i="4"/>
  <c r="AW219" i="4"/>
  <c r="AL221" i="4"/>
  <c r="Q181" i="4"/>
  <c r="AO221" i="4"/>
  <c r="L220" i="4"/>
  <c r="BL183" i="4"/>
  <c r="AZ147" i="4"/>
  <c r="Q221" i="4"/>
  <c r="K146" i="4"/>
  <c r="AP183" i="4"/>
  <c r="Q146" i="4"/>
  <c r="BD218" i="4"/>
  <c r="AA145" i="4"/>
  <c r="AJ145" i="4"/>
  <c r="AA184" i="4"/>
  <c r="BC183" i="4"/>
  <c r="BI181" i="4"/>
  <c r="AW221" i="4"/>
  <c r="BJ147" i="4"/>
  <c r="BB183" i="4"/>
  <c r="BE146" i="4"/>
  <c r="L147" i="4"/>
  <c r="AY181" i="4"/>
  <c r="BA221" i="4"/>
  <c r="R147" i="4"/>
  <c r="AT182" i="4"/>
  <c r="AE184" i="4"/>
  <c r="BQ146" i="4"/>
  <c r="AW184" i="4"/>
  <c r="AL145" i="4"/>
  <c r="BQ182" i="4"/>
  <c r="R219" i="4"/>
  <c r="BP219" i="4"/>
  <c r="BQ221" i="4"/>
  <c r="BM184" i="4"/>
  <c r="BC145" i="4"/>
  <c r="N184" i="4"/>
  <c r="X221" i="4"/>
  <c r="N183" i="4"/>
  <c r="AN221" i="4"/>
  <c r="U183" i="4"/>
  <c r="AI145" i="4"/>
  <c r="T146" i="4"/>
  <c r="AD147" i="4"/>
  <c r="BB220" i="4"/>
  <c r="AE182" i="4"/>
  <c r="AU145" i="4"/>
  <c r="AP218" i="4"/>
  <c r="AZ183" i="4"/>
  <c r="X219" i="4"/>
  <c r="AK220" i="4"/>
  <c r="L184" i="4"/>
  <c r="AF182" i="4"/>
  <c r="BA220" i="4"/>
  <c r="BP218" i="4"/>
  <c r="R221" i="4"/>
  <c r="BF182" i="4"/>
  <c r="AG220" i="4"/>
  <c r="AB184" i="4"/>
  <c r="BL184" i="4"/>
  <c r="AD219" i="4"/>
  <c r="BO219" i="4"/>
  <c r="AD220" i="4"/>
  <c r="AW218" i="4"/>
  <c r="AP145" i="4"/>
  <c r="AC146" i="4"/>
  <c r="P219" i="4"/>
  <c r="AZ221" i="4"/>
  <c r="AU146" i="4"/>
  <c r="Y183" i="4"/>
  <c r="AR147" i="4"/>
  <c r="M183" i="4"/>
  <c r="W146" i="4"/>
  <c r="AC218" i="4"/>
  <c r="AS147" i="4"/>
  <c r="AS182" i="4"/>
  <c r="AF221" i="4"/>
  <c r="BJ145" i="4"/>
  <c r="X147" i="4"/>
  <c r="BN218" i="4"/>
  <c r="AM219" i="4"/>
  <c r="P146" i="4"/>
  <c r="AE221" i="4"/>
  <c r="AS219" i="4"/>
  <c r="S146" i="4"/>
  <c r="Q218" i="4"/>
  <c r="Q147" i="4"/>
  <c r="BE183" i="4"/>
  <c r="AM181" i="4"/>
  <c r="AY219" i="4"/>
  <c r="AK221" i="4"/>
  <c r="BM146" i="4"/>
  <c r="BF181" i="4"/>
  <c r="AT220" i="4"/>
  <c r="R218" i="4"/>
  <c r="BJ183" i="4"/>
  <c r="AD184" i="4"/>
  <c r="AP182" i="4"/>
  <c r="BN183" i="4"/>
  <c r="BM182" i="4"/>
  <c r="AY147" i="4"/>
  <c r="BC146" i="4"/>
  <c r="BL221" i="4"/>
  <c r="AL183" i="4"/>
  <c r="BR218" i="4"/>
  <c r="AQ184" i="4"/>
  <c r="AJ219" i="4"/>
  <c r="AR184" i="4"/>
  <c r="BM221" i="4"/>
  <c r="BP184" i="4"/>
  <c r="AD221" i="4"/>
  <c r="AJ183" i="4"/>
  <c r="BJ184" i="4"/>
  <c r="AM145" i="4"/>
  <c r="AN218" i="4"/>
  <c r="W145" i="4"/>
  <c r="AR181" i="4"/>
  <c r="BM147" i="4"/>
  <c r="BM183" i="4"/>
  <c r="AZ218" i="4"/>
  <c r="AY184" i="4"/>
  <c r="BK220" i="4"/>
  <c r="BA218" i="4"/>
  <c r="AB220" i="4"/>
  <c r="BK146" i="4"/>
  <c r="AC183" i="4"/>
  <c r="AN184" i="4"/>
  <c r="BB146" i="4"/>
  <c r="AV221" i="4"/>
  <c r="BK181" i="4"/>
  <c r="P182" i="4"/>
  <c r="BL219" i="4"/>
  <c r="AZ219" i="4"/>
  <c r="AR145" i="4"/>
  <c r="AP221" i="4"/>
  <c r="Y221" i="4"/>
  <c r="Y219" i="4"/>
  <c r="BJ221" i="4"/>
  <c r="BL218" i="4"/>
  <c r="BC220" i="4"/>
  <c r="AB147" i="4"/>
  <c r="BC147" i="4"/>
  <c r="AY182" i="4"/>
  <c r="X146" i="4"/>
  <c r="AR146" i="4"/>
  <c r="AM183" i="4"/>
  <c r="AR218" i="4"/>
  <c r="BJ182" i="4"/>
  <c r="AN220" i="4"/>
  <c r="BD147" i="4"/>
  <c r="AS146" i="4"/>
  <c r="BR183" i="4"/>
  <c r="BJ181" i="4"/>
  <c r="S218" i="4"/>
  <c r="U146" i="4"/>
  <c r="BM220" i="4"/>
  <c r="AQ219" i="4"/>
  <c r="Y146" i="4"/>
  <c r="U219" i="4"/>
  <c r="AL219" i="4"/>
  <c r="AC181" i="4"/>
  <c r="T183" i="4"/>
  <c r="BE182" i="4"/>
  <c r="AL182" i="4"/>
  <c r="BP146" i="4"/>
  <c r="BB182" i="4"/>
  <c r="AO147" i="4"/>
  <c r="AR220" i="4"/>
  <c r="V181" i="4"/>
  <c r="AR182" i="4"/>
  <c r="BK219" i="4"/>
  <c r="S184" i="4"/>
  <c r="AV182" i="4"/>
  <c r="AL220" i="4"/>
  <c r="AL146" i="4"/>
  <c r="R182" i="4"/>
  <c r="AF218" i="4"/>
  <c r="L145" i="4"/>
  <c r="AE183" i="4"/>
  <c r="BP145" i="4"/>
  <c r="AN147" i="4"/>
  <c r="AZ181" i="4"/>
  <c r="AY145" i="4"/>
  <c r="BO145" i="4"/>
  <c r="BH184" i="4"/>
  <c r="AZ220" i="4"/>
  <c r="AG181" i="4"/>
  <c r="BB219" i="4"/>
  <c r="AW220" i="4"/>
  <c r="BK182" i="4"/>
  <c r="BN146" i="4"/>
  <c r="AZ182" i="4"/>
  <c r="Q183" i="4"/>
  <c r="AB181" i="4"/>
  <c r="AK146" i="4"/>
  <c r="AA147" i="4"/>
  <c r="AC147" i="4"/>
  <c r="BI219" i="4"/>
  <c r="Y182" i="4"/>
  <c r="BP181" i="4"/>
  <c r="AC184" i="4"/>
  <c r="V183" i="4"/>
  <c r="O182" i="4"/>
  <c r="BO184" i="4"/>
  <c r="BO181" i="4"/>
  <c r="AR183" i="4"/>
  <c r="AO182" i="4"/>
  <c r="AJ184" i="4"/>
  <c r="BD146" i="4"/>
  <c r="AD146" i="4"/>
  <c r="BO183" i="4"/>
  <c r="BF184" i="4"/>
  <c r="AB219" i="4"/>
  <c r="AC219" i="4"/>
  <c r="BH181" i="4"/>
  <c r="AH183" i="4"/>
  <c r="AK182" i="4"/>
  <c r="AT183" i="4"/>
  <c r="AD182" i="4"/>
  <c r="AY220" i="4"/>
  <c r="AK183" i="4"/>
  <c r="AM182" i="4"/>
  <c r="AW182" i="4"/>
  <c r="BN219" i="4"/>
  <c r="L218" i="4"/>
  <c r="M146" i="4"/>
  <c r="R145" i="4"/>
  <c r="AV181" i="4"/>
  <c r="BI183" i="4"/>
  <c r="P145" i="4"/>
  <c r="Q182" i="4"/>
  <c r="AW147" i="4"/>
  <c r="Z147" i="4"/>
  <c r="AC221" i="4"/>
  <c r="T145" i="4"/>
  <c r="BP147" i="4"/>
  <c r="O146" i="4"/>
  <c r="BK218" i="4"/>
  <c r="BA184" i="4"/>
  <c r="BG146" i="4"/>
  <c r="N181" i="4"/>
  <c r="AH219" i="4"/>
  <c r="Z218" i="4"/>
  <c r="Q219" i="4"/>
  <c r="BH145" i="4"/>
  <c r="AE147" i="4"/>
  <c r="AB146" i="4"/>
  <c r="AH220" i="4"/>
  <c r="AF219" i="4"/>
  <c r="BE184" i="4"/>
  <c r="P221" i="4"/>
  <c r="AH181" i="4"/>
  <c r="BJ220" i="4"/>
  <c r="AP219" i="4"/>
  <c r="R183" i="4"/>
  <c r="BM219" i="4"/>
  <c r="BB221" i="4"/>
  <c r="S145" i="4"/>
  <c r="AA220" i="4"/>
  <c r="BF218" i="4"/>
  <c r="AT219" i="4"/>
  <c r="AM220" i="4"/>
  <c r="Y181" i="4"/>
  <c r="BN147" i="4"/>
  <c r="BQ219" i="4"/>
  <c r="AG147" i="4"/>
  <c r="Z220" i="4"/>
  <c r="L183" i="4"/>
  <c r="AQ145" i="4"/>
  <c r="AX219" i="4"/>
  <c r="BL146" i="4"/>
  <c r="BH220" i="4"/>
  <c r="AX184" i="4"/>
  <c r="BL220" i="4"/>
  <c r="AQ147" i="4"/>
  <c r="BH147" i="4"/>
  <c r="BN182" i="4"/>
  <c r="AJ182" i="4"/>
  <c r="AD145" i="4"/>
  <c r="AJ147" i="4"/>
  <c r="BA219" i="4"/>
  <c r="AS183" i="4"/>
  <c r="AM221" i="4"/>
  <c r="AJ181" i="4"/>
  <c r="BI146" i="4"/>
  <c r="AG145" i="4"/>
  <c r="AI147" i="4"/>
  <c r="O218" i="4"/>
  <c r="AT221" i="4"/>
  <c r="N147" i="4"/>
  <c r="O147" i="4"/>
  <c r="BE218" i="4"/>
  <c r="Z183" i="4"/>
  <c r="AY218" i="4"/>
  <c r="R220" i="4"/>
  <c r="AR221" i="4"/>
  <c r="P184" i="4"/>
  <c r="AM147" i="4"/>
  <c r="AC220" i="4"/>
  <c r="M184" i="4"/>
  <c r="X181" i="4"/>
  <c r="AQ218" i="4"/>
  <c r="S220" i="4"/>
  <c r="AF184" i="4"/>
  <c r="BC184" i="4"/>
  <c r="AF181" i="4"/>
  <c r="Z219" i="4"/>
  <c r="N146" i="4"/>
  <c r="T218" i="4"/>
  <c r="AB218" i="4"/>
  <c r="AW183" i="4"/>
  <c r="Z182" i="4"/>
  <c r="BM218" i="4"/>
  <c r="AH182" i="4"/>
  <c r="BI147" i="4"/>
  <c r="M147" i="4"/>
  <c r="BE181" i="4"/>
  <c r="AD183" i="4"/>
  <c r="AX147" i="4"/>
  <c r="BK221" i="4"/>
  <c r="R181" i="4"/>
  <c r="BH219" i="4"/>
  <c r="AK181" i="4"/>
  <c r="AV183" i="4"/>
  <c r="AB183" i="4"/>
  <c r="N182" i="4"/>
  <c r="BL182" i="4"/>
  <c r="AN181" i="4"/>
  <c r="BB147" i="4"/>
  <c r="AX221" i="4"/>
  <c r="AE220" i="4"/>
  <c r="AH184" i="4"/>
  <c r="U221" i="4"/>
  <c r="U145" i="4"/>
  <c r="O184" i="4"/>
  <c r="T220" i="4"/>
  <c r="BN221" i="4"/>
  <c r="AN145" i="4"/>
  <c r="Q220" i="4"/>
  <c r="AX146" i="4"/>
  <c r="AP146" i="4"/>
  <c r="AW145" i="4"/>
  <c r="BQ147" i="4"/>
  <c r="AV218" i="4"/>
  <c r="AD218" i="4"/>
  <c r="S181" i="4"/>
  <c r="T182" i="4"/>
  <c r="AX220" i="4"/>
  <c r="AO184" i="4"/>
  <c r="AK218" i="4"/>
  <c r="P220" i="4"/>
  <c r="V221" i="4"/>
  <c r="AD181" i="4"/>
  <c r="AQ221" i="4"/>
  <c r="P181" i="4"/>
  <c r="AJ221" i="4"/>
  <c r="AJ220" i="4"/>
  <c r="AQ183" i="4"/>
  <c r="N219" i="4"/>
  <c r="BJ218" i="4"/>
  <c r="AO220" i="4"/>
  <c r="Y184" i="4"/>
  <c r="AY183" i="4"/>
  <c r="BA147" i="4"/>
  <c r="AZ146" i="4"/>
  <c r="AJ146" i="4"/>
  <c r="AE181" i="4"/>
  <c r="BB145" i="4"/>
  <c r="AR219" i="4"/>
  <c r="BI221" i="4"/>
  <c r="Q72" i="4"/>
  <c r="Q10" i="6" s="1"/>
  <c r="N108" i="4"/>
  <c r="M108" i="4"/>
  <c r="R108" i="4"/>
  <c r="Q217" i="4"/>
  <c r="AE108" i="4"/>
  <c r="U108" i="4"/>
  <c r="S71" i="4"/>
  <c r="BP71" i="4"/>
  <c r="BP9" i="6" s="1"/>
  <c r="L108" i="4"/>
  <c r="T108" i="4"/>
  <c r="O108" i="4"/>
  <c r="W108" i="4"/>
  <c r="AF108" i="4"/>
  <c r="AG108" i="4"/>
  <c r="AA108" i="4"/>
  <c r="AB108" i="4"/>
  <c r="P108" i="4"/>
  <c r="S108" i="4"/>
  <c r="Z108" i="4"/>
  <c r="AR108" i="4"/>
  <c r="AO108" i="4"/>
  <c r="AT108" i="4"/>
  <c r="AH108" i="4"/>
  <c r="Q108" i="4"/>
  <c r="AC108" i="4"/>
  <c r="AS108" i="4"/>
  <c r="AK108" i="4"/>
  <c r="BK108" i="4"/>
  <c r="Y108" i="4"/>
  <c r="AP108" i="4"/>
  <c r="AW108" i="4"/>
  <c r="AQ108" i="4"/>
  <c r="BM108" i="4"/>
  <c r="AI108" i="4"/>
  <c r="AL108" i="4"/>
  <c r="AZ108" i="4"/>
  <c r="AD108" i="4"/>
  <c r="BJ108" i="4"/>
  <c r="AV108" i="4"/>
  <c r="AJ108" i="4"/>
  <c r="BC108" i="4"/>
  <c r="AX108" i="4"/>
  <c r="BF108" i="4"/>
  <c r="V108" i="4"/>
  <c r="BI108" i="4"/>
  <c r="X108" i="4"/>
  <c r="AN108" i="4"/>
  <c r="BO108" i="4"/>
  <c r="BN108" i="4"/>
  <c r="BQ108" i="4"/>
  <c r="BR108" i="4"/>
  <c r="AY108" i="4"/>
  <c r="AM108" i="4"/>
  <c r="BL108" i="4"/>
  <c r="BD108" i="4"/>
  <c r="BB108" i="4"/>
  <c r="BE108" i="4"/>
  <c r="AU108" i="4"/>
  <c r="BA108" i="4"/>
  <c r="BG108" i="4"/>
  <c r="BH108" i="4"/>
  <c r="BP108" i="4"/>
  <c r="K108" i="4"/>
  <c r="BJ16" i="5" l="1"/>
  <c r="X16" i="5"/>
  <c r="BP19" i="5"/>
  <c r="X17" i="5"/>
  <c r="BH16" i="5"/>
  <c r="AM16" i="5"/>
  <c r="BI16" i="5"/>
  <c r="AD16" i="5"/>
  <c r="Y16" i="5"/>
  <c r="AO16" i="5"/>
  <c r="AQ17" i="5"/>
  <c r="BP17" i="5"/>
  <c r="AS18" i="5"/>
  <c r="P19" i="5"/>
  <c r="AR19" i="5"/>
  <c r="BR18" i="5"/>
  <c r="X18" i="5"/>
  <c r="T18" i="5"/>
  <c r="AO18" i="5"/>
  <c r="AY18" i="5"/>
  <c r="AR18" i="5"/>
  <c r="T17" i="5"/>
  <c r="AN19" i="5"/>
  <c r="O17" i="5"/>
  <c r="N17" i="5"/>
  <c r="BI18" i="5"/>
  <c r="AW19" i="5"/>
  <c r="AN17" i="5"/>
  <c r="BB18" i="5"/>
  <c r="AO17" i="5"/>
  <c r="N18" i="5"/>
  <c r="V16" i="5"/>
  <c r="AZ16" i="5"/>
  <c r="BK16" i="5"/>
  <c r="M19" i="5"/>
  <c r="BQ19" i="5"/>
  <c r="BO18" i="5"/>
  <c r="V17" i="5"/>
  <c r="Z17" i="5"/>
  <c r="V18" i="5"/>
  <c r="AB17" i="5"/>
  <c r="BM17" i="5"/>
  <c r="AB19" i="5"/>
  <c r="S18" i="5"/>
  <c r="AF18" i="5"/>
  <c r="AX18" i="5"/>
  <c r="Q18" i="5"/>
  <c r="AV17" i="5"/>
  <c r="BI19" i="5"/>
  <c r="BJ18" i="5"/>
  <c r="G183" i="4"/>
  <c r="AH18" i="5"/>
  <c r="AZ17" i="5"/>
  <c r="BA19" i="5"/>
  <c r="AK19" i="5"/>
  <c r="AW17" i="5"/>
  <c r="BP16" i="5"/>
  <c r="AT16" i="5"/>
  <c r="AP17" i="5"/>
  <c r="AN18" i="5"/>
  <c r="BH18" i="5"/>
  <c r="AA18" i="5"/>
  <c r="BA16" i="5"/>
  <c r="AL16" i="5"/>
  <c r="AK16" i="5"/>
  <c r="O16" i="5"/>
  <c r="R16" i="5"/>
  <c r="BN17" i="5"/>
  <c r="X19" i="5"/>
  <c r="AV19" i="5"/>
  <c r="S19" i="5"/>
  <c r="AA17" i="5"/>
  <c r="V19" i="5"/>
  <c r="AC17" i="5"/>
  <c r="AY19" i="5"/>
  <c r="AG17" i="5"/>
  <c r="BJ17" i="5"/>
  <c r="AH17" i="5"/>
  <c r="AF19" i="5"/>
  <c r="BP18" i="5"/>
  <c r="BE17" i="5"/>
  <c r="BC18" i="5"/>
  <c r="BF18" i="5"/>
  <c r="AZ19" i="5"/>
  <c r="T19" i="5"/>
  <c r="L18" i="5"/>
  <c r="AG18" i="5"/>
  <c r="AT17" i="5"/>
  <c r="BE18" i="5"/>
  <c r="AS17" i="5"/>
  <c r="BE19" i="5"/>
  <c r="AP16" i="5"/>
  <c r="AX19" i="5"/>
  <c r="BQ18" i="5"/>
  <c r="AS19" i="5"/>
  <c r="BQ16" i="5"/>
  <c r="AX16" i="5"/>
  <c r="AS16" i="5"/>
  <c r="S16" i="5"/>
  <c r="T16" i="5"/>
  <c r="M16" i="5"/>
  <c r="Y19" i="5"/>
  <c r="U17" i="5"/>
  <c r="Z18" i="5"/>
  <c r="R18" i="5"/>
  <c r="BH19" i="5"/>
  <c r="P18" i="5"/>
  <c r="AT19" i="5"/>
  <c r="AC18" i="5"/>
  <c r="BD18" i="5"/>
  <c r="R19" i="5"/>
  <c r="AQ19" i="5"/>
  <c r="BC19" i="5"/>
  <c r="BC17" i="5"/>
  <c r="Q17" i="5"/>
  <c r="AK17" i="5"/>
  <c r="BF19" i="5"/>
  <c r="BM19" i="5"/>
  <c r="BB19" i="5"/>
  <c r="AJ17" i="5"/>
  <c r="AE17" i="5"/>
  <c r="AB18" i="5"/>
  <c r="AK18" i="5"/>
  <c r="BN16" i="5"/>
  <c r="AC16" i="5"/>
  <c r="L16" i="5"/>
  <c r="N16" i="5"/>
  <c r="BA17" i="5"/>
  <c r="BJ19" i="5"/>
  <c r="BN19" i="5"/>
  <c r="BB17" i="5"/>
  <c r="AM18" i="5"/>
  <c r="AY17" i="5"/>
  <c r="U19" i="5"/>
  <c r="AC19" i="5"/>
  <c r="Z19" i="5"/>
  <c r="AD18" i="5"/>
  <c r="AZ18" i="5"/>
  <c r="AR17" i="5"/>
  <c r="L19" i="5"/>
  <c r="L17" i="5"/>
  <c r="AO19" i="5"/>
  <c r="AP19" i="5"/>
  <c r="BL17" i="5"/>
  <c r="P17" i="5"/>
  <c r="AL19" i="5"/>
  <c r="Y18" i="5"/>
  <c r="E111" i="4"/>
  <c r="S17" i="5"/>
  <c r="AG19" i="5"/>
  <c r="BK17" i="5"/>
  <c r="AF17" i="5"/>
  <c r="BM16" i="5"/>
  <c r="BB16" i="5"/>
  <c r="AJ16" i="5"/>
  <c r="Q16" i="5"/>
  <c r="BD17" i="5"/>
  <c r="M18" i="5"/>
  <c r="BM18" i="5"/>
  <c r="BK18" i="5"/>
  <c r="AJ18" i="5"/>
  <c r="AT18" i="5"/>
  <c r="BK19" i="5"/>
  <c r="AW18" i="5"/>
  <c r="O19" i="5"/>
  <c r="BL18" i="5"/>
  <c r="M17" i="5"/>
  <c r="AL17" i="5"/>
  <c r="U18" i="5"/>
  <c r="BI17" i="5"/>
  <c r="BO19" i="5"/>
  <c r="BR19" i="5"/>
  <c r="BL16" i="5"/>
  <c r="AG16" i="5"/>
  <c r="AD19" i="5"/>
  <c r="BD19" i="5"/>
  <c r="BC16" i="5"/>
  <c r="P16" i="5"/>
  <c r="BO16" i="5"/>
  <c r="AQ16" i="5"/>
  <c r="BD16" i="5"/>
  <c r="AN16" i="5"/>
  <c r="AV16" i="5"/>
  <c r="AH16" i="5"/>
  <c r="AA16" i="5"/>
  <c r="AQ18" i="5"/>
  <c r="AX17" i="5"/>
  <c r="BO17" i="5"/>
  <c r="AM17" i="5"/>
  <c r="AE19" i="5"/>
  <c r="AL18" i="5"/>
  <c r="BH17" i="5"/>
  <c r="BQ17" i="5"/>
  <c r="BN18" i="5"/>
  <c r="AD17" i="5"/>
  <c r="AE18" i="5"/>
  <c r="O18" i="5"/>
  <c r="AM19" i="5"/>
  <c r="BF17" i="5"/>
  <c r="BL19" i="5"/>
  <c r="AA19" i="5"/>
  <c r="N19" i="5"/>
  <c r="AP18" i="5"/>
  <c r="AH19" i="5"/>
  <c r="Q19" i="5"/>
  <c r="BA18" i="5"/>
  <c r="Y17" i="5"/>
  <c r="F181" i="4"/>
  <c r="I182" i="4"/>
  <c r="H180" i="4"/>
  <c r="H184" i="4"/>
  <c r="F182" i="4"/>
  <c r="E183" i="4"/>
  <c r="E184" i="4"/>
  <c r="I181" i="4"/>
  <c r="E180" i="4"/>
  <c r="H181" i="4"/>
  <c r="I183" i="4"/>
  <c r="H182" i="4"/>
  <c r="H183" i="4"/>
  <c r="G180" i="4"/>
  <c r="G181" i="4"/>
  <c r="G182" i="4"/>
  <c r="G184" i="4"/>
  <c r="F183" i="4"/>
  <c r="E182" i="4"/>
  <c r="F184" i="4"/>
  <c r="E181" i="4"/>
  <c r="F180" i="4"/>
  <c r="I180" i="4"/>
  <c r="I184" i="4"/>
  <c r="I217" i="4"/>
  <c r="G109" i="4"/>
  <c r="AI18" i="5"/>
  <c r="G110" i="4"/>
  <c r="K17" i="5"/>
  <c r="E109" i="4"/>
  <c r="AI19" i="5"/>
  <c r="G111" i="4"/>
  <c r="W19" i="5"/>
  <c r="F111" i="4"/>
  <c r="W16" i="5"/>
  <c r="F108" i="4"/>
  <c r="BG19" i="5"/>
  <c r="I111" i="4"/>
  <c r="H109" i="4"/>
  <c r="BG16" i="5"/>
  <c r="I108" i="4"/>
  <c r="H111" i="4"/>
  <c r="BG18" i="5"/>
  <c r="I110" i="4"/>
  <c r="AU18" i="5"/>
  <c r="H110" i="4"/>
  <c r="K18" i="5"/>
  <c r="E110" i="4"/>
  <c r="F110" i="4"/>
  <c r="W17" i="5"/>
  <c r="F109" i="4"/>
  <c r="I109" i="4"/>
  <c r="AU16" i="5"/>
  <c r="H108" i="4"/>
  <c r="AI16" i="5"/>
  <c r="G108" i="4"/>
  <c r="K16" i="5"/>
  <c r="E108" i="4"/>
  <c r="BR9" i="6"/>
  <c r="I9" i="6" s="1"/>
  <c r="I71" i="4"/>
  <c r="E219" i="4"/>
  <c r="G217" i="4"/>
  <c r="H217" i="4"/>
  <c r="E220" i="4"/>
  <c r="E217" i="4"/>
  <c r="F219" i="4"/>
  <c r="F221" i="4"/>
  <c r="E221" i="4"/>
  <c r="G220" i="4"/>
  <c r="G219" i="4"/>
  <c r="F220" i="4"/>
  <c r="AT9" i="6"/>
  <c r="G9" i="6" s="1"/>
  <c r="G71" i="4"/>
  <c r="AH12" i="6"/>
  <c r="F12" i="6" s="1"/>
  <c r="F74" i="4"/>
  <c r="AT12" i="6"/>
  <c r="G12" i="6" s="1"/>
  <c r="G74" i="4"/>
  <c r="BR11" i="6"/>
  <c r="I11" i="6" s="1"/>
  <c r="I73" i="4"/>
  <c r="AH13" i="6"/>
  <c r="F13" i="6" s="1"/>
  <c r="F75" i="4"/>
  <c r="G218" i="4"/>
  <c r="E218" i="4"/>
  <c r="V12" i="6"/>
  <c r="E12" i="6" s="1"/>
  <c r="E74" i="4"/>
  <c r="V10" i="6"/>
  <c r="E10" i="6" s="1"/>
  <c r="E72" i="4"/>
  <c r="H218" i="4"/>
  <c r="H220" i="4"/>
  <c r="I221" i="4"/>
  <c r="I218" i="4"/>
  <c r="I220" i="4"/>
  <c r="H219" i="4"/>
  <c r="BF11" i="6"/>
  <c r="H11" i="6" s="1"/>
  <c r="H73" i="4"/>
  <c r="F217" i="4"/>
  <c r="F218" i="4"/>
  <c r="I219" i="4"/>
  <c r="G221" i="4"/>
  <c r="H221" i="4"/>
  <c r="BG76" i="4"/>
  <c r="BG14" i="6" s="1"/>
  <c r="AQ76" i="4"/>
  <c r="AQ14" i="6" s="1"/>
  <c r="BF10" i="6"/>
  <c r="H10" i="6" s="1"/>
  <c r="AQ9" i="6"/>
  <c r="BG9" i="6"/>
  <c r="BF13" i="6"/>
  <c r="H13" i="6" s="1"/>
  <c r="BF148" i="4"/>
  <c r="H148" i="4" s="1"/>
  <c r="AK76" i="4"/>
  <c r="AL76" i="4"/>
  <c r="AL14" i="6" s="1"/>
  <c r="AT76" i="4"/>
  <c r="G76" i="4" s="1"/>
  <c r="AU222" i="4"/>
  <c r="W222" i="4"/>
  <c r="BF112" i="4"/>
  <c r="BK112" i="4"/>
  <c r="BA222" i="4"/>
  <c r="BA223" i="4" s="1"/>
  <c r="AT148" i="4"/>
  <c r="G148" i="4" s="1"/>
  <c r="G17" i="7"/>
  <c r="BK185" i="4"/>
  <c r="BR185" i="4"/>
  <c r="BR186" i="4" s="1"/>
  <c r="BI76" i="4"/>
  <c r="BI14" i="6" s="1"/>
  <c r="BI15" i="6" s="1"/>
  <c r="BO148" i="4"/>
  <c r="BO149" i="4" s="1"/>
  <c r="BO16" i="6" s="1"/>
  <c r="BK148" i="4"/>
  <c r="BK149" i="4" s="1"/>
  <c r="BK16" i="6" s="1"/>
  <c r="BR148" i="4"/>
  <c r="AH76" i="4"/>
  <c r="BR17" i="5"/>
  <c r="AX76" i="4"/>
  <c r="AX14" i="6" s="1"/>
  <c r="L76" i="4"/>
  <c r="L14" i="6" s="1"/>
  <c r="L15" i="6" s="1"/>
  <c r="V13" i="6"/>
  <c r="E13" i="6" s="1"/>
  <c r="AN185" i="4"/>
  <c r="AN186" i="4" s="1"/>
  <c r="BM76" i="4"/>
  <c r="BM14" i="6" s="1"/>
  <c r="AX11" i="6"/>
  <c r="M76" i="4"/>
  <c r="M14" i="6" s="1"/>
  <c r="M15" i="6" s="1"/>
  <c r="BQ76" i="4"/>
  <c r="Q222" i="4"/>
  <c r="Q223" i="4" s="1"/>
  <c r="AJ19" i="5"/>
  <c r="AC76" i="4"/>
  <c r="AC14" i="6" s="1"/>
  <c r="AC15" i="6" s="1"/>
  <c r="BR76" i="4"/>
  <c r="BC76" i="4"/>
  <c r="BC77" i="4" s="1"/>
  <c r="AH9" i="6"/>
  <c r="F9" i="6" s="1"/>
  <c r="G16" i="7"/>
  <c r="AF76" i="4"/>
  <c r="AF14" i="6" s="1"/>
  <c r="AF15" i="6" s="1"/>
  <c r="BR112" i="4"/>
  <c r="AL9" i="6"/>
  <c r="T222" i="4"/>
  <c r="T223" i="4" s="1"/>
  <c r="N222" i="4"/>
  <c r="N223" i="4" s="1"/>
  <c r="AV148" i="4"/>
  <c r="AV149" i="4" s="1"/>
  <c r="AV16" i="6" s="1"/>
  <c r="Q148" i="4"/>
  <c r="Q149" i="4" s="1"/>
  <c r="Q16" i="6" s="1"/>
  <c r="AD76" i="4"/>
  <c r="AD14" i="6" s="1"/>
  <c r="AD15" i="6" s="1"/>
  <c r="AW76" i="4"/>
  <c r="AW14" i="6" s="1"/>
  <c r="AW15" i="6" s="1"/>
  <c r="AM222" i="4"/>
  <c r="AM223" i="4" s="1"/>
  <c r="W17" i="7"/>
  <c r="F17" i="7" s="1"/>
  <c r="BM112" i="4"/>
  <c r="BA112" i="4"/>
  <c r="BH112" i="4"/>
  <c r="BE112" i="4"/>
  <c r="BE16" i="5"/>
  <c r="BM15" i="7"/>
  <c r="BM39" i="4"/>
  <c r="BM20" i="7" s="1"/>
  <c r="AR39" i="4"/>
  <c r="AR20" i="7" s="1"/>
  <c r="AR15" i="7"/>
  <c r="AB112" i="4"/>
  <c r="AB16" i="5"/>
  <c r="AR112" i="4"/>
  <c r="AR16" i="5"/>
  <c r="BG112" i="4"/>
  <c r="BD112" i="4"/>
  <c r="AM112" i="4"/>
  <c r="BQ112" i="4"/>
  <c r="BB112" i="4"/>
  <c r="AH112" i="4"/>
  <c r="AY112" i="4"/>
  <c r="AY16" i="5"/>
  <c r="AG39" i="4"/>
  <c r="AG20" i="7" s="1"/>
  <c r="AG15" i="7"/>
  <c r="BP112" i="4"/>
  <c r="BO39" i="4"/>
  <c r="BO20" i="7" s="1"/>
  <c r="BO15" i="7"/>
  <c r="AY39" i="4"/>
  <c r="AY20" i="7" s="1"/>
  <c r="AY15" i="7"/>
  <c r="K112" i="4"/>
  <c r="BJ39" i="4"/>
  <c r="BJ20" i="7" s="1"/>
  <c r="BJ15" i="7"/>
  <c r="AW112" i="4"/>
  <c r="AW16" i="5"/>
  <c r="V112" i="4"/>
  <c r="AO112" i="4"/>
  <c r="AJ39" i="4"/>
  <c r="AJ20" i="7" s="1"/>
  <c r="AJ15" i="7"/>
  <c r="BL112" i="4"/>
  <c r="BR16" i="5"/>
  <c r="BC39" i="4"/>
  <c r="BC15" i="7"/>
  <c r="AZ112" i="4"/>
  <c r="AI112" i="4"/>
  <c r="AQ112" i="4"/>
  <c r="AP112" i="4"/>
  <c r="Q112" i="4"/>
  <c r="AT112" i="4"/>
  <c r="Z112" i="4"/>
  <c r="Z16" i="5"/>
  <c r="BG15" i="7"/>
  <c r="BG39" i="4"/>
  <c r="AN112" i="4"/>
  <c r="AX112" i="4"/>
  <c r="AV112" i="4"/>
  <c r="AL112" i="4"/>
  <c r="Y112" i="4"/>
  <c r="AK112" i="4"/>
  <c r="AP39" i="4"/>
  <c r="AP20" i="7" s="1"/>
  <c r="AP15" i="7"/>
  <c r="AB15" i="7"/>
  <c r="AB39" i="4"/>
  <c r="AB20" i="7" s="1"/>
  <c r="BL39" i="4"/>
  <c r="BL15" i="7"/>
  <c r="AU15" i="7"/>
  <c r="AU39" i="4"/>
  <c r="BQ39" i="4"/>
  <c r="BQ15" i="7"/>
  <c r="AU112" i="4"/>
  <c r="X112" i="4"/>
  <c r="BI112" i="4"/>
  <c r="BF16" i="5"/>
  <c r="AD112" i="4"/>
  <c r="AS112" i="4"/>
  <c r="AZ39" i="4"/>
  <c r="AZ20" i="7" s="1"/>
  <c r="AZ15" i="7"/>
  <c r="BH15" i="7"/>
  <c r="BH39" i="4"/>
  <c r="BH20" i="7" s="1"/>
  <c r="BN112" i="4"/>
  <c r="BO112" i="4"/>
  <c r="AJ112" i="4"/>
  <c r="BJ112" i="4"/>
  <c r="AI15" i="7"/>
  <c r="AI39" i="4"/>
  <c r="BC112" i="4"/>
  <c r="BR39" i="4"/>
  <c r="BR20" i="7" s="1"/>
  <c r="BR15" i="7"/>
  <c r="BN39" i="4"/>
  <c r="BN20" i="7" s="1"/>
  <c r="BN15" i="7"/>
  <c r="AD15" i="7"/>
  <c r="AD39" i="4"/>
  <c r="AD20" i="7" s="1"/>
  <c r="BE39" i="4"/>
  <c r="BE20" i="7" s="1"/>
  <c r="BE15" i="7"/>
  <c r="BA15" i="7"/>
  <c r="BA39" i="4"/>
  <c r="BA20" i="7" s="1"/>
  <c r="AF112" i="4"/>
  <c r="AF16" i="5"/>
  <c r="O39" i="4"/>
  <c r="O20" i="7" s="1"/>
  <c r="O15" i="7"/>
  <c r="BF15" i="7"/>
  <c r="BF39" i="4"/>
  <c r="BF20" i="7" s="1"/>
  <c r="AA112" i="4"/>
  <c r="AN39" i="4"/>
  <c r="AN15" i="7"/>
  <c r="AG112" i="4"/>
  <c r="L112" i="4"/>
  <c r="AM15" i="7"/>
  <c r="AM39" i="4"/>
  <c r="P185" i="4"/>
  <c r="P186" i="4" s="1"/>
  <c r="S112" i="4"/>
  <c r="AC15" i="7"/>
  <c r="AC39" i="4"/>
  <c r="AC112" i="4"/>
  <c r="AX39" i="4"/>
  <c r="AX15" i="7"/>
  <c r="P112" i="4"/>
  <c r="BK39" i="4"/>
  <c r="BK15" i="7"/>
  <c r="AH39" i="4"/>
  <c r="AH20" i="7" s="1"/>
  <c r="AH15" i="7"/>
  <c r="AF15" i="7"/>
  <c r="AF39" i="4"/>
  <c r="AF20" i="7" s="1"/>
  <c r="BP76" i="4"/>
  <c r="BP14" i="6" s="1"/>
  <c r="BP15" i="6" s="1"/>
  <c r="BN222" i="4"/>
  <c r="BN223" i="4" s="1"/>
  <c r="BI39" i="4"/>
  <c r="BI20" i="7" s="1"/>
  <c r="BI15" i="7"/>
  <c r="BP39" i="4"/>
  <c r="BP20" i="7" s="1"/>
  <c r="BP15" i="7"/>
  <c r="AK15" i="7"/>
  <c r="AK39" i="4"/>
  <c r="AK20" i="7" s="1"/>
  <c r="U112" i="4"/>
  <c r="U16" i="5"/>
  <c r="BH222" i="4"/>
  <c r="BH223" i="4" s="1"/>
  <c r="AO15" i="7"/>
  <c r="AO39" i="4"/>
  <c r="BB39" i="4"/>
  <c r="BB15" i="7"/>
  <c r="BH76" i="4"/>
  <c r="BH14" i="6" s="1"/>
  <c r="BH9" i="6"/>
  <c r="AN148" i="4"/>
  <c r="AN149" i="4" s="1"/>
  <c r="AN16" i="6" s="1"/>
  <c r="AF185" i="4"/>
  <c r="AF186" i="4" s="1"/>
  <c r="AB185" i="4"/>
  <c r="AB186" i="4" s="1"/>
  <c r="S222" i="4"/>
  <c r="S223" i="4" s="1"/>
  <c r="AM148" i="4"/>
  <c r="AM149" i="4" s="1"/>
  <c r="AM16" i="6" s="1"/>
  <c r="AC222" i="4"/>
  <c r="AC223" i="4" s="1"/>
  <c r="O76" i="4"/>
  <c r="O14" i="6" s="1"/>
  <c r="S76" i="4"/>
  <c r="S9" i="6"/>
  <c r="AE112" i="4"/>
  <c r="AE16" i="5"/>
  <c r="K15" i="7"/>
  <c r="K39" i="4"/>
  <c r="W39" i="4"/>
  <c r="W15" i="7"/>
  <c r="R76" i="4"/>
  <c r="R14" i="6" s="1"/>
  <c r="R15" i="6" s="1"/>
  <c r="N76" i="4"/>
  <c r="N14" i="6" s="1"/>
  <c r="N9" i="6"/>
  <c r="AO76" i="4"/>
  <c r="AO14" i="6" s="1"/>
  <c r="AO9" i="6"/>
  <c r="BC222" i="4"/>
  <c r="BC223" i="4" s="1"/>
  <c r="V185" i="4"/>
  <c r="V186" i="4" s="1"/>
  <c r="O112" i="4"/>
  <c r="X39" i="4"/>
  <c r="X20" i="7" s="1"/>
  <c r="X15" i="7"/>
  <c r="AI76" i="4"/>
  <c r="AI14" i="6" s="1"/>
  <c r="AI9" i="6"/>
  <c r="N39" i="4"/>
  <c r="N20" i="7" s="1"/>
  <c r="N15" i="7"/>
  <c r="BO76" i="4"/>
  <c r="BO14" i="6" s="1"/>
  <c r="BI148" i="4"/>
  <c r="BI149" i="4" s="1"/>
  <c r="BI16" i="6" s="1"/>
  <c r="AS15" i="7"/>
  <c r="AS39" i="4"/>
  <c r="AS20" i="7" s="1"/>
  <c r="BD39" i="4"/>
  <c r="BD20" i="7" s="1"/>
  <c r="BD15" i="7"/>
  <c r="M112" i="4"/>
  <c r="BR222" i="4"/>
  <c r="BR223" i="4" s="1"/>
  <c r="O9" i="6"/>
  <c r="W112" i="4"/>
  <c r="T112" i="4"/>
  <c r="AL39" i="4"/>
  <c r="AL15" i="7"/>
  <c r="BF76" i="4"/>
  <c r="BF9" i="6"/>
  <c r="H9" i="6" s="1"/>
  <c r="BL76" i="4"/>
  <c r="BL14" i="6" s="1"/>
  <c r="BL9" i="6"/>
  <c r="BM222" i="4"/>
  <c r="BM223" i="4" s="1"/>
  <c r="BD148" i="4"/>
  <c r="BD149" i="4" s="1"/>
  <c r="BD16" i="6" s="1"/>
  <c r="BE185" i="4"/>
  <c r="BE186" i="4" s="1"/>
  <c r="AQ148" i="4"/>
  <c r="AQ149" i="4" s="1"/>
  <c r="AQ16" i="6" s="1"/>
  <c r="O148" i="4"/>
  <c r="O149" i="4" s="1"/>
  <c r="O16" i="6" s="1"/>
  <c r="AM76" i="4"/>
  <c r="AM9" i="6"/>
  <c r="R148" i="4"/>
  <c r="R149" i="4" s="1"/>
  <c r="R16" i="6" s="1"/>
  <c r="Y39" i="4"/>
  <c r="Y15" i="7"/>
  <c r="BF222" i="4"/>
  <c r="BF223" i="4" s="1"/>
  <c r="BP148" i="4"/>
  <c r="BP149" i="4" s="1"/>
  <c r="BP16" i="6" s="1"/>
  <c r="AT222" i="4"/>
  <c r="AT223" i="4" s="1"/>
  <c r="Z185" i="4"/>
  <c r="Z186" i="4" s="1"/>
  <c r="Y148" i="4"/>
  <c r="Y149" i="4" s="1"/>
  <c r="Y16" i="6" s="1"/>
  <c r="BA9" i="6"/>
  <c r="BA76" i="4"/>
  <c r="BM9" i="6"/>
  <c r="BJ9" i="6"/>
  <c r="AY222" i="4"/>
  <c r="AY223" i="4" s="1"/>
  <c r="BJ76" i="4"/>
  <c r="BJ14" i="6" s="1"/>
  <c r="BB148" i="4"/>
  <c r="BB149" i="4" s="1"/>
  <c r="BB16" i="6" s="1"/>
  <c r="X11" i="6"/>
  <c r="Z222" i="4"/>
  <c r="Z223" i="4" s="1"/>
  <c r="AN222" i="4"/>
  <c r="AN223" i="4" s="1"/>
  <c r="Q185" i="4"/>
  <c r="Q186" i="4" s="1"/>
  <c r="BL185" i="4"/>
  <c r="BL186" i="4" s="1"/>
  <c r="BO222" i="4"/>
  <c r="BO223" i="4" s="1"/>
  <c r="AL222" i="4"/>
  <c r="AL223" i="4" s="1"/>
  <c r="BM148" i="4"/>
  <c r="BM149" i="4" s="1"/>
  <c r="BM16" i="6" s="1"/>
  <c r="AV39" i="4"/>
  <c r="AV20" i="7" s="1"/>
  <c r="AV15" i="7"/>
  <c r="AP76" i="4"/>
  <c r="AP14" i="6" s="1"/>
  <c r="AP9" i="6"/>
  <c r="AW39" i="4"/>
  <c r="AW20" i="7" s="1"/>
  <c r="AW15" i="7"/>
  <c r="BO9" i="6"/>
  <c r="AY10" i="6"/>
  <c r="AY76" i="4"/>
  <c r="AY14" i="6" s="1"/>
  <c r="AE76" i="4"/>
  <c r="AE14" i="6" s="1"/>
  <c r="AE9" i="6"/>
  <c r="AK148" i="4"/>
  <c r="AK149" i="4" s="1"/>
  <c r="AK16" i="6" s="1"/>
  <c r="BK76" i="4"/>
  <c r="BK14" i="6" s="1"/>
  <c r="L222" i="4"/>
  <c r="L223" i="4" s="1"/>
  <c r="BI185" i="4"/>
  <c r="BI186" i="4" s="1"/>
  <c r="Z148" i="4"/>
  <c r="Z149" i="4" s="1"/>
  <c r="Z16" i="6" s="1"/>
  <c r="N148" i="4"/>
  <c r="N149" i="4" s="1"/>
  <c r="N16" i="6" s="1"/>
  <c r="AP185" i="4"/>
  <c r="AP186" i="4" s="1"/>
  <c r="BG148" i="4"/>
  <c r="BG149" i="4" s="1"/>
  <c r="BG16" i="6" s="1"/>
  <c r="V222" i="4"/>
  <c r="V223" i="4" s="1"/>
  <c r="AU76" i="4"/>
  <c r="P222" i="4"/>
  <c r="P223" i="4" s="1"/>
  <c r="BI222" i="4"/>
  <c r="BI223" i="4" s="1"/>
  <c r="AE39" i="4"/>
  <c r="AE15" i="7"/>
  <c r="T15" i="7"/>
  <c r="T39" i="4"/>
  <c r="O222" i="4"/>
  <c r="O223" i="4" s="1"/>
  <c r="BM185" i="4"/>
  <c r="BM186" i="4" s="1"/>
  <c r="AG222" i="4"/>
  <c r="AG223" i="4" s="1"/>
  <c r="BE148" i="4"/>
  <c r="BE149" i="4" s="1"/>
  <c r="BE16" i="6" s="1"/>
  <c r="T185" i="4"/>
  <c r="T186" i="4" s="1"/>
  <c r="BA148" i="4"/>
  <c r="BA149" i="4" s="1"/>
  <c r="BA16" i="6" s="1"/>
  <c r="AC148" i="4"/>
  <c r="AC149" i="4" s="1"/>
  <c r="AC16" i="6" s="1"/>
  <c r="R39" i="4"/>
  <c r="R15" i="7"/>
  <c r="AN76" i="4"/>
  <c r="AN14" i="6" s="1"/>
  <c r="AN9" i="6"/>
  <c r="AR76" i="4"/>
  <c r="AR14" i="6" s="1"/>
  <c r="AF148" i="4"/>
  <c r="AF149" i="4" s="1"/>
  <c r="AF16" i="6" s="1"/>
  <c r="N112" i="4"/>
  <c r="AQ39" i="4"/>
  <c r="AQ15" i="7"/>
  <c r="R222" i="4"/>
  <c r="R223" i="4" s="1"/>
  <c r="AU148" i="4"/>
  <c r="AU149" i="4" s="1"/>
  <c r="AU16" i="6" s="1"/>
  <c r="X222" i="4"/>
  <c r="X223" i="4" s="1"/>
  <c r="AQ185" i="4"/>
  <c r="AQ186" i="4" s="1"/>
  <c r="AT39" i="4"/>
  <c r="AT15" i="7"/>
  <c r="AW148" i="4"/>
  <c r="AW149" i="4" s="1"/>
  <c r="AW16" i="6" s="1"/>
  <c r="P76" i="4"/>
  <c r="P9" i="6"/>
  <c r="BD13" i="6"/>
  <c r="AB76" i="4"/>
  <c r="AB14" i="6" s="1"/>
  <c r="AB9" i="6"/>
  <c r="AZ13" i="6"/>
  <c r="Z76" i="4"/>
  <c r="Z14" i="6" s="1"/>
  <c r="Z9" i="6"/>
  <c r="AV76" i="4"/>
  <c r="AV14" i="6" s="1"/>
  <c r="AV15" i="6" s="1"/>
  <c r="AR9" i="6"/>
  <c r="R112" i="4"/>
  <c r="U148" i="4"/>
  <c r="U149" i="4" s="1"/>
  <c r="U16" i="6" s="1"/>
  <c r="AG148" i="4"/>
  <c r="AG149" i="4" s="1"/>
  <c r="AG16" i="6" s="1"/>
  <c r="BK222" i="4"/>
  <c r="BK223" i="4" s="1"/>
  <c r="AR148" i="4"/>
  <c r="AR149" i="4" s="1"/>
  <c r="AR16" i="6" s="1"/>
  <c r="BJ148" i="4"/>
  <c r="BJ149" i="4" s="1"/>
  <c r="BJ16" i="6" s="1"/>
  <c r="AL148" i="4"/>
  <c r="AL149" i="4" s="1"/>
  <c r="AL16" i="6" s="1"/>
  <c r="BQ148" i="4"/>
  <c r="BQ149" i="4" s="1"/>
  <c r="BQ16" i="6" s="1"/>
  <c r="L185" i="4"/>
  <c r="L186" i="4" s="1"/>
  <c r="U222" i="4"/>
  <c r="U223" i="4" s="1"/>
  <c r="AH222" i="4"/>
  <c r="AH223" i="4" s="1"/>
  <c r="AA15" i="7"/>
  <c r="AA39" i="4"/>
  <c r="AA20" i="7" s="1"/>
  <c r="BN148" i="4"/>
  <c r="BN149" i="4" s="1"/>
  <c r="BN16" i="6" s="1"/>
  <c r="AV222" i="4"/>
  <c r="AV223" i="4" s="1"/>
  <c r="Q76" i="4"/>
  <c r="BR10" i="6"/>
  <c r="I10" i="6" s="1"/>
  <c r="BB222" i="4"/>
  <c r="BB223" i="4" s="1"/>
  <c r="AK222" i="4"/>
  <c r="AK223" i="4" s="1"/>
  <c r="Y222" i="4"/>
  <c r="Y223" i="4" s="1"/>
  <c r="U76" i="4"/>
  <c r="P39" i="4"/>
  <c r="P15" i="7"/>
  <c r="S39" i="4"/>
  <c r="S15" i="7"/>
  <c r="AZ76" i="4"/>
  <c r="AZ14" i="6" s="1"/>
  <c r="AY9" i="6"/>
  <c r="AY148" i="4"/>
  <c r="AY149" i="4" s="1"/>
  <c r="AY16" i="6" s="1"/>
  <c r="Q15" i="7"/>
  <c r="Q39" i="4"/>
  <c r="BE222" i="4"/>
  <c r="BE223" i="4" s="1"/>
  <c r="AH148" i="4"/>
  <c r="BJ222" i="4"/>
  <c r="BJ223" i="4" s="1"/>
  <c r="AW222" i="4"/>
  <c r="AW223" i="4" s="1"/>
  <c r="BQ222" i="4"/>
  <c r="BQ223" i="4" s="1"/>
  <c r="BH148" i="4"/>
  <c r="BH149" i="4" s="1"/>
  <c r="BH16" i="6" s="1"/>
  <c r="T148" i="4"/>
  <c r="T149" i="4" s="1"/>
  <c r="T16" i="6" s="1"/>
  <c r="AO222" i="4"/>
  <c r="AO223" i="4" s="1"/>
  <c r="Q9" i="6"/>
  <c r="AA76" i="4"/>
  <c r="AA9" i="6"/>
  <c r="AZ148" i="4"/>
  <c r="AZ149" i="4" s="1"/>
  <c r="AZ16" i="6" s="1"/>
  <c r="BP222" i="4"/>
  <c r="BP223" i="4" s="1"/>
  <c r="Y76" i="4"/>
  <c r="Y9" i="6"/>
  <c r="BL222" i="4"/>
  <c r="BL223" i="4" s="1"/>
  <c r="AS76" i="4"/>
  <c r="AS14" i="6" s="1"/>
  <c r="AS15" i="6" s="1"/>
  <c r="AE148" i="4"/>
  <c r="AE149" i="4" s="1"/>
  <c r="AE16" i="6" s="1"/>
  <c r="U39" i="4"/>
  <c r="U15" i="7"/>
  <c r="BD9" i="6"/>
  <c r="BD76" i="4"/>
  <c r="BD14" i="6" s="1"/>
  <c r="BG222" i="4"/>
  <c r="W76" i="4"/>
  <c r="W14" i="6" s="1"/>
  <c r="W15" i="6" s="1"/>
  <c r="BB9" i="6"/>
  <c r="BB76" i="4"/>
  <c r="AT13" i="6"/>
  <c r="G13" i="6" s="1"/>
  <c r="Z39" i="4"/>
  <c r="Z15" i="7"/>
  <c r="K222" i="4"/>
  <c r="M15" i="7"/>
  <c r="M39" i="4"/>
  <c r="AJ76" i="4"/>
  <c r="BL148" i="4"/>
  <c r="BL149" i="4" s="1"/>
  <c r="BL16" i="6" s="1"/>
  <c r="BK9" i="6"/>
  <c r="AX148" i="4"/>
  <c r="AX149" i="4" s="1"/>
  <c r="AX16" i="6" s="1"/>
  <c r="AS222" i="4"/>
  <c r="AS223" i="4" s="1"/>
  <c r="AI148" i="4"/>
  <c r="AI149" i="4" s="1"/>
  <c r="AI16" i="6" s="1"/>
  <c r="BK186" i="4"/>
  <c r="AX222" i="4"/>
  <c r="AX223" i="4" s="1"/>
  <c r="AT11" i="6"/>
  <c r="G11" i="6" s="1"/>
  <c r="BN76" i="4"/>
  <c r="BN14" i="6" s="1"/>
  <c r="BN15" i="6" s="1"/>
  <c r="AQ222" i="4"/>
  <c r="AQ223" i="4" s="1"/>
  <c r="P148" i="4"/>
  <c r="P149" i="4" s="1"/>
  <c r="P16" i="6" s="1"/>
  <c r="AD148" i="4"/>
  <c r="AD149" i="4" s="1"/>
  <c r="AD16" i="6" s="1"/>
  <c r="AR222" i="4"/>
  <c r="AR223" i="4" s="1"/>
  <c r="BR12" i="6"/>
  <c r="I12" i="6" s="1"/>
  <c r="BE76" i="4"/>
  <c r="BE14" i="6" s="1"/>
  <c r="S148" i="4"/>
  <c r="S149" i="4" s="1"/>
  <c r="S16" i="6" s="1"/>
  <c r="AF222" i="4"/>
  <c r="AF223" i="4" s="1"/>
  <c r="BE9" i="6"/>
  <c r="V76" i="4"/>
  <c r="E76" i="4" s="1"/>
  <c r="BB185" i="4"/>
  <c r="BB186" i="4" s="1"/>
  <c r="S185" i="4"/>
  <c r="S186" i="4" s="1"/>
  <c r="AH185" i="4"/>
  <c r="AH186" i="4" s="1"/>
  <c r="AZ222" i="4"/>
  <c r="AZ223" i="4" s="1"/>
  <c r="AS185" i="4"/>
  <c r="AS186" i="4" s="1"/>
  <c r="V39" i="4"/>
  <c r="V15" i="7"/>
  <c r="AI185" i="4"/>
  <c r="M222" i="4"/>
  <c r="M223" i="4" s="1"/>
  <c r="AY185" i="4"/>
  <c r="AY186" i="4" s="1"/>
  <c r="BF12" i="6"/>
  <c r="H12" i="6" s="1"/>
  <c r="E17" i="7"/>
  <c r="AS148" i="4"/>
  <c r="AS149" i="4" s="1"/>
  <c r="AS16" i="6" s="1"/>
  <c r="X76" i="4"/>
  <c r="X14" i="6" s="1"/>
  <c r="O185" i="4"/>
  <c r="O186" i="4" s="1"/>
  <c r="AP148" i="4"/>
  <c r="AP149" i="4" s="1"/>
  <c r="AP16" i="6" s="1"/>
  <c r="AC185" i="4"/>
  <c r="AC186" i="4" s="1"/>
  <c r="BF185" i="4"/>
  <c r="BF186" i="4" s="1"/>
  <c r="AX185" i="4"/>
  <c r="AX186" i="4" s="1"/>
  <c r="AA185" i="4"/>
  <c r="AA186" i="4" s="1"/>
  <c r="U185" i="4"/>
  <c r="U186" i="4" s="1"/>
  <c r="AJ148" i="4"/>
  <c r="AJ149" i="4" s="1"/>
  <c r="AJ16" i="6" s="1"/>
  <c r="AT10" i="6"/>
  <c r="G10" i="6" s="1"/>
  <c r="AO148" i="4"/>
  <c r="AO149" i="4" s="1"/>
  <c r="AO16" i="6" s="1"/>
  <c r="AP222" i="4"/>
  <c r="AP223" i="4" s="1"/>
  <c r="Y185" i="4"/>
  <c r="Y186" i="4" s="1"/>
  <c r="BH185" i="4"/>
  <c r="BH186" i="4" s="1"/>
  <c r="K19" i="5"/>
  <c r="BP185" i="4"/>
  <c r="BP186" i="4" s="1"/>
  <c r="BD222" i="4"/>
  <c r="BD223" i="4" s="1"/>
  <c r="AU17" i="5"/>
  <c r="AK18" i="7"/>
  <c r="G18" i="7" s="1"/>
  <c r="X185" i="4"/>
  <c r="X186" i="4" s="1"/>
  <c r="AG9" i="6"/>
  <c r="AG76" i="4"/>
  <c r="AG14" i="6" s="1"/>
  <c r="AI222" i="4"/>
  <c r="BG185" i="4"/>
  <c r="BR13" i="6"/>
  <c r="I13" i="6" s="1"/>
  <c r="T76" i="4"/>
  <c r="T14" i="6" s="1"/>
  <c r="T15" i="6" s="1"/>
  <c r="BC148" i="4"/>
  <c r="BC149" i="4" s="1"/>
  <c r="BC16" i="6" s="1"/>
  <c r="V148" i="4"/>
  <c r="E148" i="4" s="1"/>
  <c r="AB148" i="4"/>
  <c r="AB149" i="4" s="1"/>
  <c r="AB16" i="6" s="1"/>
  <c r="AD222" i="4"/>
  <c r="AD223" i="4" s="1"/>
  <c r="AL185" i="4"/>
  <c r="AL186" i="4" s="1"/>
  <c r="W19" i="7"/>
  <c r="F19" i="7" s="1"/>
  <c r="AO185" i="4"/>
  <c r="AO186" i="4" s="1"/>
  <c r="V9" i="6"/>
  <c r="E9" i="6" s="1"/>
  <c r="AT185" i="4"/>
  <c r="AT186" i="4" s="1"/>
  <c r="BO185" i="4"/>
  <c r="BO186" i="4" s="1"/>
  <c r="AH11" i="6"/>
  <c r="F11" i="6" s="1"/>
  <c r="AA148" i="4"/>
  <c r="AA149" i="4" s="1"/>
  <c r="AA16" i="6" s="1"/>
  <c r="M185" i="4"/>
  <c r="M186" i="4" s="1"/>
  <c r="X148" i="4"/>
  <c r="X149" i="4" s="1"/>
  <c r="X16" i="6" s="1"/>
  <c r="AD185" i="4"/>
  <c r="AD186" i="4" s="1"/>
  <c r="AJ222" i="4"/>
  <c r="AJ223" i="4" s="1"/>
  <c r="L39" i="4"/>
  <c r="L15" i="7"/>
  <c r="AR185" i="4"/>
  <c r="AR186" i="4" s="1"/>
  <c r="W185" i="4"/>
  <c r="F16" i="7"/>
  <c r="AJ185" i="4"/>
  <c r="AJ186" i="4" s="1"/>
  <c r="K148" i="4"/>
  <c r="K149" i="4" s="1"/>
  <c r="K16" i="6" s="1"/>
  <c r="K16" i="7"/>
  <c r="E16" i="7" s="1"/>
  <c r="BJ185" i="4"/>
  <c r="BJ186" i="4" s="1"/>
  <c r="AV185" i="4"/>
  <c r="AV186" i="4" s="1"/>
  <c r="N185" i="4"/>
  <c r="N186" i="4" s="1"/>
  <c r="AG185" i="4"/>
  <c r="AG186" i="4" s="1"/>
  <c r="BA185" i="4"/>
  <c r="BA186" i="4" s="1"/>
  <c r="BQ185" i="4"/>
  <c r="BQ186" i="4" s="1"/>
  <c r="AH10" i="6"/>
  <c r="F10" i="6" s="1"/>
  <c r="AB222" i="4"/>
  <c r="AB223" i="4" s="1"/>
  <c r="AK185" i="4"/>
  <c r="AK186" i="4" s="1"/>
  <c r="AA222" i="4"/>
  <c r="AA223" i="4" s="1"/>
  <c r="AW185" i="4"/>
  <c r="AW186" i="4" s="1"/>
  <c r="AU185" i="4"/>
  <c r="L148" i="4"/>
  <c r="L149" i="4" s="1"/>
  <c r="L16" i="6" s="1"/>
  <c r="AV18" i="5"/>
  <c r="E19" i="7"/>
  <c r="AZ185" i="4"/>
  <c r="AZ186" i="4" s="1"/>
  <c r="BI17" i="7"/>
  <c r="I17" i="7" s="1"/>
  <c r="AU18" i="7"/>
  <c r="H18" i="7" s="1"/>
  <c r="H17" i="7"/>
  <c r="AM185" i="4"/>
  <c r="AM186" i="4" s="1"/>
  <c r="V11" i="6"/>
  <c r="E11" i="6" s="1"/>
  <c r="BD185" i="4"/>
  <c r="BD186" i="4" s="1"/>
  <c r="AX19" i="7"/>
  <c r="H19" i="7" s="1"/>
  <c r="AE222" i="4"/>
  <c r="AE223" i="4" s="1"/>
  <c r="BI16" i="7"/>
  <c r="I16" i="7" s="1"/>
  <c r="W148" i="4"/>
  <c r="W149" i="4" s="1"/>
  <c r="W16" i="6" s="1"/>
  <c r="AI19" i="7"/>
  <c r="G19" i="7" s="1"/>
  <c r="I18" i="7"/>
  <c r="R185" i="4"/>
  <c r="R186" i="4" s="1"/>
  <c r="BG17" i="5"/>
  <c r="F18" i="7"/>
  <c r="AI17" i="5"/>
  <c r="K76" i="4"/>
  <c r="K14" i="6" s="1"/>
  <c r="K15" i="6" s="1"/>
  <c r="BN185" i="4"/>
  <c r="BN186" i="4" s="1"/>
  <c r="M148" i="4"/>
  <c r="M149" i="4" s="1"/>
  <c r="M16" i="6" s="1"/>
  <c r="K185" i="4"/>
  <c r="K18" i="7"/>
  <c r="E18" i="7" s="1"/>
  <c r="BC185" i="4"/>
  <c r="BC186" i="4" s="1"/>
  <c r="AU16" i="7"/>
  <c r="H16" i="7" s="1"/>
  <c r="AU19" i="5"/>
  <c r="BH19" i="7"/>
  <c r="I19" i="7" s="1"/>
  <c r="AE185" i="4"/>
  <c r="AE186" i="4" s="1"/>
  <c r="W18" i="5"/>
  <c r="I17" i="5" l="1"/>
  <c r="G17" i="5"/>
  <c r="I16" i="5"/>
  <c r="G16" i="5"/>
  <c r="E19" i="5"/>
  <c r="H19" i="5"/>
  <c r="E16" i="5"/>
  <c r="F19" i="5"/>
  <c r="E18" i="5"/>
  <c r="G19" i="5"/>
  <c r="F18" i="5"/>
  <c r="H16" i="5"/>
  <c r="H18" i="5"/>
  <c r="I19" i="5"/>
  <c r="E17" i="5"/>
  <c r="I18" i="5"/>
  <c r="F16" i="5"/>
  <c r="G18" i="5"/>
  <c r="H17" i="5"/>
  <c r="F17" i="5"/>
  <c r="BG15" i="6"/>
  <c r="BG17" i="6" s="1"/>
  <c r="AD77" i="4"/>
  <c r="AC20" i="5"/>
  <c r="AC21" i="5" s="1"/>
  <c r="AC6" i="7" s="1"/>
  <c r="N20" i="5"/>
  <c r="N21" i="5" s="1"/>
  <c r="N6" i="7" s="1"/>
  <c r="AF20" i="5"/>
  <c r="AF21" i="5" s="1"/>
  <c r="BO20" i="5"/>
  <c r="BO21" i="5" s="1"/>
  <c r="BO6" i="7" s="1"/>
  <c r="AL20" i="5"/>
  <c r="AL21" i="5" s="1"/>
  <c r="AG9" i="8" s="1"/>
  <c r="AT20" i="5"/>
  <c r="AT21" i="5" s="1"/>
  <c r="AT6" i="7" s="1"/>
  <c r="BD20" i="5"/>
  <c r="BD21" i="5" s="1"/>
  <c r="BD6" i="7" s="1"/>
  <c r="BR20" i="5"/>
  <c r="BR21" i="5" s="1"/>
  <c r="BR6" i="7" s="1"/>
  <c r="AG20" i="5"/>
  <c r="AG21" i="5" s="1"/>
  <c r="AB9" i="8" s="1"/>
  <c r="AM20" i="5"/>
  <c r="AM21" i="5" s="1"/>
  <c r="AM6" i="7" s="1"/>
  <c r="M20" i="5"/>
  <c r="M21" i="5" s="1"/>
  <c r="H9" i="8" s="1"/>
  <c r="BN20" i="5"/>
  <c r="BN21" i="5" s="1"/>
  <c r="BI20" i="5"/>
  <c r="BI21" i="5" s="1"/>
  <c r="BI6" i="7" s="1"/>
  <c r="AV20" i="5"/>
  <c r="AV21" i="5" s="1"/>
  <c r="Q20" i="5"/>
  <c r="Q21" i="5" s="1"/>
  <c r="L9" i="8" s="1"/>
  <c r="BL20" i="5"/>
  <c r="BL21" i="5" s="1"/>
  <c r="BL6" i="7" s="1"/>
  <c r="S20" i="5"/>
  <c r="S21" i="5" s="1"/>
  <c r="N9" i="8" s="1"/>
  <c r="AA20" i="5"/>
  <c r="AA21" i="5" s="1"/>
  <c r="AA6" i="7" s="1"/>
  <c r="X20" i="5"/>
  <c r="X21" i="5" s="1"/>
  <c r="X6" i="7" s="1"/>
  <c r="AX20" i="5"/>
  <c r="AX21" i="5" s="1"/>
  <c r="AX6" i="7" s="1"/>
  <c r="AP20" i="5"/>
  <c r="AP21" i="5" s="1"/>
  <c r="AK9" i="8" s="1"/>
  <c r="AD20" i="5"/>
  <c r="AD21" i="5" s="1"/>
  <c r="Y9" i="8" s="1"/>
  <c r="Y20" i="5"/>
  <c r="Y21" i="5" s="1"/>
  <c r="Y6" i="7" s="1"/>
  <c r="BP20" i="5"/>
  <c r="BP21" i="5" s="1"/>
  <c r="BK9" i="8" s="1"/>
  <c r="BF20" i="5"/>
  <c r="BF21" i="5" s="1"/>
  <c r="BA9" i="8" s="1"/>
  <c r="AE20" i="5"/>
  <c r="AE21" i="5" s="1"/>
  <c r="BC20" i="5"/>
  <c r="BC21" i="5" s="1"/>
  <c r="AN20" i="5"/>
  <c r="AN21" i="5" s="1"/>
  <c r="AI9" i="8" s="1"/>
  <c r="AQ20" i="5"/>
  <c r="AQ21" i="5" s="1"/>
  <c r="AQ6" i="7" s="1"/>
  <c r="AY20" i="5"/>
  <c r="AY21" i="5" s="1"/>
  <c r="AT9" i="8" s="1"/>
  <c r="AR20" i="5"/>
  <c r="AR21" i="5" s="1"/>
  <c r="BE20" i="5"/>
  <c r="BE21" i="5" s="1"/>
  <c r="AZ9" i="8" s="1"/>
  <c r="AW20" i="5"/>
  <c r="AW21" i="5" s="1"/>
  <c r="AR9" i="8" s="1"/>
  <c r="R20" i="5"/>
  <c r="R21" i="5" s="1"/>
  <c r="M9" i="8" s="1"/>
  <c r="P20" i="5"/>
  <c r="P21" i="5" s="1"/>
  <c r="P6" i="7" s="1"/>
  <c r="AO20" i="5"/>
  <c r="AO21" i="5" s="1"/>
  <c r="AO6" i="7" s="1"/>
  <c r="AH20" i="5"/>
  <c r="AH21" i="5" s="1"/>
  <c r="AH6" i="7" s="1"/>
  <c r="BH20" i="5"/>
  <c r="BH21" i="5" s="1"/>
  <c r="BH6" i="7" s="1"/>
  <c r="F185" i="4"/>
  <c r="T20" i="5"/>
  <c r="T21" i="5" s="1"/>
  <c r="T6" i="7" s="1"/>
  <c r="U20" i="5"/>
  <c r="U21" i="5" s="1"/>
  <c r="AZ20" i="5"/>
  <c r="AZ21" i="5" s="1"/>
  <c r="AU9" i="8" s="1"/>
  <c r="V20" i="5"/>
  <c r="V21" i="5" s="1"/>
  <c r="V6" i="7" s="1"/>
  <c r="BB20" i="5"/>
  <c r="BB21" i="5" s="1"/>
  <c r="AB20" i="5"/>
  <c r="AB21" i="5" s="1"/>
  <c r="BA20" i="5"/>
  <c r="BA21" i="5" s="1"/>
  <c r="BA6" i="7" s="1"/>
  <c r="AJ20" i="5"/>
  <c r="AJ21" i="5" s="1"/>
  <c r="Z20" i="5"/>
  <c r="Z21" i="5" s="1"/>
  <c r="O20" i="5"/>
  <c r="O21" i="5" s="1"/>
  <c r="O6" i="7" s="1"/>
  <c r="L20" i="5"/>
  <c r="L21" i="5" s="1"/>
  <c r="L6" i="7" s="1"/>
  <c r="BJ20" i="5"/>
  <c r="BJ21" i="5" s="1"/>
  <c r="BE9" i="8" s="1"/>
  <c r="AS20" i="5"/>
  <c r="AS21" i="5" s="1"/>
  <c r="AS6" i="7" s="1"/>
  <c r="AK20" i="5"/>
  <c r="AK21" i="5" s="1"/>
  <c r="AK6" i="7" s="1"/>
  <c r="BQ20" i="5"/>
  <c r="BQ21" i="5" s="1"/>
  <c r="BM20" i="5"/>
  <c r="BM21" i="5" s="1"/>
  <c r="BH9" i="8" s="1"/>
  <c r="BK20" i="5"/>
  <c r="BK21" i="5" s="1"/>
  <c r="BK6" i="7" s="1"/>
  <c r="E185" i="4"/>
  <c r="AI186" i="4"/>
  <c r="G185" i="4"/>
  <c r="BG186" i="4"/>
  <c r="I185" i="4"/>
  <c r="AU186" i="4"/>
  <c r="H185" i="4"/>
  <c r="K113" i="4"/>
  <c r="E112" i="4"/>
  <c r="BG113" i="4"/>
  <c r="I112" i="4"/>
  <c r="F148" i="4"/>
  <c r="AU113" i="4"/>
  <c r="H112" i="4"/>
  <c r="W113" i="4"/>
  <c r="F112" i="4"/>
  <c r="AI113" i="4"/>
  <c r="G112" i="4"/>
  <c r="I148" i="4"/>
  <c r="G222" i="4"/>
  <c r="BF77" i="4"/>
  <c r="H77" i="4" s="1"/>
  <c r="H76" i="4"/>
  <c r="W223" i="4"/>
  <c r="F222" i="4"/>
  <c r="BG77" i="4"/>
  <c r="AU223" i="4"/>
  <c r="H222" i="4"/>
  <c r="BG223" i="4"/>
  <c r="I222" i="4"/>
  <c r="E222" i="4"/>
  <c r="AI40" i="4"/>
  <c r="AI31" i="3" s="1"/>
  <c r="G39" i="4"/>
  <c r="I39" i="4"/>
  <c r="AH14" i="6"/>
  <c r="F14" i="6" s="1"/>
  <c r="F76" i="4"/>
  <c r="K40" i="4"/>
  <c r="K31" i="3" s="1"/>
  <c r="E39" i="4"/>
  <c r="BR77" i="4"/>
  <c r="I77" i="4" s="1"/>
  <c r="I76" i="4"/>
  <c r="W40" i="4"/>
  <c r="W31" i="3" s="1"/>
  <c r="F39" i="4"/>
  <c r="AU40" i="4"/>
  <c r="AU31" i="3" s="1"/>
  <c r="H39" i="4"/>
  <c r="AQ77" i="4"/>
  <c r="BI77" i="4"/>
  <c r="AR15" i="6"/>
  <c r="AR17" i="6" s="1"/>
  <c r="BI17" i="6"/>
  <c r="AL77" i="4"/>
  <c r="BC14" i="6"/>
  <c r="BC15" i="6" s="1"/>
  <c r="BC17" i="6" s="1"/>
  <c r="AZ15" i="6"/>
  <c r="AZ17" i="6" s="1"/>
  <c r="AK40" i="4"/>
  <c r="AK31" i="3" s="1"/>
  <c r="AF17" i="6"/>
  <c r="AH77" i="4"/>
  <c r="F77" i="4" s="1"/>
  <c r="AF77" i="4"/>
  <c r="AX77" i="4"/>
  <c r="BF149" i="4"/>
  <c r="AV77" i="4"/>
  <c r="AL15" i="6"/>
  <c r="AL17" i="6" s="1"/>
  <c r="AQ15" i="6"/>
  <c r="AQ17" i="6" s="1"/>
  <c r="O40" i="4"/>
  <c r="O31" i="3" s="1"/>
  <c r="AY77" i="4"/>
  <c r="AB15" i="6"/>
  <c r="AB17" i="6" s="1"/>
  <c r="O15" i="6"/>
  <c r="O17" i="6" s="1"/>
  <c r="R77" i="4"/>
  <c r="BF113" i="4"/>
  <c r="AA21" i="7"/>
  <c r="AB21" i="7"/>
  <c r="BM77" i="4"/>
  <c r="AV40" i="4"/>
  <c r="AV31" i="3" s="1"/>
  <c r="BH15" i="6"/>
  <c r="BH17" i="6" s="1"/>
  <c r="BK113" i="4"/>
  <c r="BM15" i="6"/>
  <c r="BM17" i="6" s="1"/>
  <c r="AT149" i="4"/>
  <c r="Y113" i="4"/>
  <c r="X15" i="6"/>
  <c r="X17" i="6" s="1"/>
  <c r="M113" i="4"/>
  <c r="BN17" i="6"/>
  <c r="W77" i="4"/>
  <c r="AW77" i="4"/>
  <c r="AA40" i="4"/>
  <c r="AA31" i="3" s="1"/>
  <c r="AR77" i="4"/>
  <c r="AE77" i="4"/>
  <c r="AP15" i="6"/>
  <c r="AP17" i="6" s="1"/>
  <c r="AT14" i="6"/>
  <c r="G14" i="6" s="1"/>
  <c r="L113" i="4"/>
  <c r="AK14" i="6"/>
  <c r="AK15" i="6" s="1"/>
  <c r="AK17" i="6" s="1"/>
  <c r="AK77" i="4"/>
  <c r="AT77" i="4"/>
  <c r="G77" i="4" s="1"/>
  <c r="Z15" i="6"/>
  <c r="Z17" i="6" s="1"/>
  <c r="BL15" i="6"/>
  <c r="BL17" i="6" s="1"/>
  <c r="AI15" i="6"/>
  <c r="AI17" i="6" s="1"/>
  <c r="BP21" i="7"/>
  <c r="Q113" i="4"/>
  <c r="BO21" i="7"/>
  <c r="M77" i="4"/>
  <c r="AX15" i="6"/>
  <c r="AX17" i="6" s="1"/>
  <c r="BF40" i="4"/>
  <c r="BF31" i="3" s="1"/>
  <c r="AG21" i="7"/>
  <c r="BE113" i="4"/>
  <c r="AG113" i="4"/>
  <c r="R17" i="6"/>
  <c r="BP17" i="6"/>
  <c r="BD113" i="4"/>
  <c r="AB113" i="4"/>
  <c r="R113" i="4"/>
  <c r="AC113" i="4"/>
  <c r="AA113" i="4"/>
  <c r="AJ113" i="4"/>
  <c r="AX113" i="4"/>
  <c r="BR113" i="4"/>
  <c r="N113" i="4"/>
  <c r="BB113" i="4"/>
  <c r="BM113" i="4"/>
  <c r="M17" i="6"/>
  <c r="T17" i="6"/>
  <c r="AS17" i="6"/>
  <c r="Z77" i="4"/>
  <c r="O77" i="4"/>
  <c r="AF113" i="4"/>
  <c r="AH113" i="4"/>
  <c r="AC77" i="4"/>
  <c r="X40" i="4"/>
  <c r="X31" i="3" s="1"/>
  <c r="AP77" i="4"/>
  <c r="AE113" i="4"/>
  <c r="BH21" i="7"/>
  <c r="AZ40" i="4"/>
  <c r="AZ31" i="3" s="1"/>
  <c r="AS21" i="7"/>
  <c r="AG15" i="6"/>
  <c r="AG17" i="6" s="1"/>
  <c r="BL77" i="4"/>
  <c r="X21" i="7"/>
  <c r="AF40" i="4"/>
  <c r="AF31" i="3" s="1"/>
  <c r="S113" i="4"/>
  <c r="BA40" i="4"/>
  <c r="BA31" i="3" s="1"/>
  <c r="BP40" i="4"/>
  <c r="BP31" i="3" s="1"/>
  <c r="AK113" i="4"/>
  <c r="AP113" i="4"/>
  <c r="BH113" i="4"/>
  <c r="L77" i="4"/>
  <c r="BR14" i="6"/>
  <c r="I14" i="6" s="1"/>
  <c r="L17" i="6"/>
  <c r="BK15" i="6"/>
  <c r="BK17" i="6" s="1"/>
  <c r="W17" i="6"/>
  <c r="BR149" i="4"/>
  <c r="BJ77" i="4"/>
  <c r="AF21" i="7"/>
  <c r="BA21" i="7"/>
  <c r="AZ21" i="7"/>
  <c r="AJ40" i="4"/>
  <c r="AJ31" i="3" s="1"/>
  <c r="AY113" i="4"/>
  <c r="BN40" i="4"/>
  <c r="BN31" i="3" s="1"/>
  <c r="BA113" i="4"/>
  <c r="BD15" i="6"/>
  <c r="BD17" i="6" s="1"/>
  <c r="AC17" i="6"/>
  <c r="K17" i="6"/>
  <c r="AV17" i="6"/>
  <c r="N15" i="6"/>
  <c r="N17" i="6" s="1"/>
  <c r="BH77" i="4"/>
  <c r="BE21" i="7"/>
  <c r="BC113" i="4"/>
  <c r="BO113" i="4"/>
  <c r="AB40" i="4"/>
  <c r="AB31" i="3" s="1"/>
  <c r="BP113" i="4"/>
  <c r="BQ14" i="6"/>
  <c r="BQ15" i="6" s="1"/>
  <c r="BQ17" i="6" s="1"/>
  <c r="BQ77" i="4"/>
  <c r="N20" i="3"/>
  <c r="N22" i="7"/>
  <c r="AO20" i="3"/>
  <c r="AO22" i="7"/>
  <c r="AY24" i="5"/>
  <c r="AY7" i="7"/>
  <c r="AM20" i="3"/>
  <c r="AM22" i="7"/>
  <c r="AC22" i="7"/>
  <c r="AC20" i="3"/>
  <c r="AS20" i="3"/>
  <c r="AS22" i="7"/>
  <c r="BB20" i="3"/>
  <c r="BB22" i="7"/>
  <c r="AX7" i="7"/>
  <c r="AX24" i="5"/>
  <c r="P7" i="7"/>
  <c r="P24" i="5"/>
  <c r="AK22" i="7"/>
  <c r="AK20" i="3"/>
  <c r="AN7" i="7"/>
  <c r="AN24" i="5"/>
  <c r="AV20" i="3"/>
  <c r="AV22" i="7"/>
  <c r="AJ7" i="7"/>
  <c r="AJ24" i="5"/>
  <c r="BP22" i="7"/>
  <c r="BP20" i="3"/>
  <c r="AQ24" i="5"/>
  <c r="AQ7" i="7"/>
  <c r="BL7" i="7"/>
  <c r="BL24" i="5"/>
  <c r="AK24" i="5"/>
  <c r="AK7" i="7"/>
  <c r="BH7" i="7"/>
  <c r="BH24" i="5"/>
  <c r="U20" i="3"/>
  <c r="U22" i="7"/>
  <c r="AB24" i="5"/>
  <c r="AB7" i="7"/>
  <c r="AP7" i="7"/>
  <c r="AP24" i="5"/>
  <c r="BK24" i="5"/>
  <c r="BK7" i="7"/>
  <c r="BI7" i="7"/>
  <c r="BI24" i="5"/>
  <c r="AZ22" i="7"/>
  <c r="AZ20" i="3"/>
  <c r="BJ22" i="7"/>
  <c r="BJ20" i="3"/>
  <c r="BO20" i="3"/>
  <c r="BO22" i="7"/>
  <c r="X22" i="7"/>
  <c r="X20" i="3"/>
  <c r="AA22" i="7"/>
  <c r="AA20" i="3"/>
  <c r="M24" i="5"/>
  <c r="M7" i="7"/>
  <c r="T22" i="7"/>
  <c r="T20" i="3"/>
  <c r="AL24" i="5"/>
  <c r="AL7" i="7"/>
  <c r="BQ20" i="3"/>
  <c r="BQ22" i="7"/>
  <c r="AR22" i="7"/>
  <c r="AR20" i="3"/>
  <c r="AS7" i="7"/>
  <c r="AS24" i="5"/>
  <c r="BO7" i="7"/>
  <c r="BO24" i="5"/>
  <c r="BN7" i="7"/>
  <c r="BN24" i="5"/>
  <c r="AW20" i="3"/>
  <c r="AW22" i="7"/>
  <c r="BA22" i="7"/>
  <c r="BA20" i="3"/>
  <c r="AD7" i="7"/>
  <c r="AD24" i="5"/>
  <c r="BP24" i="5"/>
  <c r="BP7" i="7"/>
  <c r="AO7" i="7"/>
  <c r="AO24" i="5"/>
  <c r="BJ24" i="5"/>
  <c r="BJ7" i="7"/>
  <c r="AA24" i="5"/>
  <c r="AA7" i="7"/>
  <c r="AG22" i="7"/>
  <c r="AG20" i="3"/>
  <c r="AF7" i="7"/>
  <c r="AF24" i="5"/>
  <c r="AR24" i="5"/>
  <c r="AR7" i="7"/>
  <c r="R24" i="5"/>
  <c r="R7" i="7"/>
  <c r="V7" i="7"/>
  <c r="V24" i="5"/>
  <c r="BL20" i="3"/>
  <c r="BL22" i="7"/>
  <c r="AQ22" i="7"/>
  <c r="AQ20" i="3"/>
  <c r="AT22" i="7"/>
  <c r="AT20" i="3"/>
  <c r="BC22" i="7"/>
  <c r="BC20" i="3"/>
  <c r="BF24" i="5"/>
  <c r="BF7" i="7"/>
  <c r="L7" i="7"/>
  <c r="L24" i="5"/>
  <c r="N7" i="7"/>
  <c r="N24" i="5"/>
  <c r="AU20" i="5"/>
  <c r="AN113" i="4"/>
  <c r="K20" i="5"/>
  <c r="K21" i="5" s="1"/>
  <c r="BR40" i="4"/>
  <c r="BR31" i="3" s="1"/>
  <c r="AZ24" i="5"/>
  <c r="AZ7" i="7"/>
  <c r="K77" i="4"/>
  <c r="S20" i="7"/>
  <c r="S21" i="7" s="1"/>
  <c r="S40" i="4"/>
  <c r="S31" i="3" s="1"/>
  <c r="AW17" i="6"/>
  <c r="AB77" i="4"/>
  <c r="AM14" i="6"/>
  <c r="AM15" i="6" s="1"/>
  <c r="AM17" i="6" s="1"/>
  <c r="AM77" i="4"/>
  <c r="BD21" i="7"/>
  <c r="N77" i="4"/>
  <c r="BM24" i="5"/>
  <c r="BM7" i="7"/>
  <c r="AK21" i="7"/>
  <c r="BK20" i="7"/>
  <c r="BK21" i="7" s="1"/>
  <c r="BK40" i="4"/>
  <c r="BK31" i="3" s="1"/>
  <c r="AD17" i="6"/>
  <c r="AD40" i="4"/>
  <c r="AD31" i="3" s="1"/>
  <c r="BI113" i="4"/>
  <c r="AL113" i="4"/>
  <c r="BG20" i="7"/>
  <c r="BG21" i="7" s="1"/>
  <c r="BG40" i="4"/>
  <c r="BG31" i="3" s="1"/>
  <c r="AZ113" i="4"/>
  <c r="AJ21" i="7"/>
  <c r="AW113" i="4"/>
  <c r="BH40" i="4"/>
  <c r="BH31" i="3" s="1"/>
  <c r="AE7" i="7"/>
  <c r="AE24" i="5"/>
  <c r="BD24" i="5"/>
  <c r="BD7" i="7"/>
  <c r="Y24" i="5"/>
  <c r="Y7" i="7"/>
  <c r="AJ20" i="3"/>
  <c r="AJ22" i="7"/>
  <c r="Z24" i="5"/>
  <c r="Z7" i="7"/>
  <c r="Y14" i="6"/>
  <c r="Y15" i="6" s="1"/>
  <c r="Y17" i="6" s="1"/>
  <c r="Y77" i="4"/>
  <c r="BC7" i="7"/>
  <c r="BC24" i="5"/>
  <c r="Q20" i="7"/>
  <c r="Q21" i="7" s="1"/>
  <c r="Q40" i="4"/>
  <c r="Q31" i="3" s="1"/>
  <c r="M20" i="3"/>
  <c r="M22" i="7"/>
  <c r="AQ20" i="7"/>
  <c r="AQ21" i="7" s="1"/>
  <c r="AQ40" i="4"/>
  <c r="AQ31" i="3" s="1"/>
  <c r="R20" i="7"/>
  <c r="R21" i="7" s="1"/>
  <c r="R40" i="4"/>
  <c r="R31" i="3" s="1"/>
  <c r="T20" i="7"/>
  <c r="T21" i="7" s="1"/>
  <c r="T40" i="4"/>
  <c r="T31" i="3" s="1"/>
  <c r="Q7" i="7"/>
  <c r="Q24" i="5"/>
  <c r="X77" i="4"/>
  <c r="BA14" i="6"/>
  <c r="BA15" i="6" s="1"/>
  <c r="BA17" i="6" s="1"/>
  <c r="BA77" i="4"/>
  <c r="AL20" i="7"/>
  <c r="AL21" i="7" s="1"/>
  <c r="AL40" i="4"/>
  <c r="AL31" i="3" s="1"/>
  <c r="BR7" i="7"/>
  <c r="BR24" i="5"/>
  <c r="BB20" i="7"/>
  <c r="BB21" i="7" s="1"/>
  <c r="BB40" i="4"/>
  <c r="BB31" i="3" s="1"/>
  <c r="BQ20" i="7"/>
  <c r="BQ21" i="7" s="1"/>
  <c r="BQ40" i="4"/>
  <c r="BQ31" i="3" s="1"/>
  <c r="I15" i="7"/>
  <c r="AP40" i="4"/>
  <c r="AP31" i="3" s="1"/>
  <c r="O20" i="3"/>
  <c r="O22" i="7"/>
  <c r="V14" i="6"/>
  <c r="E14" i="6" s="1"/>
  <c r="BA7" i="7"/>
  <c r="BA24" i="5"/>
  <c r="BH20" i="3"/>
  <c r="BH22" i="7"/>
  <c r="E15" i="7"/>
  <c r="BL20" i="7"/>
  <c r="BL21" i="7" s="1"/>
  <c r="BL40" i="4"/>
  <c r="BL31" i="3" s="1"/>
  <c r="AI20" i="5"/>
  <c r="AH22" i="7"/>
  <c r="AH20" i="3"/>
  <c r="AY20" i="3"/>
  <c r="AY22" i="7"/>
  <c r="T24" i="5"/>
  <c r="T7" i="7"/>
  <c r="V20" i="3"/>
  <c r="V22" i="7"/>
  <c r="BM22" i="7"/>
  <c r="BM20" i="3"/>
  <c r="AM7" i="7"/>
  <c r="AM24" i="5"/>
  <c r="P20" i="7"/>
  <c r="P21" i="7" s="1"/>
  <c r="P40" i="4"/>
  <c r="P31" i="3" s="1"/>
  <c r="AG77" i="4"/>
  <c r="T77" i="4"/>
  <c r="BD77" i="4"/>
  <c r="AT20" i="7"/>
  <c r="AT21" i="7" s="1"/>
  <c r="AT40" i="4"/>
  <c r="AT31" i="3" s="1"/>
  <c r="AV21" i="7"/>
  <c r="BJ15" i="6"/>
  <c r="BJ17" i="6" s="1"/>
  <c r="T113" i="4"/>
  <c r="AN77" i="4"/>
  <c r="N40" i="4"/>
  <c r="N31" i="3" s="1"/>
  <c r="F15" i="7"/>
  <c r="AO20" i="7"/>
  <c r="AO21" i="7" s="1"/>
  <c r="AO40" i="4"/>
  <c r="AO31" i="3" s="1"/>
  <c r="P113" i="4"/>
  <c r="AS40" i="4"/>
  <c r="AS31" i="3" s="1"/>
  <c r="BF21" i="7"/>
  <c r="AD21" i="7"/>
  <c r="AP21" i="7"/>
  <c r="AV113" i="4"/>
  <c r="AO113" i="4"/>
  <c r="AY40" i="4"/>
  <c r="AY31" i="3" s="1"/>
  <c r="BQ113" i="4"/>
  <c r="BG20" i="5"/>
  <c r="BM21" i="7"/>
  <c r="BJ40" i="4"/>
  <c r="BJ31" i="3" s="1"/>
  <c r="AN22" i="7"/>
  <c r="AN20" i="3"/>
  <c r="AD20" i="3"/>
  <c r="AD22" i="7"/>
  <c r="AG7" i="7"/>
  <c r="AG24" i="5"/>
  <c r="BN77" i="4"/>
  <c r="BB24" i="5"/>
  <c r="BB7" i="7"/>
  <c r="AC7" i="7"/>
  <c r="AC24" i="5"/>
  <c r="AJ14" i="6"/>
  <c r="AJ15" i="6" s="1"/>
  <c r="AJ17" i="6" s="1"/>
  <c r="AJ77" i="4"/>
  <c r="BB77" i="4"/>
  <c r="BB14" i="6"/>
  <c r="BB15" i="6" s="1"/>
  <c r="BB17" i="6" s="1"/>
  <c r="U20" i="7"/>
  <c r="U21" i="7" s="1"/>
  <c r="U40" i="4"/>
  <c r="U31" i="3" s="1"/>
  <c r="AI223" i="4"/>
  <c r="AH7" i="7"/>
  <c r="AH24" i="5"/>
  <c r="AP20" i="3"/>
  <c r="AP22" i="7"/>
  <c r="BO15" i="6"/>
  <c r="BO17" i="6" s="1"/>
  <c r="Y20" i="7"/>
  <c r="Y21" i="7" s="1"/>
  <c r="Y40" i="4"/>
  <c r="Y31" i="3" s="1"/>
  <c r="BE20" i="3"/>
  <c r="BE22" i="7"/>
  <c r="BF14" i="6"/>
  <c r="H14" i="6" s="1"/>
  <c r="N21" i="7"/>
  <c r="O113" i="4"/>
  <c r="W20" i="7"/>
  <c r="W21" i="7" s="1"/>
  <c r="S14" i="6"/>
  <c r="S15" i="6" s="1"/>
  <c r="S17" i="6" s="1"/>
  <c r="S77" i="4"/>
  <c r="U113" i="4"/>
  <c r="BI40" i="4"/>
  <c r="BI31" i="3" s="1"/>
  <c r="AS77" i="4"/>
  <c r="O21" i="7"/>
  <c r="BN21" i="7"/>
  <c r="AI20" i="7"/>
  <c r="AI21" i="7" s="1"/>
  <c r="BN113" i="4"/>
  <c r="AS113" i="4"/>
  <c r="X113" i="4"/>
  <c r="AU20" i="7"/>
  <c r="AU21" i="7" s="1"/>
  <c r="Z113" i="4"/>
  <c r="AQ113" i="4"/>
  <c r="BC20" i="7"/>
  <c r="BC21" i="7" s="1"/>
  <c r="BC40" i="4"/>
  <c r="BC31" i="3" s="1"/>
  <c r="BJ21" i="7"/>
  <c r="AY21" i="7"/>
  <c r="AG40" i="4"/>
  <c r="AG31" i="3" s="1"/>
  <c r="AX20" i="3"/>
  <c r="AX22" i="7"/>
  <c r="X7" i="7"/>
  <c r="X24" i="5"/>
  <c r="AW24" i="5"/>
  <c r="AW7" i="7"/>
  <c r="AF20" i="3"/>
  <c r="AF22" i="7"/>
  <c r="K223" i="4"/>
  <c r="BQ7" i="7"/>
  <c r="BQ24" i="5"/>
  <c r="AE20" i="3"/>
  <c r="AE22" i="7"/>
  <c r="O7" i="7"/>
  <c r="O24" i="5"/>
  <c r="Z22" i="7"/>
  <c r="Z20" i="3"/>
  <c r="BF20" i="3"/>
  <c r="BF22" i="7"/>
  <c r="BE77" i="4"/>
  <c r="AB22" i="7"/>
  <c r="AB20" i="3"/>
  <c r="Z20" i="7"/>
  <c r="Z21" i="7" s="1"/>
  <c r="Z40" i="4"/>
  <c r="Z31" i="3" s="1"/>
  <c r="BI20" i="3"/>
  <c r="BI22" i="7"/>
  <c r="V77" i="4"/>
  <c r="E77" i="4" s="1"/>
  <c r="V20" i="7"/>
  <c r="V21" i="7" s="1"/>
  <c r="V40" i="4"/>
  <c r="V31" i="3" s="1"/>
  <c r="S22" i="7"/>
  <c r="S20" i="3"/>
  <c r="M20" i="7"/>
  <c r="M21" i="7" s="1"/>
  <c r="M40" i="4"/>
  <c r="M31" i="3" s="1"/>
  <c r="AT24" i="5"/>
  <c r="AT7" i="7"/>
  <c r="U14" i="6"/>
  <c r="U15" i="6" s="1"/>
  <c r="U17" i="6" s="1"/>
  <c r="U77" i="4"/>
  <c r="BK77" i="4"/>
  <c r="P14" i="6"/>
  <c r="P15" i="6" s="1"/>
  <c r="P17" i="6" s="1"/>
  <c r="P77" i="4"/>
  <c r="AE20" i="7"/>
  <c r="AE21" i="7" s="1"/>
  <c r="AE40" i="4"/>
  <c r="AE31" i="3" s="1"/>
  <c r="BO77" i="4"/>
  <c r="AO15" i="6"/>
  <c r="AO17" i="6" s="1"/>
  <c r="S7" i="7"/>
  <c r="S24" i="5"/>
  <c r="BI21" i="7"/>
  <c r="AH40" i="4"/>
  <c r="AH31" i="3" s="1"/>
  <c r="P22" i="7"/>
  <c r="P20" i="3"/>
  <c r="G15" i="7"/>
  <c r="H15" i="7"/>
  <c r="AM113" i="4"/>
  <c r="AR113" i="4"/>
  <c r="BM40" i="4"/>
  <c r="BM31" i="3" s="1"/>
  <c r="BE7" i="7"/>
  <c r="BE24" i="5"/>
  <c r="AV24" i="5"/>
  <c r="AV7" i="7"/>
  <c r="L20" i="7"/>
  <c r="L21" i="7" s="1"/>
  <c r="L40" i="4"/>
  <c r="L31" i="3" s="1"/>
  <c r="BE15" i="6"/>
  <c r="BE17" i="6" s="1"/>
  <c r="AL20" i="3"/>
  <c r="AL22" i="7"/>
  <c r="BD20" i="3"/>
  <c r="BD22" i="7"/>
  <c r="V149" i="4"/>
  <c r="BN20" i="3"/>
  <c r="BN22" i="7"/>
  <c r="R22" i="7"/>
  <c r="R20" i="3"/>
  <c r="Q22" i="7"/>
  <c r="Q20" i="3"/>
  <c r="Y22" i="7"/>
  <c r="Y20" i="3"/>
  <c r="U7" i="7"/>
  <c r="U24" i="5"/>
  <c r="L20" i="3"/>
  <c r="L22" i="7"/>
  <c r="BR22" i="7"/>
  <c r="BR20" i="3"/>
  <c r="W186" i="4"/>
  <c r="K186" i="4"/>
  <c r="BK20" i="3"/>
  <c r="BK22" i="7"/>
  <c r="AA14" i="6"/>
  <c r="AA15" i="6" s="1"/>
  <c r="AA17" i="6" s="1"/>
  <c r="AA77" i="4"/>
  <c r="AY15" i="6"/>
  <c r="AY17" i="6" s="1"/>
  <c r="AH149" i="4"/>
  <c r="Q14" i="6"/>
  <c r="Q15" i="6" s="1"/>
  <c r="Q17" i="6" s="1"/>
  <c r="Q77" i="4"/>
  <c r="AZ77" i="4"/>
  <c r="AN15" i="6"/>
  <c r="AN17" i="6" s="1"/>
  <c r="AU77" i="4"/>
  <c r="AU14" i="6"/>
  <c r="AU15" i="6" s="1"/>
  <c r="AU17" i="6" s="1"/>
  <c r="AE15" i="6"/>
  <c r="AE17" i="6" s="1"/>
  <c r="AW21" i="7"/>
  <c r="W20" i="5"/>
  <c r="AI77" i="4"/>
  <c r="AO77" i="4"/>
  <c r="AW40" i="4"/>
  <c r="AW31" i="3" s="1"/>
  <c r="K20" i="7"/>
  <c r="K21" i="7" s="1"/>
  <c r="BD40" i="4"/>
  <c r="BD31" i="3" s="1"/>
  <c r="BP77" i="4"/>
  <c r="AH21" i="7"/>
  <c r="AX20" i="7"/>
  <c r="AX21" i="7" s="1"/>
  <c r="AX40" i="4"/>
  <c r="AX31" i="3" s="1"/>
  <c r="AC20" i="7"/>
  <c r="AC21" i="7" s="1"/>
  <c r="AC40" i="4"/>
  <c r="AC31" i="3" s="1"/>
  <c r="AM20" i="7"/>
  <c r="AM21" i="7" s="1"/>
  <c r="AM40" i="4"/>
  <c r="AM31" i="3" s="1"/>
  <c r="AN20" i="7"/>
  <c r="AN21" i="7" s="1"/>
  <c r="AN40" i="4"/>
  <c r="AN31" i="3" s="1"/>
  <c r="BE40" i="4"/>
  <c r="BE31" i="3" s="1"/>
  <c r="BR21" i="7"/>
  <c r="BJ113" i="4"/>
  <c r="AD113" i="4"/>
  <c r="AT113" i="4"/>
  <c r="BL113" i="4"/>
  <c r="V113" i="4"/>
  <c r="BO40" i="4"/>
  <c r="BO31" i="3" s="1"/>
  <c r="AR21" i="7"/>
  <c r="AR40" i="4"/>
  <c r="AR31" i="3" s="1"/>
  <c r="G186" i="4" l="1"/>
  <c r="V10" i="8"/>
  <c r="W10" i="8"/>
  <c r="E186" i="4"/>
  <c r="AP10" i="8"/>
  <c r="F186" i="4"/>
  <c r="BI10" i="8"/>
  <c r="AU10" i="8"/>
  <c r="H186" i="4"/>
  <c r="J10" i="8"/>
  <c r="F10" i="8"/>
  <c r="I186" i="4"/>
  <c r="W21" i="5"/>
  <c r="F21" i="5" s="1"/>
  <c r="F20" i="5"/>
  <c r="AU21" i="5"/>
  <c r="H21" i="5" s="1"/>
  <c r="H20" i="5"/>
  <c r="AI21" i="5"/>
  <c r="G21" i="5" s="1"/>
  <c r="G20" i="5"/>
  <c r="E21" i="5"/>
  <c r="E20" i="5"/>
  <c r="BG21" i="5"/>
  <c r="I21" i="5" s="1"/>
  <c r="I20" i="5"/>
  <c r="BG22" i="7"/>
  <c r="I22" i="7" s="1"/>
  <c r="T9" i="8"/>
  <c r="BG20" i="3"/>
  <c r="I20" i="3" s="1"/>
  <c r="AG6" i="7"/>
  <c r="AF9" i="8"/>
  <c r="BG9" i="8"/>
  <c r="BM6" i="7"/>
  <c r="S6" i="7"/>
  <c r="BP6" i="7"/>
  <c r="AV9" i="8"/>
  <c r="AD10" i="8"/>
  <c r="AI20" i="3"/>
  <c r="G20" i="3" s="1"/>
  <c r="AW9" i="8"/>
  <c r="AI22" i="7"/>
  <c r="G22" i="7" s="1"/>
  <c r="BD9" i="8"/>
  <c r="BB6" i="7"/>
  <c r="BC9" i="8"/>
  <c r="Q6" i="7"/>
  <c r="AD6" i="7"/>
  <c r="AN9" i="8"/>
  <c r="X9" i="8"/>
  <c r="AZ6" i="7"/>
  <c r="AJ9" i="8"/>
  <c r="BJ9" i="8"/>
  <c r="BN6" i="7"/>
  <c r="O9" i="8"/>
  <c r="S9" i="8"/>
  <c r="R6" i="7"/>
  <c r="J9" i="8"/>
  <c r="BI9" i="8"/>
  <c r="M6" i="7"/>
  <c r="AL6" i="7"/>
  <c r="AP6" i="7"/>
  <c r="AC9" i="8"/>
  <c r="BJ6" i="7"/>
  <c r="BF9" i="8"/>
  <c r="K9" i="8"/>
  <c r="BC6" i="7"/>
  <c r="AL9" i="8"/>
  <c r="AY9" i="8"/>
  <c r="AX9" i="8"/>
  <c r="AS9" i="8"/>
  <c r="AN6" i="7"/>
  <c r="Q9" i="8"/>
  <c r="G21" i="7"/>
  <c r="F21" i="7"/>
  <c r="G223" i="4"/>
  <c r="G9" i="8"/>
  <c r="H223" i="4"/>
  <c r="AH9" i="8"/>
  <c r="V9" i="8"/>
  <c r="AO9" i="8"/>
  <c r="BL9" i="8"/>
  <c r="F223" i="4"/>
  <c r="H21" i="7"/>
  <c r="I9" i="8"/>
  <c r="I21" i="7"/>
  <c r="BQ6" i="7"/>
  <c r="E223" i="4"/>
  <c r="E21" i="7"/>
  <c r="I223" i="4"/>
  <c r="AU20" i="3"/>
  <c r="H20" i="3" s="1"/>
  <c r="AU22" i="7"/>
  <c r="H22" i="7" s="1"/>
  <c r="W24" i="5"/>
  <c r="F24" i="5" s="1"/>
  <c r="BR16" i="6"/>
  <c r="I16" i="6" s="1"/>
  <c r="I149" i="4"/>
  <c r="AT16" i="6"/>
  <c r="G16" i="6" s="1"/>
  <c r="G149" i="4"/>
  <c r="H113" i="4"/>
  <c r="G113" i="4"/>
  <c r="I113" i="4"/>
  <c r="V16" i="6"/>
  <c r="E16" i="6" s="1"/>
  <c r="E149" i="4"/>
  <c r="BF16" i="6"/>
  <c r="H16" i="6" s="1"/>
  <c r="H149" i="4"/>
  <c r="AH16" i="6"/>
  <c r="F16" i="6" s="1"/>
  <c r="F149" i="4"/>
  <c r="F113" i="4"/>
  <c r="E113" i="4"/>
  <c r="AU7" i="7"/>
  <c r="AU24" i="5"/>
  <c r="H24" i="5" s="1"/>
  <c r="AH15" i="6"/>
  <c r="F15" i="6" s="1"/>
  <c r="W7" i="7"/>
  <c r="H40" i="4"/>
  <c r="AK8" i="2" s="1"/>
  <c r="BG24" i="5"/>
  <c r="I24" i="5" s="1"/>
  <c r="I40" i="4"/>
  <c r="AL8" i="2" s="1"/>
  <c r="G40" i="4"/>
  <c r="AJ8" i="2" s="1"/>
  <c r="BG7" i="7"/>
  <c r="F40" i="4"/>
  <c r="AI8" i="2" s="1"/>
  <c r="E40" i="4"/>
  <c r="AH8" i="2" s="1"/>
  <c r="R10" i="8"/>
  <c r="E7" i="18"/>
  <c r="K7" i="18"/>
  <c r="K6" i="18"/>
  <c r="E6" i="18"/>
  <c r="S6" i="18"/>
  <c r="O6" i="18"/>
  <c r="BK10" i="8"/>
  <c r="O7" i="18"/>
  <c r="G7" i="18"/>
  <c r="S7" i="18"/>
  <c r="G6" i="18"/>
  <c r="BO23" i="7"/>
  <c r="AF10" i="8"/>
  <c r="BF6" i="7"/>
  <c r="T23" i="7"/>
  <c r="AA23" i="7"/>
  <c r="AR23" i="7"/>
  <c r="AS23" i="7"/>
  <c r="BL23" i="7"/>
  <c r="AV10" i="8"/>
  <c r="AO23" i="7"/>
  <c r="U23" i="7"/>
  <c r="BC23" i="7"/>
  <c r="BA23" i="7"/>
  <c r="AF23" i="7"/>
  <c r="AT15" i="6"/>
  <c r="G15" i="6" s="1"/>
  <c r="AG23" i="7"/>
  <c r="BR15" i="6"/>
  <c r="I15" i="6" s="1"/>
  <c r="BA10" i="8"/>
  <c r="AC23" i="7"/>
  <c r="AX23" i="7"/>
  <c r="AQ10" i="8"/>
  <c r="BE23" i="7"/>
  <c r="BE6" i="7"/>
  <c r="AV23" i="7"/>
  <c r="AN23" i="7"/>
  <c r="AM23" i="7"/>
  <c r="AB6" i="7"/>
  <c r="BH23" i="7"/>
  <c r="BQ23" i="7"/>
  <c r="AB23" i="7"/>
  <c r="AK23" i="7"/>
  <c r="X23" i="7"/>
  <c r="AZ23" i="7"/>
  <c r="BJ23" i="7"/>
  <c r="AA10" i="8"/>
  <c r="BP23" i="7"/>
  <c r="AW23" i="7"/>
  <c r="W9" i="8"/>
  <c r="AY23" i="7"/>
  <c r="AE23" i="7"/>
  <c r="BB23" i="7"/>
  <c r="AW6" i="7"/>
  <c r="AJ6" i="7"/>
  <c r="AE9" i="8"/>
  <c r="N23" i="7"/>
  <c r="BM9" i="8"/>
  <c r="AQ9" i="8"/>
  <c r="AY6" i="7"/>
  <c r="AV6" i="7"/>
  <c r="S23" i="7"/>
  <c r="BR23" i="7"/>
  <c r="V15" i="6"/>
  <c r="E15" i="6" s="1"/>
  <c r="Z23" i="7"/>
  <c r="AQ23" i="7"/>
  <c r="V23" i="7"/>
  <c r="AH23" i="7"/>
  <c r="E20" i="7"/>
  <c r="L23" i="7"/>
  <c r="Y23" i="7"/>
  <c r="BD23" i="7"/>
  <c r="BI23" i="7"/>
  <c r="R23" i="7"/>
  <c r="S10" i="8"/>
  <c r="AE10" i="8"/>
  <c r="BN23" i="7"/>
  <c r="BF23" i="7"/>
  <c r="BK23" i="7"/>
  <c r="AT23" i="7"/>
  <c r="AL23" i="7"/>
  <c r="AI6" i="7"/>
  <c r="AD9" i="8"/>
  <c r="BM10" i="8"/>
  <c r="P10" i="8"/>
  <c r="BE10" i="8"/>
  <c r="AT10" i="8"/>
  <c r="AP23" i="7"/>
  <c r="I10" i="8"/>
  <c r="K10" i="8"/>
  <c r="AL10" i="8"/>
  <c r="I20" i="7"/>
  <c r="AE6" i="7"/>
  <c r="Z9" i="8"/>
  <c r="N10" i="8"/>
  <c r="X10" i="8"/>
  <c r="Z10" i="8"/>
  <c r="AI24" i="5"/>
  <c r="G24" i="5" s="1"/>
  <c r="AI7" i="7"/>
  <c r="BC10" i="8"/>
  <c r="Y10" i="8"/>
  <c r="AR10" i="8"/>
  <c r="W20" i="3"/>
  <c r="F20" i="3" s="1"/>
  <c r="W22" i="7"/>
  <c r="G10" i="8"/>
  <c r="AM10" i="8"/>
  <c r="AZ10" i="8"/>
  <c r="AS10" i="8"/>
  <c r="G20" i="7"/>
  <c r="BM23" i="7"/>
  <c r="U6" i="7"/>
  <c r="P9" i="8"/>
  <c r="AG10" i="8"/>
  <c r="AJ23" i="7"/>
  <c r="BD10" i="8"/>
  <c r="Z6" i="7"/>
  <c r="U9" i="8"/>
  <c r="U10" i="8"/>
  <c r="AX10" i="8"/>
  <c r="BG10" i="8"/>
  <c r="H10" i="8"/>
  <c r="AR6" i="7"/>
  <c r="AM9" i="8"/>
  <c r="H20" i="7"/>
  <c r="O23" i="7"/>
  <c r="F20" i="7"/>
  <c r="T10" i="8"/>
  <c r="AD23" i="7"/>
  <c r="AO10" i="8"/>
  <c r="BL10" i="8"/>
  <c r="AW10" i="8"/>
  <c r="M10" i="8"/>
  <c r="K20" i="3"/>
  <c r="E20" i="3" s="1"/>
  <c r="K22" i="7"/>
  <c r="BH10" i="8"/>
  <c r="Q10" i="8"/>
  <c r="AN10" i="8"/>
  <c r="L10" i="8"/>
  <c r="AJ10" i="8"/>
  <c r="Q23" i="7"/>
  <c r="BJ10" i="8"/>
  <c r="M23" i="7"/>
  <c r="AB10" i="8"/>
  <c r="BF15" i="6"/>
  <c r="H15" i="6" s="1"/>
  <c r="O10" i="8"/>
  <c r="BF10" i="8"/>
  <c r="K24" i="5"/>
  <c r="E24" i="5" s="1"/>
  <c r="K7" i="7"/>
  <c r="BB10" i="8"/>
  <c r="AA9" i="8"/>
  <c r="AF6" i="7"/>
  <c r="AC10" i="8"/>
  <c r="AI10" i="8"/>
  <c r="AH10" i="8"/>
  <c r="AY10" i="8"/>
  <c r="P23" i="7"/>
  <c r="AK10" i="8"/>
  <c r="BG23" i="7" l="1"/>
  <c r="I23" i="7" s="1"/>
  <c r="AL28" i="2" s="1"/>
  <c r="AU6" i="7"/>
  <c r="W6" i="7"/>
  <c r="F6" i="7" s="1"/>
  <c r="BB9" i="8"/>
  <c r="R9" i="8"/>
  <c r="BG6" i="7"/>
  <c r="I6" i="7" s="1"/>
  <c r="AP9" i="8"/>
  <c r="K6" i="7"/>
  <c r="E6" i="7" s="1"/>
  <c r="F9" i="8"/>
  <c r="AI23" i="7"/>
  <c r="G23" i="7" s="1"/>
  <c r="AJ28" i="2" s="1"/>
  <c r="I7" i="18"/>
  <c r="V17" i="6"/>
  <c r="E17" i="6" s="1"/>
  <c r="AU23" i="7"/>
  <c r="H23" i="7" s="1"/>
  <c r="AK28" i="2" s="1"/>
  <c r="AT17" i="6"/>
  <c r="G17" i="6" s="1"/>
  <c r="AH17" i="6"/>
  <c r="F17" i="6" s="1"/>
  <c r="K23" i="7"/>
  <c r="E23" i="7" s="1"/>
  <c r="AH28" i="2" s="1"/>
  <c r="E22" i="7"/>
  <c r="W23" i="7"/>
  <c r="F23" i="7" s="1"/>
  <c r="AI28" i="2" s="1"/>
  <c r="F22" i="7"/>
  <c r="BR17" i="6"/>
  <c r="I17" i="6" s="1"/>
  <c r="BF17" i="6"/>
  <c r="H17" i="6" s="1"/>
  <c r="Q7" i="18"/>
  <c r="G31" i="3"/>
  <c r="E31" i="3"/>
  <c r="Q6" i="18"/>
  <c r="H31" i="3"/>
  <c r="F31" i="3"/>
  <c r="I31" i="3"/>
  <c r="I6" i="18"/>
  <c r="U7" i="18"/>
  <c r="U6" i="18"/>
  <c r="M6" i="18"/>
  <c r="M7" i="18"/>
  <c r="H6" i="18"/>
  <c r="L6" i="18"/>
  <c r="P6" i="18"/>
  <c r="H7" i="18"/>
  <c r="L7" i="18"/>
  <c r="P7" i="18"/>
  <c r="T6" i="18"/>
  <c r="T7" i="18"/>
  <c r="S26" i="18"/>
  <c r="AH9" i="2"/>
  <c r="H6" i="7"/>
  <c r="AI9" i="2"/>
  <c r="AJ9" i="2"/>
  <c r="AK9" i="2"/>
  <c r="AL9" i="2"/>
  <c r="G6" i="7"/>
  <c r="K26" i="18" l="1"/>
  <c r="E26" i="18"/>
  <c r="G26" i="18"/>
  <c r="O26" i="18"/>
  <c r="U26" i="18" s="1"/>
  <c r="M26" i="18" l="1"/>
  <c r="L26" i="18"/>
  <c r="H26" i="18"/>
  <c r="I26" i="18"/>
  <c r="Q26" i="18"/>
  <c r="P26" i="18"/>
  <c r="T26" i="18"/>
  <c r="K6" i="5" l="1"/>
  <c r="K13" i="3" l="1"/>
  <c r="K7" i="5"/>
  <c r="BM23" i="3" l="1"/>
  <c r="BO26" i="3" s="1"/>
  <c r="AS23" i="3"/>
  <c r="AS24" i="3" s="1"/>
  <c r="S23" i="3"/>
  <c r="T25" i="3" s="1"/>
  <c r="BE23" i="3"/>
  <c r="BG26" i="3" s="1"/>
  <c r="AK23" i="3"/>
  <c r="AK24" i="3" s="1"/>
  <c r="AA23" i="3"/>
  <c r="AC26" i="3" s="1"/>
  <c r="BC23" i="3"/>
  <c r="BD25" i="3" s="1"/>
  <c r="AD23" i="3"/>
  <c r="AF26" i="3" s="1"/>
  <c r="BN23" i="3"/>
  <c r="BQ27" i="3" s="1"/>
  <c r="AO23" i="3"/>
  <c r="AQ26" i="3" s="1"/>
  <c r="U23" i="3"/>
  <c r="V25" i="3" s="1"/>
  <c r="BJ23" i="3"/>
  <c r="BK25" i="3" s="1"/>
  <c r="X23" i="3"/>
  <c r="X24" i="3" s="1"/>
  <c r="N23" i="3"/>
  <c r="O25" i="3" s="1"/>
  <c r="AW23" i="3"/>
  <c r="AY26" i="3" s="1"/>
  <c r="BP23" i="3"/>
  <c r="BR26" i="3" s="1"/>
  <c r="T23" i="3"/>
  <c r="V26" i="3" s="1"/>
  <c r="O23" i="3"/>
  <c r="Q26" i="3" s="1"/>
  <c r="BI23" i="3"/>
  <c r="BJ25" i="3" s="1"/>
  <c r="AY23" i="3"/>
  <c r="AY24" i="3" s="1"/>
  <c r="R23" i="3"/>
  <c r="S25" i="3" s="1"/>
  <c r="AF23" i="3"/>
  <c r="AI27" i="3" s="1"/>
  <c r="AQ23" i="3"/>
  <c r="AQ24" i="3" s="1"/>
  <c r="BO23" i="3"/>
  <c r="BO24" i="3" s="1"/>
  <c r="BQ23" i="3"/>
  <c r="BR25" i="3" s="1"/>
  <c r="AN23" i="3"/>
  <c r="AP26" i="3" s="1"/>
  <c r="AB23" i="3"/>
  <c r="AB24" i="3" s="1"/>
  <c r="AX23" i="3"/>
  <c r="BA27" i="3" s="1"/>
  <c r="BR23" i="3"/>
  <c r="BR24" i="3" s="1"/>
  <c r="AR23" i="3"/>
  <c r="AR24" i="3" s="1"/>
  <c r="AJ23" i="3"/>
  <c r="AJ24" i="3" s="1"/>
  <c r="AC23" i="3"/>
  <c r="AF27" i="3" s="1"/>
  <c r="AM23" i="3"/>
  <c r="AM24" i="3" s="1"/>
  <c r="BL23" i="3"/>
  <c r="BN26" i="3" s="1"/>
  <c r="P23" i="3"/>
  <c r="P24" i="3" s="1"/>
  <c r="BB23" i="3"/>
  <c r="BC25" i="3" s="1"/>
  <c r="M23" i="3"/>
  <c r="M24" i="3" s="1"/>
  <c r="BA23" i="3"/>
  <c r="BB25" i="3" s="1"/>
  <c r="BF23" i="3"/>
  <c r="BH26" i="3" s="1"/>
  <c r="BD23" i="3"/>
  <c r="BD24" i="3" s="1"/>
  <c r="AV23" i="3"/>
  <c r="AX26" i="3" s="1"/>
  <c r="AT23" i="3"/>
  <c r="AT24" i="3" s="1"/>
  <c r="AH23" i="3"/>
  <c r="AI25" i="3" s="1"/>
  <c r="AP23" i="3"/>
  <c r="AR26" i="3" s="1"/>
  <c r="AL23" i="3"/>
  <c r="AO27" i="3" s="1"/>
  <c r="Z23" i="3"/>
  <c r="Z24" i="3" s="1"/>
  <c r="BH23" i="3"/>
  <c r="BJ26" i="3" s="1"/>
  <c r="AE23" i="3"/>
  <c r="AH27" i="3" s="1"/>
  <c r="L23" i="3"/>
  <c r="N26" i="3" s="1"/>
  <c r="AZ23" i="3"/>
  <c r="BC27" i="3" s="1"/>
  <c r="V23" i="3"/>
  <c r="X26" i="3" s="1"/>
  <c r="AG23" i="3"/>
  <c r="AJ27" i="3" s="1"/>
  <c r="Q23" i="3"/>
  <c r="T27" i="3" s="1"/>
  <c r="Y23" i="3"/>
  <c r="AB27" i="3" s="1"/>
  <c r="BK23" i="3"/>
  <c r="BK24" i="3" s="1"/>
  <c r="K12" i="5"/>
  <c r="K8" i="5"/>
  <c r="G7" i="5"/>
  <c r="AJ17" i="2" s="1"/>
  <c r="K15" i="18"/>
  <c r="AI23" i="3"/>
  <c r="F6" i="5"/>
  <c r="R13" i="3"/>
  <c r="R12" i="5"/>
  <c r="R8" i="5"/>
  <c r="T12" i="5"/>
  <c r="T8" i="5"/>
  <c r="T13" i="3"/>
  <c r="V16" i="3" s="1"/>
  <c r="F7" i="5"/>
  <c r="AS10" i="18" s="1"/>
  <c r="W23" i="3"/>
  <c r="G15" i="18"/>
  <c r="E6" i="5"/>
  <c r="L13" i="3"/>
  <c r="L12" i="5"/>
  <c r="L8" i="5"/>
  <c r="E7" i="5"/>
  <c r="AH17" i="2" s="1"/>
  <c r="K23" i="3"/>
  <c r="E15" i="18"/>
  <c r="O12" i="5"/>
  <c r="O8" i="5"/>
  <c r="O13" i="3"/>
  <c r="I6" i="5"/>
  <c r="I7" i="5"/>
  <c r="AL17" i="2" s="1"/>
  <c r="BG23" i="3"/>
  <c r="S15" i="18"/>
  <c r="G6" i="5"/>
  <c r="S8" i="5"/>
  <c r="S12" i="5"/>
  <c r="S13" i="3"/>
  <c r="P8" i="5"/>
  <c r="P12" i="5"/>
  <c r="P13" i="3"/>
  <c r="M12" i="5"/>
  <c r="M8" i="5"/>
  <c r="M13" i="3"/>
  <c r="H7" i="5"/>
  <c r="AK17" i="2" s="1"/>
  <c r="AU23" i="3"/>
  <c r="O15" i="18"/>
  <c r="N13" i="3"/>
  <c r="N12" i="5"/>
  <c r="N8" i="5"/>
  <c r="H6" i="5"/>
  <c r="Q12" i="5"/>
  <c r="Q13" i="3"/>
  <c r="Q8" i="5"/>
  <c r="AS9" i="18" l="1"/>
  <c r="AS13" i="18" s="1"/>
  <c r="BP27" i="3"/>
  <c r="BO25" i="3"/>
  <c r="BM24" i="3"/>
  <c r="BN24" i="3"/>
  <c r="BN25" i="3"/>
  <c r="BP26" i="3"/>
  <c r="AM26" i="3"/>
  <c r="AZ27" i="3"/>
  <c r="AN27" i="3"/>
  <c r="AL25" i="3"/>
  <c r="AA27" i="3"/>
  <c r="BA24" i="3"/>
  <c r="AD26" i="3"/>
  <c r="BL24" i="3"/>
  <c r="BO27" i="3"/>
  <c r="BD27" i="3"/>
  <c r="BM27" i="3"/>
  <c r="BE25" i="3"/>
  <c r="BF26" i="3"/>
  <c r="BM25" i="3"/>
  <c r="BC26" i="3"/>
  <c r="U24" i="3"/>
  <c r="U27" i="3"/>
  <c r="Q33" i="3"/>
  <c r="R33" i="3"/>
  <c r="M33" i="3"/>
  <c r="L33" i="3"/>
  <c r="S33" i="3"/>
  <c r="P33" i="3"/>
  <c r="T33" i="3"/>
  <c r="N33" i="3"/>
  <c r="O33" i="3"/>
  <c r="K33" i="3"/>
  <c r="BE26" i="3"/>
  <c r="P25" i="3"/>
  <c r="AW24" i="3"/>
  <c r="AX25" i="3"/>
  <c r="Z26" i="3"/>
  <c r="Y25" i="3"/>
  <c r="AS27" i="3"/>
  <c r="BG27" i="3"/>
  <c r="AF25" i="3"/>
  <c r="AE24" i="3"/>
  <c r="AK25" i="3"/>
  <c r="BC24" i="3"/>
  <c r="AR25" i="3"/>
  <c r="BQ24" i="3"/>
  <c r="V27" i="3"/>
  <c r="AG26" i="3"/>
  <c r="U26" i="3"/>
  <c r="T26" i="3"/>
  <c r="BF27" i="3"/>
  <c r="R24" i="3"/>
  <c r="AT27" i="3"/>
  <c r="AS26" i="3"/>
  <c r="W26" i="3"/>
  <c r="AM27" i="3"/>
  <c r="X27" i="3"/>
  <c r="AL26" i="3"/>
  <c r="BK26" i="3"/>
  <c r="S24" i="3"/>
  <c r="AP25" i="3"/>
  <c r="O24" i="3"/>
  <c r="P26" i="3"/>
  <c r="AD27" i="3"/>
  <c r="AV27" i="3"/>
  <c r="AT26" i="3"/>
  <c r="AA24" i="3"/>
  <c r="AT25" i="3"/>
  <c r="AS25" i="3"/>
  <c r="AO24" i="3"/>
  <c r="AU26" i="3"/>
  <c r="R27" i="3"/>
  <c r="BL26" i="3"/>
  <c r="AU27" i="3"/>
  <c r="AR27" i="3"/>
  <c r="BJ24" i="3"/>
  <c r="BQ25" i="3"/>
  <c r="N24" i="3"/>
  <c r="BP24" i="3"/>
  <c r="Q27" i="3"/>
  <c r="AX24" i="3"/>
  <c r="AB25" i="3"/>
  <c r="AY25" i="3"/>
  <c r="BB24" i="3"/>
  <c r="AP24" i="3"/>
  <c r="AQ25" i="3"/>
  <c r="AB26" i="3"/>
  <c r="Y24" i="3"/>
  <c r="AA26" i="3"/>
  <c r="AG24" i="3"/>
  <c r="Z25" i="3"/>
  <c r="AA25" i="3"/>
  <c r="AV26" i="3"/>
  <c r="AZ24" i="3"/>
  <c r="R26" i="3"/>
  <c r="Q25" i="3"/>
  <c r="AV24" i="3"/>
  <c r="S27" i="3"/>
  <c r="BA25" i="3"/>
  <c r="AU25" i="3"/>
  <c r="AL24" i="3"/>
  <c r="AW25" i="3"/>
  <c r="AZ26" i="3"/>
  <c r="AM25" i="3"/>
  <c r="AW27" i="3"/>
  <c r="N25" i="3"/>
  <c r="AH25" i="3"/>
  <c r="BL25" i="3"/>
  <c r="S26" i="3"/>
  <c r="BB26" i="3"/>
  <c r="AC27" i="3"/>
  <c r="BF24" i="3"/>
  <c r="AI26" i="3"/>
  <c r="AJ26" i="3"/>
  <c r="R25" i="3"/>
  <c r="AO26" i="3"/>
  <c r="AK27" i="3"/>
  <c r="P27" i="3"/>
  <c r="AQ27" i="3"/>
  <c r="BN27" i="3"/>
  <c r="BG25" i="3"/>
  <c r="AP27" i="3"/>
  <c r="O26" i="3"/>
  <c r="BM26" i="3"/>
  <c r="BI27" i="3"/>
  <c r="AH24" i="3"/>
  <c r="BB27" i="3"/>
  <c r="BR27" i="3"/>
  <c r="BR28" i="3" s="1"/>
  <c r="AD24" i="3"/>
  <c r="AZ25" i="3"/>
  <c r="BP25" i="3"/>
  <c r="AN25" i="3"/>
  <c r="AD25" i="3"/>
  <c r="V24" i="3"/>
  <c r="BE24" i="3"/>
  <c r="AN24" i="3"/>
  <c r="BA26" i="3"/>
  <c r="BK27" i="3"/>
  <c r="BQ26" i="3"/>
  <c r="Y27" i="3"/>
  <c r="W25" i="3"/>
  <c r="AO25" i="3"/>
  <c r="BI25" i="3"/>
  <c r="BF25" i="3"/>
  <c r="BH24" i="3"/>
  <c r="BI24" i="3"/>
  <c r="AY27" i="3"/>
  <c r="AG27" i="3"/>
  <c r="BH27" i="3"/>
  <c r="L24" i="3"/>
  <c r="AF24" i="3"/>
  <c r="AN26" i="3"/>
  <c r="U25" i="3"/>
  <c r="AE25" i="3"/>
  <c r="O27" i="3"/>
  <c r="AG25" i="3"/>
  <c r="T24" i="3"/>
  <c r="M25" i="3"/>
  <c r="AH26" i="3"/>
  <c r="W27" i="3"/>
  <c r="BD26" i="3"/>
  <c r="AE26" i="3"/>
  <c r="AE27" i="3"/>
  <c r="Q24" i="3"/>
  <c r="BL27" i="3"/>
  <c r="AC25" i="3"/>
  <c r="BE27" i="3"/>
  <c r="AC24" i="3"/>
  <c r="AK16" i="2"/>
  <c r="M26" i="3"/>
  <c r="N27" i="3"/>
  <c r="K24" i="3"/>
  <c r="K28" i="3" s="1"/>
  <c r="K29" i="3" s="1"/>
  <c r="K30" i="3" s="1"/>
  <c r="E23" i="3"/>
  <c r="L25" i="3"/>
  <c r="S16" i="3"/>
  <c r="Q14" i="3"/>
  <c r="R15" i="3"/>
  <c r="T17" i="3"/>
  <c r="AJ16" i="2"/>
  <c r="K14" i="3"/>
  <c r="K18" i="3" s="1"/>
  <c r="K19" i="3" s="1"/>
  <c r="N17" i="3"/>
  <c r="L15" i="3"/>
  <c r="M16" i="3"/>
  <c r="W17" i="3"/>
  <c r="T14" i="3"/>
  <c r="U15" i="3"/>
  <c r="R13" i="5"/>
  <c r="R14" i="5" s="1"/>
  <c r="R22" i="5" s="1"/>
  <c r="AJ25" i="3"/>
  <c r="AK26" i="3"/>
  <c r="AI24" i="3"/>
  <c r="AL27" i="3"/>
  <c r="G23" i="3"/>
  <c r="K13" i="5" a="1"/>
  <c r="K13" i="5" s="1"/>
  <c r="N13" i="5"/>
  <c r="N14" i="5" s="1"/>
  <c r="N22" i="5" s="1"/>
  <c r="T15" i="3"/>
  <c r="V17" i="3"/>
  <c r="S14" i="3"/>
  <c r="U16" i="3"/>
  <c r="U15" i="18"/>
  <c r="T15" i="18"/>
  <c r="S15" i="3"/>
  <c r="U17" i="3"/>
  <c r="T16" i="3"/>
  <c r="R14" i="3"/>
  <c r="L15" i="18"/>
  <c r="M15" i="18"/>
  <c r="P16" i="3"/>
  <c r="N14" i="3"/>
  <c r="O15" i="3"/>
  <c r="Q17" i="3"/>
  <c r="S13" i="5"/>
  <c r="S14" i="5" s="1"/>
  <c r="S22" i="5" s="1"/>
  <c r="BJ27" i="3"/>
  <c r="I23" i="3"/>
  <c r="BG24" i="3"/>
  <c r="BI26" i="3"/>
  <c r="BH25" i="3"/>
  <c r="AL16" i="2"/>
  <c r="L13" i="5"/>
  <c r="L14" i="5" s="1"/>
  <c r="L22" i="5" s="1"/>
  <c r="AH16" i="2"/>
  <c r="T13" i="5"/>
  <c r="T14" i="5" s="1"/>
  <c r="T22" i="5" s="1"/>
  <c r="Q16" i="3"/>
  <c r="O14" i="3"/>
  <c r="P15" i="3"/>
  <c r="R17" i="3"/>
  <c r="M15" i="3"/>
  <c r="O17" i="3"/>
  <c r="L14" i="3"/>
  <c r="N16" i="3"/>
  <c r="I15" i="18"/>
  <c r="H15" i="18"/>
  <c r="M13" i="5"/>
  <c r="M14" i="5" s="1"/>
  <c r="M22" i="5" s="1"/>
  <c r="X25" i="3"/>
  <c r="Y26" i="3"/>
  <c r="F23" i="3"/>
  <c r="W24" i="3"/>
  <c r="Z27" i="3"/>
  <c r="AI16" i="2"/>
  <c r="Q15" i="18"/>
  <c r="P15" i="18"/>
  <c r="R16" i="3"/>
  <c r="S17" i="3"/>
  <c r="P14" i="3"/>
  <c r="Q15" i="3"/>
  <c r="O13" i="5"/>
  <c r="O14" i="5" s="1"/>
  <c r="O22" i="5" s="1"/>
  <c r="AI17" i="2"/>
  <c r="Q13" i="5"/>
  <c r="Q14" i="5" s="1"/>
  <c r="Q22" i="5" s="1"/>
  <c r="P17" i="3"/>
  <c r="N15" i="3"/>
  <c r="O16" i="3"/>
  <c r="M14" i="3"/>
  <c r="AV25" i="3"/>
  <c r="AW26" i="3"/>
  <c r="AU24" i="3"/>
  <c r="H23" i="3"/>
  <c r="AX27" i="3"/>
  <c r="P13" i="5"/>
  <c r="P14" i="5" s="1"/>
  <c r="P22" i="5" s="1"/>
  <c r="AM7" i="18" l="1"/>
  <c r="AM10" i="18"/>
  <c r="BO28" i="3"/>
  <c r="BN28" i="3"/>
  <c r="BD28" i="3"/>
  <c r="V28" i="3"/>
  <c r="T28" i="3"/>
  <c r="BC28" i="3"/>
  <c r="BM28" i="3"/>
  <c r="Q28" i="3"/>
  <c r="AM28" i="3"/>
  <c r="AI28" i="3"/>
  <c r="Z28" i="3"/>
  <c r="AU28" i="3"/>
  <c r="AT28" i="3"/>
  <c r="AS28" i="3"/>
  <c r="AB28" i="3"/>
  <c r="W28" i="3"/>
  <c r="AR28" i="3"/>
  <c r="AY28" i="3"/>
  <c r="BA28" i="3"/>
  <c r="AC28" i="3"/>
  <c r="AH28" i="3"/>
  <c r="AX28" i="3"/>
  <c r="U28" i="3"/>
  <c r="Y28" i="3"/>
  <c r="X28" i="3"/>
  <c r="AQ28" i="3"/>
  <c r="BL28" i="3"/>
  <c r="M28" i="3"/>
  <c r="BK28" i="3"/>
  <c r="AK28" i="3"/>
  <c r="AJ28" i="3"/>
  <c r="P28" i="3"/>
  <c r="BH28" i="3"/>
  <c r="AV28" i="3"/>
  <c r="AG28" i="3"/>
  <c r="AE28" i="3"/>
  <c r="L28" i="3"/>
  <c r="L29" i="3" s="1"/>
  <c r="BP28" i="3"/>
  <c r="BE28" i="3"/>
  <c r="AL28" i="3"/>
  <c r="AZ28" i="3"/>
  <c r="N28" i="3"/>
  <c r="AO28" i="3"/>
  <c r="O28" i="3"/>
  <c r="BQ28" i="3"/>
  <c r="AN28" i="3"/>
  <c r="AF28" i="3"/>
  <c r="AP28" i="3"/>
  <c r="BG28" i="3"/>
  <c r="AD28" i="3"/>
  <c r="BF28" i="3"/>
  <c r="BB28" i="3"/>
  <c r="BJ28" i="3"/>
  <c r="S28" i="3"/>
  <c r="R28" i="3"/>
  <c r="BI28" i="3"/>
  <c r="AA28" i="3"/>
  <c r="AW28" i="3"/>
  <c r="E26" i="3"/>
  <c r="G25" i="3"/>
  <c r="G27" i="3"/>
  <c r="H27" i="3"/>
  <c r="AM16" i="18"/>
  <c r="AM13" i="18"/>
  <c r="AM19" i="18"/>
  <c r="L18" i="3"/>
  <c r="G26" i="3"/>
  <c r="I27" i="3"/>
  <c r="K14" i="5"/>
  <c r="F27" i="3"/>
  <c r="I26" i="3"/>
  <c r="M18" i="3"/>
  <c r="I25" i="3"/>
  <c r="H25" i="3"/>
  <c r="P18" i="3"/>
  <c r="H26" i="3"/>
  <c r="N18" i="3"/>
  <c r="H6" i="8"/>
  <c r="H7" i="8" s="1"/>
  <c r="H8" i="8" s="1"/>
  <c r="G6" i="8"/>
  <c r="G7" i="8" s="1"/>
  <c r="G8" i="8" s="1"/>
  <c r="E24" i="3"/>
  <c r="E17" i="3"/>
  <c r="F25" i="3"/>
  <c r="S18" i="3"/>
  <c r="T18" i="3"/>
  <c r="E27" i="3"/>
  <c r="I24" i="3"/>
  <c r="F24" i="3"/>
  <c r="H24" i="3"/>
  <c r="L6" i="8"/>
  <c r="L7" i="8" s="1"/>
  <c r="L8" i="8" s="1"/>
  <c r="J6" i="8"/>
  <c r="J7" i="8" s="1"/>
  <c r="J8" i="8" s="1"/>
  <c r="F26" i="3"/>
  <c r="N6" i="8"/>
  <c r="N7" i="8" s="1"/>
  <c r="N8" i="8" s="1"/>
  <c r="G24" i="3"/>
  <c r="Q18" i="3"/>
  <c r="O6" i="8"/>
  <c r="O7" i="8" s="1"/>
  <c r="O8" i="8" s="1"/>
  <c r="R18" i="3"/>
  <c r="I6" i="8"/>
  <c r="I7" i="8" s="1"/>
  <c r="I8" i="8" s="1"/>
  <c r="K6" i="8"/>
  <c r="K7" i="8" s="1"/>
  <c r="K8" i="8" s="1"/>
  <c r="E16" i="3"/>
  <c r="O18" i="3"/>
  <c r="M6" i="8"/>
  <c r="M7" i="8" s="1"/>
  <c r="M8" i="8" s="1"/>
  <c r="E25" i="3"/>
  <c r="M29" i="3" l="1"/>
  <c r="N29" i="3" s="1"/>
  <c r="O29" i="3" s="1"/>
  <c r="P29" i="3" s="1"/>
  <c r="Q29" i="3" s="1"/>
  <c r="R29" i="3" s="1"/>
  <c r="S29" i="3" s="1"/>
  <c r="T29" i="3" s="1"/>
  <c r="U29" i="3" s="1"/>
  <c r="V29" i="3" s="1"/>
  <c r="W29" i="3" s="1"/>
  <c r="X29" i="3" s="1"/>
  <c r="Y29" i="3" s="1"/>
  <c r="Z29" i="3" s="1"/>
  <c r="AA29" i="3" s="1"/>
  <c r="AB29" i="3" s="1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AT29" i="3" s="1"/>
  <c r="AU29" i="3" s="1"/>
  <c r="AV29" i="3" s="1"/>
  <c r="AW29" i="3" s="1"/>
  <c r="AX29" i="3" s="1"/>
  <c r="AY29" i="3" s="1"/>
  <c r="AZ29" i="3" s="1"/>
  <c r="BA29" i="3" s="1"/>
  <c r="BB29" i="3" s="1"/>
  <c r="BC29" i="3" s="1"/>
  <c r="BD29" i="3" s="1"/>
  <c r="BE29" i="3" s="1"/>
  <c r="BF29" i="3" s="1"/>
  <c r="BG29" i="3" s="1"/>
  <c r="BH29" i="3" s="1"/>
  <c r="BI29" i="3" s="1"/>
  <c r="BJ29" i="3" s="1"/>
  <c r="BK29" i="3" s="1"/>
  <c r="BL29" i="3" s="1"/>
  <c r="BM29" i="3" s="1"/>
  <c r="BN29" i="3" s="1"/>
  <c r="BO29" i="3" s="1"/>
  <c r="BP29" i="3" s="1"/>
  <c r="BQ29" i="3" s="1"/>
  <c r="BR29" i="3" s="1"/>
  <c r="K6" i="6"/>
  <c r="K9" i="7" s="1"/>
  <c r="AN20" i="18"/>
  <c r="AN21" i="18"/>
  <c r="AN14" i="18"/>
  <c r="AN15" i="18"/>
  <c r="AN17" i="18"/>
  <c r="AN18" i="18"/>
  <c r="AN11" i="18"/>
  <c r="AN12" i="18"/>
  <c r="AN8" i="18"/>
  <c r="AN9" i="18"/>
  <c r="K22" i="5"/>
  <c r="K26" i="5" s="1"/>
  <c r="G28" i="3"/>
  <c r="H28" i="3"/>
  <c r="I28" i="3"/>
  <c r="E28" i="3"/>
  <c r="F28" i="3"/>
  <c r="AT11" i="18" l="1"/>
  <c r="L19" i="3"/>
  <c r="AT9" i="18"/>
  <c r="AT10" i="18"/>
  <c r="AT8" i="18"/>
  <c r="AT12" i="18"/>
  <c r="F6" i="8"/>
  <c r="F7" i="8" s="1"/>
  <c r="F8" i="8" s="1"/>
  <c r="K27" i="5"/>
  <c r="K7" i="6"/>
  <c r="U12" i="5"/>
  <c r="U8" i="5"/>
  <c r="U13" i="3"/>
  <c r="E14" i="18"/>
  <c r="V12" i="5"/>
  <c r="V8" i="5"/>
  <c r="V13" i="3"/>
  <c r="K38" i="3" l="1"/>
  <c r="K39" i="3" s="1"/>
  <c r="K40" i="3" s="1"/>
  <c r="U33" i="3"/>
  <c r="V33" i="3"/>
  <c r="L6" i="6"/>
  <c r="L9" i="7" s="1"/>
  <c r="M19" i="3"/>
  <c r="AU12" i="18"/>
  <c r="AU10" i="18"/>
  <c r="AU8" i="18"/>
  <c r="AU9" i="18"/>
  <c r="AU11" i="18"/>
  <c r="E12" i="5"/>
  <c r="K20" i="6"/>
  <c r="K10" i="7"/>
  <c r="L30" i="3"/>
  <c r="L7" i="6" s="1"/>
  <c r="L10" i="7" s="1"/>
  <c r="E8" i="5"/>
  <c r="X17" i="3"/>
  <c r="E13" i="3"/>
  <c r="W16" i="3"/>
  <c r="V15" i="3"/>
  <c r="E15" i="3" s="1"/>
  <c r="U14" i="3"/>
  <c r="U13" i="5"/>
  <c r="V13" i="5"/>
  <c r="V14" i="5" s="1"/>
  <c r="V22" i="5" s="1"/>
  <c r="W15" i="3"/>
  <c r="Y17" i="3"/>
  <c r="V14" i="3"/>
  <c r="X16" i="3"/>
  <c r="W8" i="5"/>
  <c r="W12" i="5"/>
  <c r="W13" i="3"/>
  <c r="AS17" i="18" l="1"/>
  <c r="AS18" i="18"/>
  <c r="AS19" i="18"/>
  <c r="AS20" i="18"/>
  <c r="AS21" i="18"/>
  <c r="K11" i="7"/>
  <c r="K12" i="7" s="1"/>
  <c r="W33" i="3"/>
  <c r="M6" i="6"/>
  <c r="M9" i="7" s="1"/>
  <c r="N19" i="3"/>
  <c r="AR18" i="18"/>
  <c r="AR21" i="18"/>
  <c r="AR19" i="18"/>
  <c r="AR17" i="18"/>
  <c r="AR20" i="18"/>
  <c r="K29" i="5"/>
  <c r="K5" i="7"/>
  <c r="K8" i="7" s="1"/>
  <c r="K28" i="5"/>
  <c r="U14" i="5"/>
  <c r="E13" i="5"/>
  <c r="L20" i="6"/>
  <c r="M30" i="3"/>
  <c r="M7" i="6" s="1"/>
  <c r="E33" i="3"/>
  <c r="V18" i="3"/>
  <c r="U18" i="3"/>
  <c r="E14" i="3"/>
  <c r="X8" i="5"/>
  <c r="X12" i="5"/>
  <c r="X13" i="3"/>
  <c r="Z17" i="3"/>
  <c r="W14" i="3"/>
  <c r="X15" i="3"/>
  <c r="Y16" i="3"/>
  <c r="Q6" i="8"/>
  <c r="Q7" i="8" s="1"/>
  <c r="Q8" i="8" s="1"/>
  <c r="W13" i="5"/>
  <c r="K13" i="7" l="1"/>
  <c r="L11" i="7"/>
  <c r="L12" i="7" s="1"/>
  <c r="X33" i="3"/>
  <c r="K30" i="5"/>
  <c r="K29" i="6" s="1"/>
  <c r="K30" i="6" s="1"/>
  <c r="O19" i="3"/>
  <c r="N6" i="6"/>
  <c r="N9" i="7" s="1"/>
  <c r="K8" i="3"/>
  <c r="K9" i="3" s="1"/>
  <c r="K31" i="7"/>
  <c r="K32" i="7" s="1"/>
  <c r="U22" i="5"/>
  <c r="E14" i="5"/>
  <c r="W14" i="5"/>
  <c r="M20" i="6"/>
  <c r="M11" i="7" s="1"/>
  <c r="M10" i="7"/>
  <c r="N30" i="3"/>
  <c r="N7" i="6" s="1"/>
  <c r="X13" i="5"/>
  <c r="X14" i="5" s="1"/>
  <c r="X22" i="5" s="1"/>
  <c r="Y13" i="3"/>
  <c r="Y8" i="5"/>
  <c r="Y12" i="5"/>
  <c r="W18" i="3"/>
  <c r="E18" i="3"/>
  <c r="Z16" i="3"/>
  <c r="Y15" i="3"/>
  <c r="AA17" i="3"/>
  <c r="X14" i="3"/>
  <c r="X18" i="3" s="1"/>
  <c r="M12" i="7" l="1"/>
  <c r="Y33" i="3"/>
  <c r="K21" i="3"/>
  <c r="K41" i="3" s="1"/>
  <c r="P19" i="3"/>
  <c r="O6" i="6"/>
  <c r="O9" i="7" s="1"/>
  <c r="P6" i="8"/>
  <c r="P7" i="8" s="1"/>
  <c r="P8" i="8" s="1"/>
  <c r="E22" i="5"/>
  <c r="W22" i="5"/>
  <c r="N20" i="6"/>
  <c r="N11" i="7" s="1"/>
  <c r="O30" i="3"/>
  <c r="O7" i="6" s="1"/>
  <c r="O10" i="7" s="1"/>
  <c r="N10" i="7"/>
  <c r="S6" i="8"/>
  <c r="S7" i="8" s="1"/>
  <c r="S8" i="8" s="1"/>
  <c r="Y13" i="5"/>
  <c r="Y14" i="5" s="1"/>
  <c r="Y22" i="5" s="1"/>
  <c r="Z12" i="5"/>
  <c r="Z8" i="5"/>
  <c r="Z13" i="3"/>
  <c r="AA16" i="3"/>
  <c r="Y14" i="3"/>
  <c r="Y18" i="3" s="1"/>
  <c r="Z15" i="3"/>
  <c r="AB17" i="3"/>
  <c r="N12" i="7" l="1"/>
  <c r="Z33" i="3"/>
  <c r="K43" i="3"/>
  <c r="K44" i="3" s="1"/>
  <c r="K46" i="3" s="1"/>
  <c r="L37" i="3" s="1"/>
  <c r="L25" i="5" s="1"/>
  <c r="L26" i="5" s="1"/>
  <c r="P6" i="6"/>
  <c r="P9" i="7" s="1"/>
  <c r="Q19" i="3"/>
  <c r="R6" i="8"/>
  <c r="R7" i="8" s="1"/>
  <c r="R8" i="8" s="1"/>
  <c r="O20" i="6"/>
  <c r="O11" i="7" s="1"/>
  <c r="O12" i="7" s="1"/>
  <c r="P30" i="3"/>
  <c r="P7" i="6" s="1"/>
  <c r="Z13" i="5"/>
  <c r="Z14" i="5" s="1"/>
  <c r="Z22" i="5" s="1"/>
  <c r="AA8" i="5"/>
  <c r="AA13" i="3"/>
  <c r="AA12" i="5"/>
  <c r="T6" i="8"/>
  <c r="T7" i="8" s="1"/>
  <c r="T8" i="8" s="1"/>
  <c r="AB16" i="3"/>
  <c r="AA15" i="3"/>
  <c r="Z14" i="3"/>
  <c r="Z18" i="3" s="1"/>
  <c r="AC17" i="3"/>
  <c r="AA33" i="3" l="1"/>
  <c r="Q6" i="6"/>
  <c r="Q9" i="7" s="1"/>
  <c r="R19" i="3"/>
  <c r="K45" i="3"/>
  <c r="K21" i="6"/>
  <c r="P20" i="6"/>
  <c r="P11" i="7" s="1"/>
  <c r="P10" i="7"/>
  <c r="Q30" i="3"/>
  <c r="Q7" i="6" s="1"/>
  <c r="AC16" i="3"/>
  <c r="AB15" i="3"/>
  <c r="AD17" i="3"/>
  <c r="AA14" i="3"/>
  <c r="AA18" i="3" s="1"/>
  <c r="AB12" i="5"/>
  <c r="AB8" i="5"/>
  <c r="AB13" i="3"/>
  <c r="U6" i="8"/>
  <c r="U7" i="8" s="1"/>
  <c r="U8" i="8" s="1"/>
  <c r="AA13" i="5"/>
  <c r="AA14" i="5" s="1"/>
  <c r="AA22" i="5" s="1"/>
  <c r="P12" i="7" l="1"/>
  <c r="AB33" i="3"/>
  <c r="R6" i="6"/>
  <c r="R9" i="7" s="1"/>
  <c r="S19" i="3"/>
  <c r="L5" i="3"/>
  <c r="K5" i="6"/>
  <c r="K8" i="6" s="1"/>
  <c r="K27" i="7"/>
  <c r="K28" i="7" s="1"/>
  <c r="K33" i="7" s="1"/>
  <c r="K34" i="7" s="1"/>
  <c r="K23" i="6"/>
  <c r="Q20" i="6"/>
  <c r="Q11" i="7" s="1"/>
  <c r="R30" i="3"/>
  <c r="R7" i="6" s="1"/>
  <c r="R10" i="7" s="1"/>
  <c r="Q10" i="7"/>
  <c r="V6" i="8"/>
  <c r="V7" i="8" s="1"/>
  <c r="V8" i="8" s="1"/>
  <c r="AC12" i="5"/>
  <c r="AC8" i="5"/>
  <c r="AC13" i="3"/>
  <c r="AE17" i="3"/>
  <c r="AB14" i="3"/>
  <c r="AD16" i="3"/>
  <c r="AC15" i="3"/>
  <c r="AB13" i="5"/>
  <c r="AB14" i="5" s="1"/>
  <c r="AB22" i="5" s="1"/>
  <c r="Q12" i="7" l="1"/>
  <c r="AC33" i="3"/>
  <c r="T19" i="3"/>
  <c r="S6" i="6"/>
  <c r="S9" i="7" s="1"/>
  <c r="K37" i="7"/>
  <c r="K38" i="7" s="1"/>
  <c r="K40" i="7" s="1"/>
  <c r="L36" i="7"/>
  <c r="F12" i="8"/>
  <c r="K25" i="6"/>
  <c r="F13" i="8"/>
  <c r="R20" i="6"/>
  <c r="R11" i="7" s="1"/>
  <c r="R12" i="7" s="1"/>
  <c r="S30" i="3"/>
  <c r="S7" i="6" s="1"/>
  <c r="S10" i="7" s="1"/>
  <c r="AD12" i="5"/>
  <c r="AD13" i="3"/>
  <c r="AD8" i="5"/>
  <c r="W6" i="8"/>
  <c r="W7" i="8" s="1"/>
  <c r="W8" i="8" s="1"/>
  <c r="AC13" i="5"/>
  <c r="AC14" i="5" s="1"/>
  <c r="AC22" i="5" s="1"/>
  <c r="AB18" i="3"/>
  <c r="AF17" i="3"/>
  <c r="AC14" i="3"/>
  <c r="AC18" i="3" s="1"/>
  <c r="AE16" i="3"/>
  <c r="AD15" i="3"/>
  <c r="K41" i="7" l="1"/>
  <c r="AD33" i="3"/>
  <c r="L38" i="3"/>
  <c r="L39" i="3" s="1"/>
  <c r="L40" i="3" s="1"/>
  <c r="T6" i="6"/>
  <c r="T9" i="7" s="1"/>
  <c r="U19" i="3"/>
  <c r="L27" i="5"/>
  <c r="L29" i="5" s="1"/>
  <c r="F11" i="8"/>
  <c r="F14" i="8" s="1"/>
  <c r="F15" i="8" s="1"/>
  <c r="F16" i="8" s="1"/>
  <c r="F17" i="8" s="1"/>
  <c r="K18" i="6"/>
  <c r="S20" i="6"/>
  <c r="S11" i="7" s="1"/>
  <c r="S12" i="7" s="1"/>
  <c r="T30" i="3"/>
  <c r="T7" i="6" s="1"/>
  <c r="T10" i="7" s="1"/>
  <c r="AD13" i="5"/>
  <c r="AD14" i="5" s="1"/>
  <c r="AD22" i="5" s="1"/>
  <c r="AE8" i="5"/>
  <c r="AE12" i="5"/>
  <c r="AE13" i="3"/>
  <c r="X6" i="8"/>
  <c r="X7" i="8" s="1"/>
  <c r="X8" i="8" s="1"/>
  <c r="AF16" i="3"/>
  <c r="AE15" i="3"/>
  <c r="AG17" i="3"/>
  <c r="AD14" i="3"/>
  <c r="AD18" i="3" s="1"/>
  <c r="K32" i="6" l="1"/>
  <c r="AE33" i="3"/>
  <c r="L28" i="5"/>
  <c r="L5" i="7"/>
  <c r="V19" i="3"/>
  <c r="U6" i="6"/>
  <c r="U9" i="7" s="1"/>
  <c r="L30" i="5"/>
  <c r="L29" i="6" s="1"/>
  <c r="L30" i="6" s="1"/>
  <c r="L31" i="7"/>
  <c r="L32" i="7" s="1"/>
  <c r="L8" i="3"/>
  <c r="L9" i="3" s="1"/>
  <c r="L21" i="3" s="1"/>
  <c r="L41" i="3" s="1"/>
  <c r="T20" i="6"/>
  <c r="T11" i="7" s="1"/>
  <c r="T12" i="7" s="1"/>
  <c r="U30" i="3"/>
  <c r="U7" i="6" s="1"/>
  <c r="U10" i="7" s="1"/>
  <c r="AG16" i="3"/>
  <c r="AF15" i="3"/>
  <c r="AH17" i="3"/>
  <c r="F17" i="3" s="1"/>
  <c r="AE14" i="3"/>
  <c r="AE18" i="3" s="1"/>
  <c r="AE13" i="5"/>
  <c r="AE14" i="5" s="1"/>
  <c r="AE22" i="5" s="1"/>
  <c r="Y6" i="8"/>
  <c r="Y7" i="8" s="1"/>
  <c r="Y8" i="8" s="1"/>
  <c r="AF8" i="5"/>
  <c r="AF13" i="3"/>
  <c r="AF12" i="5"/>
  <c r="L8" i="7" l="1"/>
  <c r="L13" i="7" s="1"/>
  <c r="AF33" i="3"/>
  <c r="E19" i="3"/>
  <c r="V6" i="6"/>
  <c r="W19" i="3"/>
  <c r="L43" i="3"/>
  <c r="L44" i="3" s="1"/>
  <c r="L46" i="3" s="1"/>
  <c r="M37" i="3" s="1"/>
  <c r="M25" i="5" s="1"/>
  <c r="M26" i="5" s="1"/>
  <c r="U20" i="6"/>
  <c r="U11" i="7" s="1"/>
  <c r="U12" i="7" s="1"/>
  <c r="E29" i="3"/>
  <c r="V30" i="3"/>
  <c r="AG8" i="5"/>
  <c r="AG12" i="5"/>
  <c r="AG13" i="3"/>
  <c r="Z6" i="8"/>
  <c r="Z7" i="8" s="1"/>
  <c r="Z8" i="8" s="1"/>
  <c r="AG15" i="3"/>
  <c r="AI17" i="3"/>
  <c r="AF14" i="3"/>
  <c r="AF18" i="3" s="1"/>
  <c r="AH16" i="3"/>
  <c r="F16" i="3" s="1"/>
  <c r="AF13" i="5"/>
  <c r="AF14" i="5" s="1"/>
  <c r="AF22" i="5" s="1"/>
  <c r="AG33" i="3" l="1"/>
  <c r="W6" i="6"/>
  <c r="W9" i="7" s="1"/>
  <c r="X19" i="3"/>
  <c r="E6" i="6"/>
  <c r="V9" i="7"/>
  <c r="L45" i="3"/>
  <c r="L21" i="6"/>
  <c r="W30" i="3"/>
  <c r="W7" i="6" s="1"/>
  <c r="V20" i="6"/>
  <c r="E20" i="6" s="1"/>
  <c r="V7" i="6"/>
  <c r="E7" i="6" s="1"/>
  <c r="E30" i="3"/>
  <c r="AH15" i="3"/>
  <c r="F15" i="3" s="1"/>
  <c r="AI16" i="3"/>
  <c r="AJ17" i="3"/>
  <c r="AG14" i="3"/>
  <c r="AG18" i="3" s="1"/>
  <c r="AG13" i="5"/>
  <c r="AG14" i="5" s="1"/>
  <c r="AG22" i="5" s="1"/>
  <c r="AH8" i="5"/>
  <c r="F8" i="5" s="1"/>
  <c r="AH13" i="3"/>
  <c r="AH12" i="5"/>
  <c r="G14" i="18"/>
  <c r="AA6" i="8"/>
  <c r="AA7" i="8" s="1"/>
  <c r="AA8" i="8" s="1"/>
  <c r="E9" i="7" l="1"/>
  <c r="AH33" i="3"/>
  <c r="X6" i="6"/>
  <c r="X9" i="7" s="1"/>
  <c r="Y19" i="3"/>
  <c r="L27" i="7"/>
  <c r="L28" i="7" s="1"/>
  <c r="L33" i="7" s="1"/>
  <c r="L34" i="7" s="1"/>
  <c r="L23" i="6"/>
  <c r="L5" i="6"/>
  <c r="M5" i="3"/>
  <c r="F12" i="5"/>
  <c r="W20" i="6"/>
  <c r="W11" i="7" s="1"/>
  <c r="X30" i="3"/>
  <c r="X7" i="6" s="1"/>
  <c r="V11" i="7"/>
  <c r="E11" i="7" s="1"/>
  <c r="W10" i="7"/>
  <c r="V10" i="7"/>
  <c r="E10" i="7" s="1"/>
  <c r="AI13" i="3"/>
  <c r="AI12" i="5"/>
  <c r="AI8" i="5"/>
  <c r="AB6" i="8"/>
  <c r="AB7" i="8" s="1"/>
  <c r="AB8" i="8" s="1"/>
  <c r="I14" i="18"/>
  <c r="H14" i="18"/>
  <c r="AH13" i="5"/>
  <c r="AJ16" i="3"/>
  <c r="AI15" i="3"/>
  <c r="AK17" i="3"/>
  <c r="AH14" i="3"/>
  <c r="F13" i="3"/>
  <c r="W12" i="7" l="1"/>
  <c r="V12" i="7"/>
  <c r="E12" i="7" s="1"/>
  <c r="AI33" i="3"/>
  <c r="Y6" i="6"/>
  <c r="Y9" i="7" s="1"/>
  <c r="Z19" i="3"/>
  <c r="G13" i="8"/>
  <c r="L25" i="6"/>
  <c r="L8" i="6"/>
  <c r="L37" i="7"/>
  <c r="L38" i="7" s="1"/>
  <c r="L40" i="7" s="1"/>
  <c r="G12" i="8"/>
  <c r="M36" i="7"/>
  <c r="AH14" i="5"/>
  <c r="F13" i="5"/>
  <c r="Y30" i="3"/>
  <c r="Y7" i="6" s="1"/>
  <c r="Y10" i="7" s="1"/>
  <c r="X20" i="6"/>
  <c r="X11" i="7" s="1"/>
  <c r="X10" i="7"/>
  <c r="AJ12" i="5"/>
  <c r="AJ8" i="5"/>
  <c r="AJ13" i="3"/>
  <c r="F33" i="3"/>
  <c r="AH18" i="3"/>
  <c r="F18" i="3" s="1"/>
  <c r="F14" i="3"/>
  <c r="AI13" i="5"/>
  <c r="AK16" i="3"/>
  <c r="AJ15" i="3"/>
  <c r="AL17" i="3"/>
  <c r="AI14" i="3"/>
  <c r="X12" i="7" l="1"/>
  <c r="T20" i="22"/>
  <c r="T21" i="22"/>
  <c r="M38" i="3"/>
  <c r="M39" i="3" s="1"/>
  <c r="M40" i="3" s="1"/>
  <c r="AJ33" i="3"/>
  <c r="Z6" i="6"/>
  <c r="Z9" i="7" s="1"/>
  <c r="AA19" i="3"/>
  <c r="M27" i="5"/>
  <c r="M5" i="7" s="1"/>
  <c r="L18" i="6"/>
  <c r="L32" i="6" s="1"/>
  <c r="G11" i="8"/>
  <c r="G14" i="8" s="1"/>
  <c r="G15" i="8" s="1"/>
  <c r="G16" i="8" s="1"/>
  <c r="G17" i="8" s="1"/>
  <c r="AH22" i="5"/>
  <c r="F14" i="5"/>
  <c r="AI14" i="5"/>
  <c r="Y20" i="6"/>
  <c r="Y11" i="7" s="1"/>
  <c r="Y12" i="7" s="1"/>
  <c r="Z30" i="3"/>
  <c r="Z7" i="6" s="1"/>
  <c r="AK12" i="5"/>
  <c r="AK8" i="5"/>
  <c r="AK13" i="3"/>
  <c r="AM17" i="3"/>
  <c r="AJ14" i="3"/>
  <c r="AJ18" i="3" s="1"/>
  <c r="AK15" i="3"/>
  <c r="AL16" i="3"/>
  <c r="AI18" i="3"/>
  <c r="AJ13" i="5"/>
  <c r="AJ14" i="5" s="1"/>
  <c r="AJ22" i="5" s="1"/>
  <c r="E27" i="8" l="1"/>
  <c r="E28" i="8" s="1"/>
  <c r="E33" i="18" s="1"/>
  <c r="M8" i="7"/>
  <c r="M13" i="7" s="1"/>
  <c r="W18" i="22"/>
  <c r="W20" i="22"/>
  <c r="W21" i="22"/>
  <c r="AK33" i="3"/>
  <c r="M29" i="5"/>
  <c r="M28" i="5"/>
  <c r="AA6" i="6"/>
  <c r="AA9" i="7" s="1"/>
  <c r="AB19" i="3"/>
  <c r="AL31" i="2"/>
  <c r="AC6" i="8"/>
  <c r="AC7" i="8" s="1"/>
  <c r="AC8" i="8" s="1"/>
  <c r="F22" i="5"/>
  <c r="AI22" i="5"/>
  <c r="Z20" i="6"/>
  <c r="Z11" i="7" s="1"/>
  <c r="AA30" i="3"/>
  <c r="AA7" i="6" s="1"/>
  <c r="AA10" i="7" s="1"/>
  <c r="Z10" i="7"/>
  <c r="AK13" i="5"/>
  <c r="AK14" i="5" s="1"/>
  <c r="AK22" i="5" s="1"/>
  <c r="AE6" i="8"/>
  <c r="AE7" i="8" s="1"/>
  <c r="AE8" i="8" s="1"/>
  <c r="AL8" i="5"/>
  <c r="AL13" i="3"/>
  <c r="AL12" i="5"/>
  <c r="AM16" i="3"/>
  <c r="AK14" i="3"/>
  <c r="AK18" i="3" s="1"/>
  <c r="AL15" i="3"/>
  <c r="AN17" i="3"/>
  <c r="Z12" i="7" l="1"/>
  <c r="Y7" i="22"/>
  <c r="J11" i="22"/>
  <c r="AL33" i="3"/>
  <c r="M8" i="3"/>
  <c r="M9" i="3" s="1"/>
  <c r="M21" i="3" s="1"/>
  <c r="M41" i="3" s="1"/>
  <c r="M31" i="7"/>
  <c r="M32" i="7" s="1"/>
  <c r="M30" i="5"/>
  <c r="M29" i="6" s="1"/>
  <c r="M30" i="6" s="1"/>
  <c r="AB6" i="6"/>
  <c r="AB9" i="7" s="1"/>
  <c r="AC19" i="3"/>
  <c r="AD6" i="8"/>
  <c r="AD7" i="8" s="1"/>
  <c r="AD8" i="8" s="1"/>
  <c r="AA20" i="6"/>
  <c r="AA11" i="7" s="1"/>
  <c r="AA12" i="7" s="1"/>
  <c r="AB30" i="3"/>
  <c r="AB7" i="6" s="1"/>
  <c r="AB10" i="7" s="1"/>
  <c r="AF6" i="8"/>
  <c r="AF7" i="8" s="1"/>
  <c r="AF8" i="8" s="1"/>
  <c r="AN16" i="3"/>
  <c r="AM15" i="3"/>
  <c r="AO17" i="3"/>
  <c r="AL14" i="3"/>
  <c r="AL18" i="3" s="1"/>
  <c r="AL13" i="5"/>
  <c r="AM8" i="5"/>
  <c r="AM12" i="5"/>
  <c r="AM13" i="3"/>
  <c r="M43" i="3" l="1"/>
  <c r="AM33" i="3"/>
  <c r="AC6" i="6"/>
  <c r="AC9" i="7" s="1"/>
  <c r="AD19" i="3"/>
  <c r="AL14" i="5"/>
  <c r="AB20" i="6"/>
  <c r="AB11" i="7" s="1"/>
  <c r="AB12" i="7" s="1"/>
  <c r="AC30" i="3"/>
  <c r="AC7" i="6" s="1"/>
  <c r="AC10" i="7" s="1"/>
  <c r="AM14" i="3"/>
  <c r="AM18" i="3" s="1"/>
  <c r="AO16" i="3"/>
  <c r="AN15" i="3"/>
  <c r="AP17" i="3"/>
  <c r="AM13" i="5"/>
  <c r="AM14" i="5" s="1"/>
  <c r="AM22" i="5" s="1"/>
  <c r="AN13" i="3"/>
  <c r="AN12" i="5"/>
  <c r="AN8" i="5"/>
  <c r="M44" i="3" l="1"/>
  <c r="M46" i="3" s="1"/>
  <c r="AN33" i="3"/>
  <c r="AD6" i="6"/>
  <c r="AD9" i="7" s="1"/>
  <c r="AE19" i="3"/>
  <c r="AL22" i="5"/>
  <c r="AD30" i="3"/>
  <c r="AD7" i="6" s="1"/>
  <c r="AD10" i="7" s="1"/>
  <c r="AC20" i="6"/>
  <c r="AC11" i="7" s="1"/>
  <c r="AC12" i="7" s="1"/>
  <c r="AO8" i="5"/>
  <c r="AO12" i="5"/>
  <c r="AO13" i="3"/>
  <c r="AH6" i="8"/>
  <c r="AH7" i="8" s="1"/>
  <c r="AH8" i="8" s="1"/>
  <c r="AP16" i="3"/>
  <c r="AO15" i="3"/>
  <c r="AQ17" i="3"/>
  <c r="AN14" i="3"/>
  <c r="AN18" i="3" s="1"/>
  <c r="AN13" i="5"/>
  <c r="AN14" i="5" s="1"/>
  <c r="AN22" i="5" s="1"/>
  <c r="M45" i="3" l="1"/>
  <c r="N37" i="3"/>
  <c r="M21" i="6"/>
  <c r="AO33" i="3"/>
  <c r="AE6" i="6"/>
  <c r="AE9" i="7" s="1"/>
  <c r="AF19" i="3"/>
  <c r="AG6" i="8"/>
  <c r="AG7" i="8" s="1"/>
  <c r="AG8" i="8" s="1"/>
  <c r="AD20" i="6"/>
  <c r="AD11" i="7" s="1"/>
  <c r="AD12" i="7" s="1"/>
  <c r="AE30" i="3"/>
  <c r="AE7" i="6" s="1"/>
  <c r="AI6" i="8"/>
  <c r="AI7" i="8" s="1"/>
  <c r="AI8" i="8" s="1"/>
  <c r="AO13" i="5"/>
  <c r="AO14" i="5" s="1"/>
  <c r="AO22" i="5" s="1"/>
  <c r="AP12" i="5"/>
  <c r="AP8" i="5"/>
  <c r="AP13" i="3"/>
  <c r="AQ16" i="3"/>
  <c r="AO14" i="3"/>
  <c r="AO18" i="3" s="1"/>
  <c r="AP15" i="3"/>
  <c r="AR17" i="3"/>
  <c r="N25" i="5" l="1"/>
  <c r="N26" i="5" s="1"/>
  <c r="M27" i="7"/>
  <c r="M28" i="7" s="1"/>
  <c r="M33" i="7" s="1"/>
  <c r="M34" i="7" s="1"/>
  <c r="M23" i="6"/>
  <c r="N5" i="3"/>
  <c r="M5" i="6"/>
  <c r="AP33" i="3"/>
  <c r="AG19" i="3"/>
  <c r="AF6" i="6"/>
  <c r="AF9" i="7" s="1"/>
  <c r="AE20" i="6"/>
  <c r="AE11" i="7" s="1"/>
  <c r="AF30" i="3"/>
  <c r="AF7" i="6" s="1"/>
  <c r="AE10" i="7"/>
  <c r="AP13" i="5"/>
  <c r="AP14" i="5" s="1"/>
  <c r="AP22" i="5" s="1"/>
  <c r="AQ12" i="5"/>
  <c r="AQ8" i="5"/>
  <c r="AQ13" i="3"/>
  <c r="AR16" i="3"/>
  <c r="AQ15" i="3"/>
  <c r="AS17" i="3"/>
  <c r="AP14" i="3"/>
  <c r="AP18" i="3" s="1"/>
  <c r="AJ6" i="8"/>
  <c r="AJ7" i="8" s="1"/>
  <c r="AJ8" i="8" s="1"/>
  <c r="AE12" i="7" l="1"/>
  <c r="N38" i="3"/>
  <c r="N39" i="3" s="1"/>
  <c r="N40" i="3" s="1"/>
  <c r="N27" i="5"/>
  <c r="N5" i="7" s="1"/>
  <c r="N36" i="7"/>
  <c r="M8" i="6"/>
  <c r="H12" i="8"/>
  <c r="M37" i="7"/>
  <c r="M38" i="7" s="1"/>
  <c r="M40" i="7" s="1"/>
  <c r="M25" i="6"/>
  <c r="H13" i="8"/>
  <c r="AQ33" i="3"/>
  <c r="AG6" i="6"/>
  <c r="AG9" i="7" s="1"/>
  <c r="AH19" i="3"/>
  <c r="AF10" i="7"/>
  <c r="AG30" i="3"/>
  <c r="AG7" i="6" s="1"/>
  <c r="AF20" i="6"/>
  <c r="AF11" i="7" s="1"/>
  <c r="AS16" i="3"/>
  <c r="AQ14" i="3"/>
  <c r="AQ18" i="3" s="1"/>
  <c r="AR15" i="3"/>
  <c r="AT17" i="3"/>
  <c r="G17" i="3" s="1"/>
  <c r="AQ13" i="5"/>
  <c r="AQ14" i="5" s="1"/>
  <c r="AQ22" i="5" s="1"/>
  <c r="AK6" i="8"/>
  <c r="AK7" i="8" s="1"/>
  <c r="AK8" i="8" s="1"/>
  <c r="AR13" i="3"/>
  <c r="AR12" i="5"/>
  <c r="AR8" i="5"/>
  <c r="AF12" i="7" l="1"/>
  <c r="N8" i="7"/>
  <c r="N13" i="7" s="1"/>
  <c r="N29" i="5"/>
  <c r="N30" i="5" s="1"/>
  <c r="N29" i="6" s="1"/>
  <c r="N30" i="6" s="1"/>
  <c r="N28" i="5"/>
  <c r="H11" i="8"/>
  <c r="H14" i="8" s="1"/>
  <c r="H15" i="8" s="1"/>
  <c r="H16" i="8" s="1"/>
  <c r="H17" i="8" s="1"/>
  <c r="M18" i="6"/>
  <c r="M32" i="6" s="1"/>
  <c r="AR33" i="3"/>
  <c r="AI19" i="3"/>
  <c r="AH6" i="6"/>
  <c r="F19" i="3"/>
  <c r="AG10" i="7"/>
  <c r="AH30" i="3"/>
  <c r="AH20" i="6" s="1"/>
  <c r="F20" i="6" s="1"/>
  <c r="F29" i="3"/>
  <c r="AG20" i="6"/>
  <c r="AG11" i="7" s="1"/>
  <c r="AL6" i="8"/>
  <c r="AL7" i="8" s="1"/>
  <c r="AL8" i="8" s="1"/>
  <c r="AR13" i="5"/>
  <c r="AR14" i="5" s="1"/>
  <c r="AR22" i="5" s="1"/>
  <c r="AU17" i="3"/>
  <c r="AR14" i="3"/>
  <c r="AR18" i="3" s="1"/>
  <c r="AT16" i="3"/>
  <c r="G16" i="3" s="1"/>
  <c r="AS15" i="3"/>
  <c r="AS12" i="5"/>
  <c r="AS8" i="5"/>
  <c r="AS13" i="3"/>
  <c r="AG12" i="7" l="1"/>
  <c r="N8" i="3"/>
  <c r="N9" i="3" s="1"/>
  <c r="N21" i="3" s="1"/>
  <c r="N41" i="3" s="1"/>
  <c r="N43" i="3" s="1"/>
  <c r="N44" i="3" s="1"/>
  <c r="N46" i="3" s="1"/>
  <c r="O37" i="3" s="1"/>
  <c r="O25" i="5" s="1"/>
  <c r="O26" i="5" s="1"/>
  <c r="N31" i="7"/>
  <c r="N32" i="7" s="1"/>
  <c r="AS33" i="3"/>
  <c r="F6" i="6"/>
  <c r="AH9" i="7"/>
  <c r="AI6" i="6"/>
  <c r="AI9" i="7" s="1"/>
  <c r="AJ19" i="3"/>
  <c r="AI30" i="3"/>
  <c r="AI7" i="6" s="1"/>
  <c r="AH11" i="7"/>
  <c r="F11" i="7" s="1"/>
  <c r="AH7" i="6"/>
  <c r="F7" i="6" s="1"/>
  <c r="F30" i="3"/>
  <c r="AU16" i="3"/>
  <c r="AT15" i="3"/>
  <c r="G15" i="3" s="1"/>
  <c r="AV17" i="3"/>
  <c r="AS14" i="3"/>
  <c r="AS18" i="3" s="1"/>
  <c r="AS13" i="5"/>
  <c r="AS14" i="5" s="1"/>
  <c r="AS22" i="5" s="1"/>
  <c r="AT8" i="5"/>
  <c r="G8" i="5" s="1"/>
  <c r="AT13" i="3"/>
  <c r="AT12" i="5"/>
  <c r="K14" i="18"/>
  <c r="AM6" i="8"/>
  <c r="AM7" i="8" s="1"/>
  <c r="AM8" i="8" s="1"/>
  <c r="F9" i="7" l="1"/>
  <c r="AT33" i="3"/>
  <c r="AK19" i="3"/>
  <c r="AJ6" i="6"/>
  <c r="AJ9" i="7" s="1"/>
  <c r="N21" i="6"/>
  <c r="N27" i="7" s="1"/>
  <c r="N45" i="3"/>
  <c r="G12" i="5"/>
  <c r="AI20" i="6"/>
  <c r="AI11" i="7" s="1"/>
  <c r="AI10" i="7"/>
  <c r="AH10" i="7"/>
  <c r="F10" i="7" s="1"/>
  <c r="AJ30" i="3"/>
  <c r="AJ7" i="6" s="1"/>
  <c r="AN6" i="8"/>
  <c r="AN7" i="8" s="1"/>
  <c r="AN8" i="8" s="1"/>
  <c r="M14" i="18"/>
  <c r="L14" i="18"/>
  <c r="AT13" i="5"/>
  <c r="AV16" i="3"/>
  <c r="AU15" i="3"/>
  <c r="AW17" i="3"/>
  <c r="AT14" i="3"/>
  <c r="G13" i="3"/>
  <c r="AU12" i="5"/>
  <c r="AU8" i="5"/>
  <c r="AU13" i="3"/>
  <c r="AI12" i="7" l="1"/>
  <c r="AH12" i="7"/>
  <c r="F12" i="7" s="1"/>
  <c r="AU33" i="3"/>
  <c r="AL19" i="3"/>
  <c r="AK6" i="6"/>
  <c r="AK9" i="7" s="1"/>
  <c r="N23" i="6"/>
  <c r="N25" i="6" s="1"/>
  <c r="O5" i="3"/>
  <c r="N5" i="6"/>
  <c r="AT14" i="5"/>
  <c r="G13" i="5"/>
  <c r="AJ20" i="6"/>
  <c r="AJ11" i="7" s="1"/>
  <c r="AK30" i="3"/>
  <c r="AK7" i="6" s="1"/>
  <c r="AK10" i="7" s="1"/>
  <c r="N28" i="7"/>
  <c r="AJ10" i="7"/>
  <c r="G33" i="3"/>
  <c r="AV15" i="3"/>
  <c r="AX17" i="3"/>
  <c r="AU14" i="3"/>
  <c r="AW16" i="3"/>
  <c r="AT18" i="3"/>
  <c r="G18" i="3" s="1"/>
  <c r="G14" i="3"/>
  <c r="AV8" i="5"/>
  <c r="AV12" i="5"/>
  <c r="AV13" i="3"/>
  <c r="AU13" i="5"/>
  <c r="AJ12" i="7" l="1"/>
  <c r="O38" i="3"/>
  <c r="O39" i="3" s="1"/>
  <c r="AV33" i="3"/>
  <c r="AL6" i="6"/>
  <c r="AL9" i="7" s="1"/>
  <c r="AM19" i="3"/>
  <c r="I13" i="8"/>
  <c r="N37" i="7"/>
  <c r="N38" i="7" s="1"/>
  <c r="I12" i="8"/>
  <c r="O36" i="7"/>
  <c r="N8" i="6"/>
  <c r="AT22" i="5"/>
  <c r="G14" i="5"/>
  <c r="AU14" i="5"/>
  <c r="AK20" i="6"/>
  <c r="AK11" i="7" s="1"/>
  <c r="AK12" i="7" s="1"/>
  <c r="N33" i="7"/>
  <c r="O27" i="5"/>
  <c r="AL30" i="3"/>
  <c r="AL7" i="6" s="1"/>
  <c r="AL10" i="7" s="1"/>
  <c r="AW12" i="5"/>
  <c r="AW13" i="3"/>
  <c r="AW8" i="5"/>
  <c r="AU18" i="3"/>
  <c r="AW15" i="3"/>
  <c r="AY17" i="3"/>
  <c r="AV14" i="3"/>
  <c r="AV18" i="3" s="1"/>
  <c r="AX16" i="3"/>
  <c r="AV13" i="5"/>
  <c r="AV14" i="5" s="1"/>
  <c r="AV22" i="5" s="1"/>
  <c r="AW33" i="3" l="1"/>
  <c r="AN19" i="3"/>
  <c r="AM6" i="6"/>
  <c r="AM9" i="7" s="1"/>
  <c r="I11" i="8"/>
  <c r="I14" i="8" s="1"/>
  <c r="I15" i="8" s="1"/>
  <c r="I16" i="8" s="1"/>
  <c r="I17" i="8" s="1"/>
  <c r="N18" i="6"/>
  <c r="N32" i="6" s="1"/>
  <c r="AO6" i="8"/>
  <c r="AO7" i="8" s="1"/>
  <c r="AO8" i="8" s="1"/>
  <c r="G22" i="5"/>
  <c r="AU22" i="5"/>
  <c r="O29" i="5"/>
  <c r="AL20" i="6"/>
  <c r="AL11" i="7" s="1"/>
  <c r="AL12" i="7" s="1"/>
  <c r="N34" i="7"/>
  <c r="N40" i="7" s="1"/>
  <c r="O5" i="7"/>
  <c r="O8" i="7" s="1"/>
  <c r="O13" i="7" s="1"/>
  <c r="O28" i="5"/>
  <c r="AM30" i="3"/>
  <c r="AM7" i="6" s="1"/>
  <c r="O40" i="3"/>
  <c r="AQ6" i="8"/>
  <c r="AQ7" i="8" s="1"/>
  <c r="AQ8" i="8" s="1"/>
  <c r="AZ17" i="3"/>
  <c r="AW14" i="3"/>
  <c r="AX15" i="3"/>
  <c r="AY16" i="3"/>
  <c r="AW13" i="5"/>
  <c r="AW14" i="5" s="1"/>
  <c r="AW22" i="5" s="1"/>
  <c r="AX8" i="5"/>
  <c r="AX13" i="3"/>
  <c r="AX12" i="5"/>
  <c r="AX33" i="3" l="1"/>
  <c r="O30" i="5"/>
  <c r="O29" i="6" s="1"/>
  <c r="O30" i="6" s="1"/>
  <c r="AN6" i="6"/>
  <c r="AN9" i="7" s="1"/>
  <c r="AO19" i="3"/>
  <c r="AP6" i="8"/>
  <c r="AP7" i="8" s="1"/>
  <c r="AP8" i="8" s="1"/>
  <c r="AM20" i="6"/>
  <c r="AM11" i="7" s="1"/>
  <c r="AN30" i="3"/>
  <c r="AN7" i="6" s="1"/>
  <c r="AN10" i="7" s="1"/>
  <c r="AM10" i="7"/>
  <c r="O31" i="7"/>
  <c r="O8" i="3"/>
  <c r="AX13" i="5"/>
  <c r="AX14" i="5" s="1"/>
  <c r="AX22" i="5" s="1"/>
  <c r="AZ16" i="3"/>
  <c r="AY15" i="3"/>
  <c r="BA17" i="3"/>
  <c r="AX14" i="3"/>
  <c r="AX18" i="3" s="1"/>
  <c r="AW18" i="3"/>
  <c r="AR6" i="8"/>
  <c r="AR7" i="8" s="1"/>
  <c r="AR8" i="8" s="1"/>
  <c r="AY13" i="3"/>
  <c r="AY12" i="5"/>
  <c r="AY8" i="5"/>
  <c r="AM12" i="7" l="1"/>
  <c r="AY33" i="3"/>
  <c r="AP19" i="3"/>
  <c r="AO6" i="6"/>
  <c r="AO9" i="7" s="1"/>
  <c r="AN20" i="6"/>
  <c r="AN11" i="7" s="1"/>
  <c r="AN12" i="7" s="1"/>
  <c r="AO30" i="3"/>
  <c r="AO7" i="6" s="1"/>
  <c r="O32" i="7"/>
  <c r="O9" i="3"/>
  <c r="AS6" i="8"/>
  <c r="AS7" i="8" s="1"/>
  <c r="AS8" i="8" s="1"/>
  <c r="AY13" i="5"/>
  <c r="AY14" i="5" s="1"/>
  <c r="AY22" i="5" s="1"/>
  <c r="AZ12" i="5"/>
  <c r="AZ8" i="5"/>
  <c r="AZ13" i="3"/>
  <c r="BA16" i="3"/>
  <c r="AZ15" i="3"/>
  <c r="BB17" i="3"/>
  <c r="AY14" i="3"/>
  <c r="AZ33" i="3" l="1"/>
  <c r="AQ19" i="3"/>
  <c r="AP6" i="6"/>
  <c r="AP9" i="7" s="1"/>
  <c r="AO20" i="6"/>
  <c r="AO11" i="7" s="1"/>
  <c r="AO10" i="7"/>
  <c r="AP30" i="3"/>
  <c r="AP7" i="6" s="1"/>
  <c r="AP10" i="7" s="1"/>
  <c r="O21" i="3"/>
  <c r="O41" i="3" s="1"/>
  <c r="BC17" i="3"/>
  <c r="AZ14" i="3"/>
  <c r="AZ18" i="3" s="1"/>
  <c r="BB16" i="3"/>
  <c r="BA15" i="3"/>
  <c r="BA13" i="3"/>
  <c r="BA12" i="5"/>
  <c r="BA8" i="5"/>
  <c r="AY18" i="3"/>
  <c r="AZ13" i="5"/>
  <c r="AZ14" i="5" s="1"/>
  <c r="AZ22" i="5" s="1"/>
  <c r="AT6" i="8"/>
  <c r="AT7" i="8" s="1"/>
  <c r="AT8" i="8" s="1"/>
  <c r="AO12" i="7" l="1"/>
  <c r="BA33" i="3"/>
  <c r="AQ6" i="6"/>
  <c r="AQ9" i="7" s="1"/>
  <c r="AR19" i="3"/>
  <c r="AP20" i="6"/>
  <c r="AP11" i="7" s="1"/>
  <c r="AP12" i="7" s="1"/>
  <c r="AQ30" i="3"/>
  <c r="AQ7" i="6" s="1"/>
  <c r="BB12" i="5"/>
  <c r="BB8" i="5"/>
  <c r="BB13" i="3"/>
  <c r="AU6" i="8"/>
  <c r="AU7" i="8" s="1"/>
  <c r="AU8" i="8" s="1"/>
  <c r="BA13" i="5"/>
  <c r="BA14" i="5" s="1"/>
  <c r="BA22" i="5" s="1"/>
  <c r="BA14" i="3"/>
  <c r="BB15" i="3"/>
  <c r="BD17" i="3"/>
  <c r="BC16" i="3"/>
  <c r="BB33" i="3" l="1"/>
  <c r="AS19" i="3"/>
  <c r="AR6" i="6"/>
  <c r="AR9" i="7" s="1"/>
  <c r="AR30" i="3"/>
  <c r="AR7" i="6" s="1"/>
  <c r="AQ10" i="7"/>
  <c r="AQ20" i="6"/>
  <c r="AQ11" i="7" s="1"/>
  <c r="O43" i="3"/>
  <c r="BD16" i="3"/>
  <c r="BC15" i="3"/>
  <c r="BE17" i="3"/>
  <c r="BB14" i="3"/>
  <c r="BB18" i="3" s="1"/>
  <c r="BB13" i="5"/>
  <c r="BB14" i="5" s="1"/>
  <c r="BB22" i="5" s="1"/>
  <c r="BA18" i="3"/>
  <c r="BC12" i="5"/>
  <c r="BC13" i="3"/>
  <c r="BC8" i="5"/>
  <c r="AV6" i="8"/>
  <c r="AV7" i="8" s="1"/>
  <c r="AV8" i="8" s="1"/>
  <c r="AQ12" i="7" l="1"/>
  <c r="BC33" i="3"/>
  <c r="AS6" i="6"/>
  <c r="AS9" i="7" s="1"/>
  <c r="AT19" i="3"/>
  <c r="AR20" i="6"/>
  <c r="AR11" i="7" s="1"/>
  <c r="AS30" i="3"/>
  <c r="AS7" i="6" s="1"/>
  <c r="AS10" i="7" s="1"/>
  <c r="O44" i="3"/>
  <c r="AR10" i="7"/>
  <c r="BD12" i="5"/>
  <c r="BD8" i="5"/>
  <c r="BD13" i="3"/>
  <c r="BC14" i="3"/>
  <c r="BC18" i="3" s="1"/>
  <c r="BE16" i="3"/>
  <c r="BD15" i="3"/>
  <c r="BF17" i="3"/>
  <c r="H17" i="3" s="1"/>
  <c r="BC13" i="5"/>
  <c r="BC14" i="5" s="1"/>
  <c r="BC22" i="5" s="1"/>
  <c r="AW6" i="8"/>
  <c r="AW7" i="8" s="1"/>
  <c r="AW8" i="8" s="1"/>
  <c r="AR12" i="7" l="1"/>
  <c r="BD33" i="3"/>
  <c r="AT6" i="6"/>
  <c r="G19" i="3"/>
  <c r="AU19" i="3"/>
  <c r="O45" i="3"/>
  <c r="O5" i="6" s="1"/>
  <c r="AS20" i="6"/>
  <c r="AS11" i="7" s="1"/>
  <c r="AS12" i="7" s="1"/>
  <c r="O46" i="3"/>
  <c r="P37" i="3" s="1"/>
  <c r="P25" i="5" s="1"/>
  <c r="P26" i="5" s="1"/>
  <c r="AT30" i="3"/>
  <c r="AT20" i="6" s="1"/>
  <c r="G20" i="6" s="1"/>
  <c r="G29" i="3"/>
  <c r="BE8" i="5"/>
  <c r="BE12" i="5"/>
  <c r="BE13" i="3"/>
  <c r="BF16" i="3"/>
  <c r="H16" i="3" s="1"/>
  <c r="BE15" i="3"/>
  <c r="BG17" i="3"/>
  <c r="BD14" i="3"/>
  <c r="BD18" i="3" s="1"/>
  <c r="BD13" i="5"/>
  <c r="BD14" i="5" s="1"/>
  <c r="BD22" i="5" s="1"/>
  <c r="AX6" i="8"/>
  <c r="AX7" i="8" s="1"/>
  <c r="AX8" i="8" s="1"/>
  <c r="BE33" i="3" l="1"/>
  <c r="AV19" i="3"/>
  <c r="AU6" i="6"/>
  <c r="AU9" i="7" s="1"/>
  <c r="G6" i="6"/>
  <c r="AT9" i="7"/>
  <c r="P5" i="3"/>
  <c r="AT11" i="7"/>
  <c r="G11" i="7" s="1"/>
  <c r="AT7" i="6"/>
  <c r="G7" i="6" s="1"/>
  <c r="G30" i="3"/>
  <c r="O21" i="6"/>
  <c r="AU30" i="3"/>
  <c r="AU7" i="6" s="1"/>
  <c r="O37" i="7"/>
  <c r="O38" i="7" s="1"/>
  <c r="O8" i="6"/>
  <c r="P36" i="7"/>
  <c r="J12" i="8"/>
  <c r="BF12" i="5"/>
  <c r="BF8" i="5"/>
  <c r="H8" i="5" s="1"/>
  <c r="BF13" i="3"/>
  <c r="O14" i="18"/>
  <c r="BH17" i="3"/>
  <c r="BE14" i="3"/>
  <c r="BE18" i="3" s="1"/>
  <c r="BF15" i="3"/>
  <c r="H15" i="3" s="1"/>
  <c r="BG16" i="3"/>
  <c r="BE13" i="5"/>
  <c r="BE14" i="5" s="1"/>
  <c r="BE22" i="5" s="1"/>
  <c r="AY6" i="8"/>
  <c r="AY7" i="8" s="1"/>
  <c r="AY8" i="8" s="1"/>
  <c r="G9" i="7" l="1"/>
  <c r="BF33" i="3"/>
  <c r="AV6" i="6"/>
  <c r="AV9" i="7" s="1"/>
  <c r="AW19" i="3"/>
  <c r="H12" i="5"/>
  <c r="J11" i="8"/>
  <c r="O18" i="6"/>
  <c r="AV30" i="3"/>
  <c r="AV7" i="6" s="1"/>
  <c r="AV10" i="7" s="1"/>
  <c r="AU10" i="7"/>
  <c r="AT10" i="7"/>
  <c r="G10" i="7" s="1"/>
  <c r="O27" i="7"/>
  <c r="O23" i="6"/>
  <c r="AU20" i="6"/>
  <c r="AU11" i="7" s="1"/>
  <c r="AZ6" i="8"/>
  <c r="AZ7" i="8" s="1"/>
  <c r="AZ8" i="8" s="1"/>
  <c r="BH16" i="3"/>
  <c r="BG15" i="3"/>
  <c r="BI17" i="3"/>
  <c r="BF14" i="3"/>
  <c r="H13" i="3"/>
  <c r="BF13" i="5"/>
  <c r="BG12" i="5"/>
  <c r="BG8" i="5"/>
  <c r="BG13" i="3"/>
  <c r="P14" i="18"/>
  <c r="Q14" i="18"/>
  <c r="AU12" i="7" l="1"/>
  <c r="AT12" i="7"/>
  <c r="G12" i="7" s="1"/>
  <c r="BG33" i="3"/>
  <c r="AX19" i="3"/>
  <c r="AW6" i="6"/>
  <c r="AW9" i="7" s="1"/>
  <c r="BF14" i="5"/>
  <c r="H13" i="5"/>
  <c r="AV20" i="6"/>
  <c r="AV11" i="7" s="1"/>
  <c r="AV12" i="7" s="1"/>
  <c r="J13" i="8"/>
  <c r="J14" i="8" s="1"/>
  <c r="J15" i="8" s="1"/>
  <c r="J16" i="8" s="1"/>
  <c r="J17" i="8" s="1"/>
  <c r="O25" i="6"/>
  <c r="O32" i="6" s="1"/>
  <c r="O28" i="7"/>
  <c r="AW30" i="3"/>
  <c r="AW7" i="6" s="1"/>
  <c r="BF18" i="3"/>
  <c r="H18" i="3" s="1"/>
  <c r="H14" i="3"/>
  <c r="BG13" i="5"/>
  <c r="BH12" i="5"/>
  <c r="BH8" i="5"/>
  <c r="BH13" i="3"/>
  <c r="BG14" i="3"/>
  <c r="BJ17" i="3"/>
  <c r="BI16" i="3"/>
  <c r="BH15" i="3"/>
  <c r="H33" i="3"/>
  <c r="P38" i="3" l="1"/>
  <c r="P39" i="3" s="1"/>
  <c r="BH33" i="3"/>
  <c r="AX6" i="6"/>
  <c r="AX9" i="7" s="1"/>
  <c r="AY19" i="3"/>
  <c r="BF22" i="5"/>
  <c r="H14" i="5"/>
  <c r="BG14" i="5"/>
  <c r="P27" i="5"/>
  <c r="AW20" i="6"/>
  <c r="AW11" i="7" s="1"/>
  <c r="AX30" i="3"/>
  <c r="AX7" i="6" s="1"/>
  <c r="AX10" i="7" s="1"/>
  <c r="AW10" i="7"/>
  <c r="O33" i="7"/>
  <c r="BH13" i="5"/>
  <c r="BH14" i="5" s="1"/>
  <c r="BH22" i="5" s="1"/>
  <c r="BI13" i="3"/>
  <c r="BI12" i="5"/>
  <c r="BI8" i="5"/>
  <c r="BG18" i="3"/>
  <c r="BH14" i="3"/>
  <c r="BH18" i="3" s="1"/>
  <c r="BJ16" i="3"/>
  <c r="BI15" i="3"/>
  <c r="BK17" i="3"/>
  <c r="AW12" i="7" l="1"/>
  <c r="BI33" i="3"/>
  <c r="AZ19" i="3"/>
  <c r="AY6" i="6"/>
  <c r="AY9" i="7" s="1"/>
  <c r="BA6" i="8"/>
  <c r="BA7" i="8" s="1"/>
  <c r="BA8" i="8" s="1"/>
  <c r="H22" i="5"/>
  <c r="BG22" i="5"/>
  <c r="P5" i="7"/>
  <c r="P29" i="5"/>
  <c r="P28" i="5"/>
  <c r="AX20" i="6"/>
  <c r="AX11" i="7" s="1"/>
  <c r="AX12" i="7" s="1"/>
  <c r="O34" i="7"/>
  <c r="O40" i="7" s="1"/>
  <c r="P40" i="3"/>
  <c r="AY30" i="3"/>
  <c r="AY7" i="6" s="1"/>
  <c r="AY10" i="7" s="1"/>
  <c r="BC6" i="8"/>
  <c r="BC7" i="8" s="1"/>
  <c r="BC8" i="8" s="1"/>
  <c r="BJ12" i="5"/>
  <c r="BJ8" i="5"/>
  <c r="BJ13" i="3"/>
  <c r="BI13" i="5"/>
  <c r="BI14" i="5" s="1"/>
  <c r="BI22" i="5" s="1"/>
  <c r="BJ15" i="3"/>
  <c r="BK16" i="3"/>
  <c r="BI14" i="3"/>
  <c r="BI18" i="3" s="1"/>
  <c r="BL17" i="3"/>
  <c r="P8" i="7" l="1"/>
  <c r="P13" i="7" s="1"/>
  <c r="BJ33" i="3"/>
  <c r="P30" i="5"/>
  <c r="P29" i="6" s="1"/>
  <c r="P30" i="6" s="1"/>
  <c r="BA19" i="3"/>
  <c r="AZ6" i="6"/>
  <c r="AZ9" i="7" s="1"/>
  <c r="BB6" i="8"/>
  <c r="BB7" i="8" s="1"/>
  <c r="BB8" i="8" s="1"/>
  <c r="P8" i="3"/>
  <c r="P9" i="3" s="1"/>
  <c r="P31" i="7"/>
  <c r="P32" i="7" s="1"/>
  <c r="AY20" i="6"/>
  <c r="AY11" i="7" s="1"/>
  <c r="AY12" i="7" s="1"/>
  <c r="AZ30" i="3"/>
  <c r="AZ7" i="6" s="1"/>
  <c r="AZ10" i="7" s="1"/>
  <c r="BD6" i="8"/>
  <c r="BD7" i="8" s="1"/>
  <c r="BD8" i="8" s="1"/>
  <c r="BL16" i="3"/>
  <c r="BK15" i="3"/>
  <c r="BM17" i="3"/>
  <c r="BJ14" i="3"/>
  <c r="BJ18" i="3" s="1"/>
  <c r="BK8" i="5"/>
  <c r="BK13" i="3"/>
  <c r="BK12" i="5"/>
  <c r="BJ13" i="5"/>
  <c r="BJ14" i="5" s="1"/>
  <c r="BJ22" i="5" s="1"/>
  <c r="BK33" i="3" l="1"/>
  <c r="BB19" i="3"/>
  <c r="BA6" i="6"/>
  <c r="BA9" i="7" s="1"/>
  <c r="AZ20" i="6"/>
  <c r="AZ11" i="7" s="1"/>
  <c r="AZ12" i="7" s="1"/>
  <c r="P21" i="3"/>
  <c r="P41" i="3" s="1"/>
  <c r="BA30" i="3"/>
  <c r="BA7" i="6" s="1"/>
  <c r="BL12" i="5"/>
  <c r="BL8" i="5"/>
  <c r="BL13" i="3"/>
  <c r="BK13" i="5"/>
  <c r="BK14" i="5" s="1"/>
  <c r="BK22" i="5" s="1"/>
  <c r="BE6" i="8"/>
  <c r="BE7" i="8" s="1"/>
  <c r="BE8" i="8" s="1"/>
  <c r="BK14" i="3"/>
  <c r="BN17" i="3"/>
  <c r="BM16" i="3"/>
  <c r="BL15" i="3"/>
  <c r="BL33" i="3" l="1"/>
  <c r="BC19" i="3"/>
  <c r="BB6" i="6"/>
  <c r="BB9" i="7" s="1"/>
  <c r="BA20" i="6"/>
  <c r="BA11" i="7" s="1"/>
  <c r="BB30" i="3"/>
  <c r="BB7" i="6" s="1"/>
  <c r="BB10" i="7" s="1"/>
  <c r="BA10" i="7"/>
  <c r="BF6" i="8"/>
  <c r="BF7" i="8" s="1"/>
  <c r="BF8" i="8" s="1"/>
  <c r="BL13" i="5"/>
  <c r="BL14" i="5" s="1"/>
  <c r="BL22" i="5" s="1"/>
  <c r="BK18" i="3"/>
  <c r="BM12" i="5"/>
  <c r="BM8" i="5"/>
  <c r="BM13" i="3"/>
  <c r="BM15" i="3"/>
  <c r="BO17" i="3"/>
  <c r="BL14" i="3"/>
  <c r="BL18" i="3" s="1"/>
  <c r="BN16" i="3"/>
  <c r="BA12" i="7" l="1"/>
  <c r="BM33" i="3"/>
  <c r="BC6" i="6"/>
  <c r="BC9" i="7" s="1"/>
  <c r="BD19" i="3"/>
  <c r="BB20" i="6"/>
  <c r="BB11" i="7" s="1"/>
  <c r="BB12" i="7" s="1"/>
  <c r="BC30" i="3"/>
  <c r="BC7" i="6" s="1"/>
  <c r="BC10" i="7" s="1"/>
  <c r="P43" i="3"/>
  <c r="BG6" i="8"/>
  <c r="BG7" i="8" s="1"/>
  <c r="BG8" i="8" s="1"/>
  <c r="BN12" i="5"/>
  <c r="BN8" i="5"/>
  <c r="BN13" i="3"/>
  <c r="BM13" i="5"/>
  <c r="BM14" i="5" s="1"/>
  <c r="BM22" i="5" s="1"/>
  <c r="BO16" i="3"/>
  <c r="BN15" i="3"/>
  <c r="BP17" i="3"/>
  <c r="BM14" i="3"/>
  <c r="BM18" i="3" s="1"/>
  <c r="BN33" i="3" l="1"/>
  <c r="BD6" i="6"/>
  <c r="BD9" i="7" s="1"/>
  <c r="BE19" i="3"/>
  <c r="BC20" i="6"/>
  <c r="BC11" i="7" s="1"/>
  <c r="BC12" i="7" s="1"/>
  <c r="P44" i="3"/>
  <c r="P45" i="3" s="1"/>
  <c r="BD30" i="3"/>
  <c r="BD7" i="6" s="1"/>
  <c r="BD10" i="7" s="1"/>
  <c r="BP16" i="3"/>
  <c r="BO15" i="3"/>
  <c r="BQ17" i="3"/>
  <c r="BN14" i="3"/>
  <c r="BN18" i="3" s="1"/>
  <c r="BO12" i="5"/>
  <c r="BO13" i="3"/>
  <c r="BO8" i="5"/>
  <c r="BN13" i="5"/>
  <c r="BN14" i="5" s="1"/>
  <c r="BN22" i="5" s="1"/>
  <c r="BH6" i="8"/>
  <c r="BH7" i="8" s="1"/>
  <c r="BH8" i="8" s="1"/>
  <c r="BO33" i="3" l="1"/>
  <c r="BE6" i="6"/>
  <c r="BE9" i="7" s="1"/>
  <c r="BF19" i="3"/>
  <c r="BD20" i="6"/>
  <c r="BD11" i="7" s="1"/>
  <c r="BD12" i="7" s="1"/>
  <c r="BE30" i="3"/>
  <c r="BE7" i="6" s="1"/>
  <c r="BE10" i="7" s="1"/>
  <c r="P5" i="6"/>
  <c r="Q5" i="3"/>
  <c r="P46" i="3"/>
  <c r="Q37" i="3" s="1"/>
  <c r="Q25" i="5" s="1"/>
  <c r="Q26" i="5" s="1"/>
  <c r="BP13" i="3"/>
  <c r="BP12" i="5"/>
  <c r="BP8" i="5"/>
  <c r="BO13" i="5"/>
  <c r="BO14" i="5" s="1"/>
  <c r="BO22" i="5" s="1"/>
  <c r="BQ16" i="3"/>
  <c r="BP15" i="3"/>
  <c r="BR17" i="3"/>
  <c r="I17" i="3" s="1"/>
  <c r="BO14" i="3"/>
  <c r="BO18" i="3" s="1"/>
  <c r="BI6" i="8"/>
  <c r="BI7" i="8" s="1"/>
  <c r="BI8" i="8" s="1"/>
  <c r="BP33" i="3" l="1"/>
  <c r="BF6" i="6"/>
  <c r="BG19" i="3"/>
  <c r="H19" i="3"/>
  <c r="BE20" i="6"/>
  <c r="BE11" i="7" s="1"/>
  <c r="BE12" i="7" s="1"/>
  <c r="P37" i="7"/>
  <c r="P38" i="7" s="1"/>
  <c r="P8" i="6"/>
  <c r="Q36" i="7"/>
  <c r="K12" i="8"/>
  <c r="H29" i="3"/>
  <c r="BF30" i="3"/>
  <c r="P21" i="6"/>
  <c r="BP14" i="3"/>
  <c r="BP18" i="3" s="1"/>
  <c r="BR16" i="3"/>
  <c r="I16" i="3" s="1"/>
  <c r="BQ15" i="3"/>
  <c r="BP13" i="5"/>
  <c r="BP14" i="5" s="1"/>
  <c r="BP22" i="5" s="1"/>
  <c r="BQ8" i="5"/>
  <c r="BQ12" i="5"/>
  <c r="BQ13" i="3"/>
  <c r="BJ6" i="8"/>
  <c r="BJ7" i="8" s="1"/>
  <c r="BJ8" i="8" s="1"/>
  <c r="BQ33" i="3" l="1"/>
  <c r="BG6" i="6"/>
  <c r="BG9" i="7" s="1"/>
  <c r="BH19" i="3"/>
  <c r="H6" i="6"/>
  <c r="BF9" i="7"/>
  <c r="BF20" i="6"/>
  <c r="H20" i="6" s="1"/>
  <c r="H30" i="3"/>
  <c r="BF7" i="6"/>
  <c r="H7" i="6" s="1"/>
  <c r="BG30" i="3"/>
  <c r="BG7" i="6" s="1"/>
  <c r="P27" i="7"/>
  <c r="P23" i="6"/>
  <c r="K11" i="8"/>
  <c r="P18" i="6"/>
  <c r="BK6" i="8"/>
  <c r="BK7" i="8" s="1"/>
  <c r="BK8" i="8" s="1"/>
  <c r="BQ13" i="5"/>
  <c r="BQ14" i="5" s="1"/>
  <c r="BQ22" i="5" s="1"/>
  <c r="BR13" i="3"/>
  <c r="BR12" i="5"/>
  <c r="BR8" i="5"/>
  <c r="I8" i="5" s="1"/>
  <c r="S14" i="18"/>
  <c r="BR15" i="3"/>
  <c r="I15" i="3" s="1"/>
  <c r="BQ14" i="3"/>
  <c r="BQ18" i="3" s="1"/>
  <c r="H9" i="7" l="1"/>
  <c r="BR33" i="3"/>
  <c r="BH6" i="6"/>
  <c r="BH9" i="7" s="1"/>
  <c r="BI19" i="3"/>
  <c r="I12" i="5"/>
  <c r="BG20" i="6"/>
  <c r="BG11" i="7" s="1"/>
  <c r="BH30" i="3"/>
  <c r="BH7" i="6" s="1"/>
  <c r="BH10" i="7" s="1"/>
  <c r="BG10" i="7"/>
  <c r="BF10" i="7"/>
  <c r="H10" i="7" s="1"/>
  <c r="K13" i="8"/>
  <c r="K14" i="8" s="1"/>
  <c r="K15" i="8" s="1"/>
  <c r="K16" i="8" s="1"/>
  <c r="K17" i="8" s="1"/>
  <c r="P25" i="6"/>
  <c r="P32" i="6" s="1"/>
  <c r="P28" i="7"/>
  <c r="BF11" i="7"/>
  <c r="H11" i="7" s="1"/>
  <c r="T14" i="18"/>
  <c r="U14" i="18"/>
  <c r="BR13" i="5"/>
  <c r="BR14" i="3"/>
  <c r="I13" i="3"/>
  <c r="BL6" i="8"/>
  <c r="BL7" i="8" s="1"/>
  <c r="BL8" i="8" s="1"/>
  <c r="BG12" i="7" l="1"/>
  <c r="BF12" i="7"/>
  <c r="H12" i="7" s="1"/>
  <c r="Q38" i="3"/>
  <c r="Q39" i="3" s="1"/>
  <c r="BI6" i="6"/>
  <c r="BI9" i="7" s="1"/>
  <c r="BJ19" i="3"/>
  <c r="BR14" i="5"/>
  <c r="I13" i="5"/>
  <c r="BH20" i="6"/>
  <c r="BH11" i="7" s="1"/>
  <c r="BH12" i="7" s="1"/>
  <c r="Q27" i="5"/>
  <c r="BI30" i="3"/>
  <c r="BI7" i="6" s="1"/>
  <c r="BI10" i="7" s="1"/>
  <c r="P33" i="7"/>
  <c r="BR18" i="3"/>
  <c r="I18" i="3" s="1"/>
  <c r="I14" i="3"/>
  <c r="I33" i="3"/>
  <c r="BK19" i="3" l="1"/>
  <c r="BJ6" i="6"/>
  <c r="BJ9" i="7" s="1"/>
  <c r="BR22" i="5"/>
  <c r="I14" i="5"/>
  <c r="Q29" i="5"/>
  <c r="BI20" i="6"/>
  <c r="BI11" i="7" s="1"/>
  <c r="BI12" i="7" s="1"/>
  <c r="Q40" i="3"/>
  <c r="Q28" i="5"/>
  <c r="Q5" i="7"/>
  <c r="Q8" i="7" s="1"/>
  <c r="Q13" i="7" s="1"/>
  <c r="BJ30" i="3"/>
  <c r="BJ7" i="6" s="1"/>
  <c r="P34" i="7"/>
  <c r="P40" i="7" s="1"/>
  <c r="BK6" i="6" l="1"/>
  <c r="BK9" i="7" s="1"/>
  <c r="BL19" i="3"/>
  <c r="BM6" i="8"/>
  <c r="BM7" i="8" s="1"/>
  <c r="BM8" i="8" s="1"/>
  <c r="I22" i="5"/>
  <c r="Q8" i="3"/>
  <c r="Q31" i="7"/>
  <c r="BJ10" i="7"/>
  <c r="Q30" i="5"/>
  <c r="Q29" i="6" s="1"/>
  <c r="Q30" i="6" s="1"/>
  <c r="BK30" i="3"/>
  <c r="BK7" i="6" s="1"/>
  <c r="BJ20" i="6"/>
  <c r="BJ11" i="7" s="1"/>
  <c r="BJ12" i="7" l="1"/>
  <c r="BM19" i="3"/>
  <c r="BL6" i="6"/>
  <c r="BL9" i="7" s="1"/>
  <c r="BK20" i="6"/>
  <c r="BK11" i="7" s="1"/>
  <c r="BK10" i="7"/>
  <c r="Q32" i="7"/>
  <c r="BL30" i="3"/>
  <c r="BL7" i="6" s="1"/>
  <c r="Q9" i="3"/>
  <c r="BK12" i="7" l="1"/>
  <c r="BN19" i="3"/>
  <c r="BM6" i="6"/>
  <c r="BM9" i="7" s="1"/>
  <c r="BL20" i="6"/>
  <c r="BL11" i="7" s="1"/>
  <c r="Q21" i="3"/>
  <c r="Q41" i="3" s="1"/>
  <c r="BM30" i="3"/>
  <c r="BM7" i="6" s="1"/>
  <c r="BM10" i="7" s="1"/>
  <c r="BL10" i="7"/>
  <c r="BL12" i="7" l="1"/>
  <c r="BO19" i="3"/>
  <c r="BN6" i="6"/>
  <c r="BN9" i="7" s="1"/>
  <c r="BM20" i="6"/>
  <c r="BM11" i="7" s="1"/>
  <c r="BM12" i="7" s="1"/>
  <c r="BN30" i="3"/>
  <c r="BN7" i="6" s="1"/>
  <c r="BP19" i="3" l="1"/>
  <c r="BO6" i="6"/>
  <c r="BO9" i="7" s="1"/>
  <c r="BN20" i="6"/>
  <c r="BN11" i="7" s="1"/>
  <c r="BN10" i="7"/>
  <c r="BO30" i="3"/>
  <c r="BO7" i="6" s="1"/>
  <c r="BO10" i="7" s="1"/>
  <c r="Q43" i="3"/>
  <c r="BN12" i="7" l="1"/>
  <c r="BP6" i="6"/>
  <c r="BP9" i="7" s="1"/>
  <c r="BQ19" i="3"/>
  <c r="BO20" i="6"/>
  <c r="BO11" i="7" s="1"/>
  <c r="BO12" i="7" s="1"/>
  <c r="BP30" i="3"/>
  <c r="BP7" i="6" s="1"/>
  <c r="Q44" i="3"/>
  <c r="BQ6" i="6" l="1"/>
  <c r="BQ9" i="7" s="1"/>
  <c r="BR19" i="3"/>
  <c r="BP20" i="6"/>
  <c r="BP11" i="7" s="1"/>
  <c r="BQ30" i="3"/>
  <c r="BQ7" i="6" s="1"/>
  <c r="BQ10" i="7" s="1"/>
  <c r="Q46" i="3"/>
  <c r="R37" i="3" s="1"/>
  <c r="R25" i="5" s="1"/>
  <c r="R26" i="5" s="1"/>
  <c r="Q45" i="3"/>
  <c r="BP10" i="7"/>
  <c r="BP12" i="7" l="1"/>
  <c r="I19" i="3"/>
  <c r="BR6" i="6"/>
  <c r="BQ20" i="6"/>
  <c r="BQ11" i="7" s="1"/>
  <c r="BQ12" i="7" s="1"/>
  <c r="Q21" i="6"/>
  <c r="I29" i="3"/>
  <c r="BR30" i="3"/>
  <c r="Q5" i="6"/>
  <c r="R5" i="3"/>
  <c r="I6" i="6" l="1"/>
  <c r="BR9" i="7"/>
  <c r="L12" i="8"/>
  <c r="Q8" i="6"/>
  <c r="Q37" i="7"/>
  <c r="Q38" i="7" s="1"/>
  <c r="R36" i="7"/>
  <c r="BR20" i="6"/>
  <c r="I20" i="6" s="1"/>
  <c r="BR7" i="6"/>
  <c r="I7" i="6" s="1"/>
  <c r="I30" i="3"/>
  <c r="Q27" i="7"/>
  <c r="Q23" i="6"/>
  <c r="I9" i="7" l="1"/>
  <c r="BR11" i="7"/>
  <c r="I11" i="7" s="1"/>
  <c r="BR10" i="7"/>
  <c r="I10" i="7" s="1"/>
  <c r="Q18" i="6"/>
  <c r="L11" i="8"/>
  <c r="L13" i="8"/>
  <c r="Q25" i="6"/>
  <c r="Q28" i="7"/>
  <c r="BR12" i="7" l="1"/>
  <c r="I12" i="7" s="1"/>
  <c r="Q32" i="6"/>
  <c r="R38" i="3"/>
  <c r="R39" i="3" s="1"/>
  <c r="L14" i="8"/>
  <c r="L15" i="8" s="1"/>
  <c r="L16" i="8" s="1"/>
  <c r="L17" i="8" s="1"/>
  <c r="R27" i="5"/>
  <c r="Q33" i="7"/>
  <c r="R5" i="7" l="1"/>
  <c r="R29" i="5"/>
  <c r="R28" i="5"/>
  <c r="R40" i="3"/>
  <c r="Q34" i="7"/>
  <c r="Q40" i="7" s="1"/>
  <c r="R8" i="7" l="1"/>
  <c r="R13" i="7" s="1"/>
  <c r="R8" i="3"/>
  <c r="R9" i="3" s="1"/>
  <c r="R30" i="5"/>
  <c r="R29" i="6" s="1"/>
  <c r="R30" i="6" s="1"/>
  <c r="R31" i="7"/>
  <c r="R32" i="7" s="1"/>
  <c r="R21" i="3" l="1"/>
  <c r="R41" i="3" s="1"/>
  <c r="R43" i="3" l="1"/>
  <c r="R44" i="3" l="1"/>
  <c r="R45" i="3" s="1"/>
  <c r="R5" i="6" l="1"/>
  <c r="S5" i="3"/>
  <c r="R46" i="3"/>
  <c r="S37" i="3" s="1"/>
  <c r="S25" i="5" s="1"/>
  <c r="S26" i="5" s="1"/>
  <c r="R21" i="6" l="1"/>
  <c r="S36" i="7"/>
  <c r="R8" i="6"/>
  <c r="M12" i="8"/>
  <c r="R37" i="7"/>
  <c r="R38" i="7" s="1"/>
  <c r="M11" i="8" l="1"/>
  <c r="R18" i="6"/>
  <c r="R27" i="7"/>
  <c r="R23" i="6"/>
  <c r="S38" i="3" l="1"/>
  <c r="S39" i="3" s="1"/>
  <c r="S40" i="3" s="1"/>
  <c r="S27" i="5"/>
  <c r="M13" i="8"/>
  <c r="M14" i="8" s="1"/>
  <c r="M15" i="8" s="1"/>
  <c r="M16" i="8" s="1"/>
  <c r="M17" i="8" s="1"/>
  <c r="R25" i="6"/>
  <c r="R32" i="6" s="1"/>
  <c r="R28" i="7"/>
  <c r="S29" i="5" l="1"/>
  <c r="R33" i="7"/>
  <c r="S5" i="7"/>
  <c r="S28" i="5"/>
  <c r="S8" i="7" l="1"/>
  <c r="S13" i="7" s="1"/>
  <c r="S30" i="5"/>
  <c r="S29" i="6" s="1"/>
  <c r="S30" i="6" s="1"/>
  <c r="S31" i="7"/>
  <c r="S32" i="7" s="1"/>
  <c r="S8" i="3"/>
  <c r="S9" i="3" s="1"/>
  <c r="S21" i="3" s="1"/>
  <c r="S41" i="3" s="1"/>
  <c r="R34" i="7"/>
  <c r="R40" i="7" s="1"/>
  <c r="S43" i="3" l="1"/>
  <c r="S44" i="3" s="1"/>
  <c r="S46" i="3" s="1"/>
  <c r="T37" i="3" s="1"/>
  <c r="T25" i="5" s="1"/>
  <c r="T26" i="5" s="1"/>
  <c r="S45" i="3" l="1"/>
  <c r="S21" i="6"/>
  <c r="S27" i="7" l="1"/>
  <c r="S28" i="7" s="1"/>
  <c r="S33" i="7" s="1"/>
  <c r="S34" i="7" s="1"/>
  <c r="S23" i="6"/>
  <c r="S5" i="6"/>
  <c r="T5" i="3"/>
  <c r="T38" i="3" l="1"/>
  <c r="T39" i="3" s="1"/>
  <c r="T40" i="3" s="1"/>
  <c r="T27" i="5"/>
  <c r="S37" i="7"/>
  <c r="S38" i="7" s="1"/>
  <c r="S40" i="7" s="1"/>
  <c r="S8" i="6"/>
  <c r="N12" i="8"/>
  <c r="T36" i="7"/>
  <c r="S25" i="6"/>
  <c r="N13" i="8"/>
  <c r="T28" i="5" l="1"/>
  <c r="T29" i="5"/>
  <c r="T5" i="7"/>
  <c r="S18" i="6"/>
  <c r="S32" i="6" s="1"/>
  <c r="N11" i="8"/>
  <c r="N14" i="8" s="1"/>
  <c r="N15" i="8" s="1"/>
  <c r="N16" i="8" s="1"/>
  <c r="N17" i="8" s="1"/>
  <c r="T8" i="7" l="1"/>
  <c r="T13" i="7" s="1"/>
  <c r="T30" i="5"/>
  <c r="T29" i="6" s="1"/>
  <c r="T30" i="6" s="1"/>
  <c r="T8" i="3"/>
  <c r="T9" i="3" s="1"/>
  <c r="T21" i="3" s="1"/>
  <c r="T41" i="3" s="1"/>
  <c r="T31" i="7"/>
  <c r="T32" i="7" s="1"/>
  <c r="T43" i="3" l="1"/>
  <c r="T44" i="3" l="1"/>
  <c r="T46" i="3" s="1"/>
  <c r="U37" i="3" s="1"/>
  <c r="U25" i="5" s="1"/>
  <c r="U26" i="5" s="1"/>
  <c r="T45" i="3" l="1"/>
  <c r="U38" i="3"/>
  <c r="T21" i="6"/>
  <c r="U39" i="3" l="1"/>
  <c r="U40" i="3" s="1"/>
  <c r="T23" i="6"/>
  <c r="T27" i="7"/>
  <c r="T28" i="7" s="1"/>
  <c r="T33" i="7" s="1"/>
  <c r="T34" i="7" s="1"/>
  <c r="U27" i="5"/>
  <c r="U5" i="7" s="1"/>
  <c r="T5" i="6"/>
  <c r="U5" i="3"/>
  <c r="U8" i="7" l="1"/>
  <c r="U13" i="7" s="1"/>
  <c r="U29" i="5"/>
  <c r="U28" i="5"/>
  <c r="T8" i="6"/>
  <c r="O12" i="8"/>
  <c r="T37" i="7"/>
  <c r="T38" i="7" s="1"/>
  <c r="T40" i="7" s="1"/>
  <c r="U36" i="7"/>
  <c r="T25" i="6"/>
  <c r="O13" i="8"/>
  <c r="U31" i="7" l="1"/>
  <c r="U32" i="7" s="1"/>
  <c r="U8" i="3"/>
  <c r="U9" i="3" s="1"/>
  <c r="U21" i="3" s="1"/>
  <c r="U41" i="3" s="1"/>
  <c r="U43" i="3" s="1"/>
  <c r="U30" i="5"/>
  <c r="U29" i="6" s="1"/>
  <c r="U30" i="6" s="1"/>
  <c r="T18" i="6"/>
  <c r="T32" i="6" s="1"/>
  <c r="O11" i="8"/>
  <c r="O14" i="8" s="1"/>
  <c r="O15" i="8" s="1"/>
  <c r="O16" i="8" s="1"/>
  <c r="O17" i="8" s="1"/>
  <c r="U44" i="3" l="1"/>
  <c r="U46" i="3" s="1"/>
  <c r="V37" i="3" s="1"/>
  <c r="V25" i="5" s="1"/>
  <c r="V26" i="5" s="1"/>
  <c r="U21" i="6" l="1"/>
  <c r="U27" i="7" s="1"/>
  <c r="U28" i="7" s="1"/>
  <c r="U33" i="7" s="1"/>
  <c r="U34" i="7" s="1"/>
  <c r="U45" i="3"/>
  <c r="E25" i="5"/>
  <c r="E37" i="3"/>
  <c r="U23" i="6" l="1"/>
  <c r="U25" i="6" s="1"/>
  <c r="V5" i="3"/>
  <c r="U5" i="6"/>
  <c r="AH20" i="2"/>
  <c r="E18" i="18"/>
  <c r="V38" i="3" l="1"/>
  <c r="E38" i="3" s="1"/>
  <c r="P13" i="8"/>
  <c r="U37" i="7"/>
  <c r="U38" i="7" s="1"/>
  <c r="U40" i="7" s="1"/>
  <c r="U8" i="6"/>
  <c r="P12" i="8"/>
  <c r="V36" i="7"/>
  <c r="E26" i="5"/>
  <c r="V27" i="5"/>
  <c r="E27" i="5" s="1"/>
  <c r="P11" i="8" l="1"/>
  <c r="P14" i="8" s="1"/>
  <c r="P15" i="8" s="1"/>
  <c r="P16" i="8" s="1"/>
  <c r="P17" i="8" s="1"/>
  <c r="U18" i="6"/>
  <c r="U32" i="6" s="1"/>
  <c r="V39" i="3"/>
  <c r="V40" i="3" s="1"/>
  <c r="V29" i="5"/>
  <c r="E19" i="18"/>
  <c r="V5" i="7"/>
  <c r="V28" i="5"/>
  <c r="E5" i="7" l="1"/>
  <c r="V8" i="7"/>
  <c r="V31" i="7"/>
  <c r="V32" i="7" s="1"/>
  <c r="E32" i="7" s="1"/>
  <c r="E39" i="3"/>
  <c r="V30" i="5"/>
  <c r="V29" i="6" s="1"/>
  <c r="E29" i="6" s="1"/>
  <c r="E29" i="5"/>
  <c r="V8" i="3"/>
  <c r="V9" i="3" s="1"/>
  <c r="E40" i="3"/>
  <c r="AH12" i="2" s="1"/>
  <c r="E10" i="18"/>
  <c r="E8" i="7" l="1"/>
  <c r="V13" i="7"/>
  <c r="E13" i="7" s="1"/>
  <c r="AH27" i="2" s="1"/>
  <c r="E31" i="7"/>
  <c r="E30" i="5"/>
  <c r="E8" i="3"/>
  <c r="V21" i="3"/>
  <c r="V41" i="3" s="1"/>
  <c r="E9" i="3"/>
  <c r="V30" i="6"/>
  <c r="E30" i="6" s="1"/>
  <c r="E25" i="18" l="1"/>
  <c r="E23" i="18"/>
  <c r="AH25" i="2"/>
  <c r="E9" i="18"/>
  <c r="E21" i="3"/>
  <c r="AH11" i="2" s="1"/>
  <c r="E41" i="3" l="1"/>
  <c r="V43" i="3"/>
  <c r="V44" i="3" s="1"/>
  <c r="E44" i="3" s="1"/>
  <c r="E43" i="3" l="1"/>
  <c r="V46" i="3"/>
  <c r="W37" i="3" s="1"/>
  <c r="W25" i="5" s="1"/>
  <c r="W26" i="5" s="1"/>
  <c r="V45" i="3" l="1"/>
  <c r="AH13" i="2"/>
  <c r="E11" i="18"/>
  <c r="V21" i="6" l="1"/>
  <c r="E21" i="6" s="1"/>
  <c r="E46" i="3"/>
  <c r="AH14" i="2" s="1"/>
  <c r="E12" i="18"/>
  <c r="E45" i="3"/>
  <c r="W5" i="3"/>
  <c r="V5" i="6"/>
  <c r="F5" i="3" l="1"/>
  <c r="V37" i="7"/>
  <c r="V38" i="7" s="1"/>
  <c r="V8" i="6"/>
  <c r="E8" i="6" s="1"/>
  <c r="W36" i="7"/>
  <c r="E5" i="6"/>
  <c r="Q12" i="8"/>
  <c r="V27" i="7"/>
  <c r="V23" i="6"/>
  <c r="E23" i="6" s="1"/>
  <c r="W38" i="3" l="1"/>
  <c r="W39" i="3" s="1"/>
  <c r="W40" i="3" s="1"/>
  <c r="W27" i="5"/>
  <c r="V18" i="6"/>
  <c r="Q11" i="8"/>
  <c r="V28" i="7"/>
  <c r="E27" i="7"/>
  <c r="F36" i="7"/>
  <c r="E37" i="7"/>
  <c r="E38" i="7" s="1"/>
  <c r="Q13" i="8"/>
  <c r="V25" i="6"/>
  <c r="E25" i="6" s="1"/>
  <c r="V32" i="6" l="1"/>
  <c r="E18" i="6"/>
  <c r="E32" i="6" s="1"/>
  <c r="W28" i="5"/>
  <c r="W29" i="5"/>
  <c r="W5" i="7"/>
  <c r="Q14" i="8"/>
  <c r="Q15" i="8" s="1"/>
  <c r="Q16" i="8" s="1"/>
  <c r="Q17" i="8" s="1"/>
  <c r="V33" i="7"/>
  <c r="E28" i="7"/>
  <c r="AH24" i="2"/>
  <c r="E22" i="18"/>
  <c r="E21" i="18"/>
  <c r="W8" i="7" l="1"/>
  <c r="W13" i="7" s="1"/>
  <c r="W30" i="5"/>
  <c r="W29" i="6" s="1"/>
  <c r="W30" i="6" s="1"/>
  <c r="W8" i="3"/>
  <c r="W9" i="3" s="1"/>
  <c r="W21" i="3" s="1"/>
  <c r="W41" i="3" s="1"/>
  <c r="W31" i="7"/>
  <c r="W32" i="7" s="1"/>
  <c r="AH23" i="2"/>
  <c r="V34" i="7"/>
  <c r="V40" i="7" s="1"/>
  <c r="E33" i="7"/>
  <c r="AH29" i="2" s="1"/>
  <c r="E27" i="18"/>
  <c r="W43" i="3" l="1"/>
  <c r="E34" i="7"/>
  <c r="E41" i="7" l="1"/>
  <c r="E40" i="7"/>
  <c r="W44" i="3"/>
  <c r="W46" i="3" s="1"/>
  <c r="X37" i="3" s="1"/>
  <c r="X25" i="5" s="1"/>
  <c r="X26" i="5" s="1"/>
  <c r="W21" i="6" l="1"/>
  <c r="W23" i="6" s="1"/>
  <c r="R13" i="8" s="1"/>
  <c r="W45" i="3"/>
  <c r="X38" i="3" l="1"/>
  <c r="X39" i="3" s="1"/>
  <c r="W27" i="7"/>
  <c r="W28" i="7" s="1"/>
  <c r="W33" i="7" s="1"/>
  <c r="W34" i="7" s="1"/>
  <c r="W25" i="6"/>
  <c r="W5" i="6"/>
  <c r="X5" i="3"/>
  <c r="X27" i="5"/>
  <c r="X36" i="7" l="1"/>
  <c r="W37" i="7"/>
  <c r="W38" i="7" s="1"/>
  <c r="W40" i="7" s="1"/>
  <c r="W8" i="6"/>
  <c r="R12" i="8"/>
  <c r="X5" i="7"/>
  <c r="X29" i="5"/>
  <c r="X28" i="5"/>
  <c r="X40" i="3"/>
  <c r="X8" i="7" l="1"/>
  <c r="X13" i="7" s="1"/>
  <c r="X8" i="3"/>
  <c r="X9" i="3" s="1"/>
  <c r="X21" i="3" s="1"/>
  <c r="X41" i="3" s="1"/>
  <c r="R11" i="8"/>
  <c r="R14" i="8" s="1"/>
  <c r="R15" i="8" s="1"/>
  <c r="R16" i="8" s="1"/>
  <c r="R17" i="8" s="1"/>
  <c r="W18" i="6"/>
  <c r="X31" i="7"/>
  <c r="X32" i="7" s="1"/>
  <c r="X30" i="5"/>
  <c r="W32" i="6" l="1"/>
  <c r="J9" i="22"/>
  <c r="X29" i="6"/>
  <c r="X30" i="6" s="1"/>
  <c r="X43" i="3" l="1"/>
  <c r="X44" i="3" s="1"/>
  <c r="X45" i="3" l="1"/>
  <c r="X46" i="3"/>
  <c r="Y37" i="3" s="1"/>
  <c r="Y25" i="5" s="1"/>
  <c r="Y26" i="5" s="1"/>
  <c r="X21" i="6" l="1"/>
  <c r="X5" i="6"/>
  <c r="Y5" i="3"/>
  <c r="Y36" i="7" l="1"/>
  <c r="S12" i="8"/>
  <c r="X37" i="7"/>
  <c r="X38" i="7" s="1"/>
  <c r="X8" i="6"/>
  <c r="X27" i="7"/>
  <c r="X28" i="7" s="1"/>
  <c r="X33" i="7" s="1"/>
  <c r="X34" i="7" s="1"/>
  <c r="X23" i="6"/>
  <c r="X40" i="7" l="1"/>
  <c r="S13" i="8"/>
  <c r="X25" i="6"/>
  <c r="X18" i="6"/>
  <c r="S11" i="8"/>
  <c r="X32" i="6" l="1"/>
  <c r="Y38" i="3"/>
  <c r="Y39" i="3" s="1"/>
  <c r="S14" i="8"/>
  <c r="S15" i="8" s="1"/>
  <c r="S16" i="8" s="1"/>
  <c r="S17" i="8" s="1"/>
  <c r="Y27" i="5"/>
  <c r="Y29" i="5" l="1"/>
  <c r="Y40" i="3"/>
  <c r="Y5" i="7"/>
  <c r="Y28" i="5"/>
  <c r="Y8" i="7" l="1"/>
  <c r="Y13" i="7" s="1"/>
  <c r="Y30" i="5"/>
  <c r="Y29" i="6" s="1"/>
  <c r="Y30" i="6" s="1"/>
  <c r="Y31" i="7"/>
  <c r="Y32" i="7" s="1"/>
  <c r="Y8" i="3"/>
  <c r="Y9" i="3" s="1"/>
  <c r="E28" i="5" l="1"/>
  <c r="AH21" i="2"/>
  <c r="Y21" i="3"/>
  <c r="Y41" i="3" s="1"/>
  <c r="Y43" i="3" l="1"/>
  <c r="Y44" i="3" s="1"/>
  <c r="Y45" i="3" l="1"/>
  <c r="Y46" i="3"/>
  <c r="Z37" i="3" s="1"/>
  <c r="Z25" i="5" s="1"/>
  <c r="Z26" i="5" s="1"/>
  <c r="Y21" i="6" l="1"/>
  <c r="Z5" i="3"/>
  <c r="Y5" i="6"/>
  <c r="Z36" i="7" l="1"/>
  <c r="T12" i="8"/>
  <c r="Y37" i="7"/>
  <c r="Y38" i="7" s="1"/>
  <c r="Y8" i="6"/>
  <c r="Y27" i="7"/>
  <c r="Y23" i="6"/>
  <c r="T13" i="8" l="1"/>
  <c r="Y25" i="6"/>
  <c r="Y28" i="7"/>
  <c r="T11" i="8"/>
  <c r="Y18" i="6"/>
  <c r="Y32" i="6" l="1"/>
  <c r="Z38" i="3"/>
  <c r="Z39" i="3" s="1"/>
  <c r="Z27" i="5"/>
  <c r="Y33" i="7"/>
  <c r="T14" i="8"/>
  <c r="T15" i="8" s="1"/>
  <c r="T16" i="8" s="1"/>
  <c r="T17" i="8" s="1"/>
  <c r="Z29" i="5" l="1"/>
  <c r="Z28" i="5"/>
  <c r="Z5" i="7"/>
  <c r="Z40" i="3"/>
  <c r="Y34" i="7"/>
  <c r="Y40" i="7" s="1"/>
  <c r="Z8" i="7" l="1"/>
  <c r="Z13" i="7" s="1"/>
  <c r="Z30" i="5"/>
  <c r="Z29" i="6" s="1"/>
  <c r="Z30" i="6" s="1"/>
  <c r="Z31" i="7"/>
  <c r="Z32" i="7" s="1"/>
  <c r="Z8" i="3"/>
  <c r="Z9" i="3" s="1"/>
  <c r="Z21" i="3" s="1"/>
  <c r="Z41" i="3" s="1"/>
  <c r="Z43" i="3" l="1"/>
  <c r="Z44" i="3" s="1"/>
  <c r="Z45" i="3" l="1"/>
  <c r="Z46" i="3"/>
  <c r="AA37" i="3" s="1"/>
  <c r="AA25" i="5" s="1"/>
  <c r="AA26" i="5" s="1"/>
  <c r="Z21" i="6" l="1"/>
  <c r="AA5" i="3"/>
  <c r="Z5" i="6"/>
  <c r="Z37" i="7" l="1"/>
  <c r="Z38" i="7" s="1"/>
  <c r="Z8" i="6"/>
  <c r="U12" i="8"/>
  <c r="AA36" i="7"/>
  <c r="Z23" i="6"/>
  <c r="Z27" i="7"/>
  <c r="U13" i="8" l="1"/>
  <c r="Z25" i="6"/>
  <c r="U11" i="8"/>
  <c r="Z18" i="6"/>
  <c r="Z28" i="7"/>
  <c r="Z32" i="6" l="1"/>
  <c r="AA38" i="3"/>
  <c r="AA39" i="3" s="1"/>
  <c r="AA27" i="5"/>
  <c r="Z33" i="7"/>
  <c r="U14" i="8"/>
  <c r="U15" i="8" s="1"/>
  <c r="U16" i="8" s="1"/>
  <c r="U17" i="8" s="1"/>
  <c r="AA5" i="7" l="1"/>
  <c r="AA29" i="5"/>
  <c r="AA28" i="5"/>
  <c r="AA40" i="3"/>
  <c r="Z34" i="7"/>
  <c r="Z40" i="7" s="1"/>
  <c r="AA8" i="7" l="1"/>
  <c r="AA13" i="7" s="1"/>
  <c r="AA30" i="5"/>
  <c r="AA29" i="6" s="1"/>
  <c r="AA30" i="6" s="1"/>
  <c r="AA31" i="7"/>
  <c r="AA32" i="7" s="1"/>
  <c r="AA8" i="3"/>
  <c r="AA9" i="3" s="1"/>
  <c r="AA21" i="3" s="1"/>
  <c r="AA41" i="3" s="1"/>
  <c r="AA43" i="3" l="1"/>
  <c r="AA44" i="3" s="1"/>
  <c r="AA45" i="3" l="1"/>
  <c r="AA46" i="3"/>
  <c r="AB37" i="3" s="1"/>
  <c r="AB25" i="5" s="1"/>
  <c r="AB26" i="5" s="1"/>
  <c r="AA21" i="6" l="1"/>
  <c r="AB5" i="3"/>
  <c r="AA5" i="6"/>
  <c r="AB36" i="7" l="1"/>
  <c r="V12" i="8"/>
  <c r="AA8" i="6"/>
  <c r="AA37" i="7"/>
  <c r="AA38" i="7" s="1"/>
  <c r="AA27" i="7"/>
  <c r="AA23" i="6"/>
  <c r="AA28" i="7" l="1"/>
  <c r="V11" i="8"/>
  <c r="AA18" i="6"/>
  <c r="V13" i="8"/>
  <c r="AA25" i="6"/>
  <c r="AA32" i="6" l="1"/>
  <c r="AB38" i="3"/>
  <c r="AB39" i="3" s="1"/>
  <c r="V14" i="8"/>
  <c r="V15" i="8" s="1"/>
  <c r="V16" i="8" s="1"/>
  <c r="V17" i="8" s="1"/>
  <c r="AB27" i="5"/>
  <c r="AA33" i="7"/>
  <c r="AB28" i="5" l="1"/>
  <c r="AB29" i="5"/>
  <c r="AB5" i="7"/>
  <c r="AA34" i="7"/>
  <c r="AA40" i="7" s="1"/>
  <c r="AB40" i="3"/>
  <c r="AB8" i="7" l="1"/>
  <c r="AB13" i="7" s="1"/>
  <c r="AB8" i="3"/>
  <c r="AB9" i="3" s="1"/>
  <c r="AB21" i="3" s="1"/>
  <c r="AB41" i="3" s="1"/>
  <c r="AB31" i="7"/>
  <c r="AB32" i="7" s="1"/>
  <c r="AB30" i="5"/>
  <c r="AB29" i="6" s="1"/>
  <c r="AB30" i="6" s="1"/>
  <c r="AB43" i="3" l="1"/>
  <c r="AB44" i="3" l="1"/>
  <c r="AB45" i="3" s="1"/>
  <c r="AC5" i="3" l="1"/>
  <c r="AB5" i="6"/>
  <c r="AB46" i="3"/>
  <c r="AC37" i="3" s="1"/>
  <c r="AC25" i="5" s="1"/>
  <c r="AC26" i="5" s="1"/>
  <c r="AB21" i="6" l="1"/>
  <c r="AB37" i="7"/>
  <c r="AB38" i="7" s="1"/>
  <c r="AB8" i="6"/>
  <c r="AC36" i="7"/>
  <c r="W12" i="8"/>
  <c r="AB18" i="6" l="1"/>
  <c r="W11" i="8"/>
  <c r="AB27" i="7"/>
  <c r="AB23" i="6"/>
  <c r="AC38" i="3" l="1"/>
  <c r="AC39" i="3" s="1"/>
  <c r="AC40" i="3" s="1"/>
  <c r="AC27" i="5"/>
  <c r="W13" i="8"/>
  <c r="W14" i="8" s="1"/>
  <c r="W15" i="8" s="1"/>
  <c r="W16" i="8" s="1"/>
  <c r="W17" i="8" s="1"/>
  <c r="AB25" i="6"/>
  <c r="AB32" i="6" s="1"/>
  <c r="AB28" i="7"/>
  <c r="AC5" i="7" l="1"/>
  <c r="AC29" i="5"/>
  <c r="AC28" i="5"/>
  <c r="AB33" i="7"/>
  <c r="AC8" i="7" l="1"/>
  <c r="AC13" i="7" s="1"/>
  <c r="AC8" i="3"/>
  <c r="AC9" i="3" s="1"/>
  <c r="AC21" i="3" s="1"/>
  <c r="AC41" i="3" s="1"/>
  <c r="AC31" i="7"/>
  <c r="AC32" i="7" s="1"/>
  <c r="AC30" i="5"/>
  <c r="AC29" i="6" s="1"/>
  <c r="AC30" i="6" s="1"/>
  <c r="AB34" i="7"/>
  <c r="AB40" i="7" s="1"/>
  <c r="AC43" i="3" l="1"/>
  <c r="AC44" i="3" s="1"/>
  <c r="AC45" i="3" l="1"/>
  <c r="AC46" i="3"/>
  <c r="AD37" i="3" s="1"/>
  <c r="AD25" i="5" s="1"/>
  <c r="AD26" i="5" s="1"/>
  <c r="AC21" i="6" l="1"/>
  <c r="AC23" i="6" s="1"/>
  <c r="AD5" i="3"/>
  <c r="AC5" i="6"/>
  <c r="AC27" i="7" l="1"/>
  <c r="AC28" i="7" s="1"/>
  <c r="AC33" i="7" s="1"/>
  <c r="X12" i="8"/>
  <c r="AC8" i="6"/>
  <c r="AD36" i="7"/>
  <c r="AC37" i="7"/>
  <c r="AC38" i="7" s="1"/>
  <c r="AD38" i="3"/>
  <c r="AD39" i="3" s="1"/>
  <c r="AD40" i="3" s="1"/>
  <c r="X13" i="8"/>
  <c r="AC25" i="6"/>
  <c r="AD27" i="5"/>
  <c r="AC18" i="6" l="1"/>
  <c r="AC32" i="6" s="1"/>
  <c r="X11" i="8"/>
  <c r="X14" i="8" s="1"/>
  <c r="X15" i="8" s="1"/>
  <c r="X16" i="8" s="1"/>
  <c r="X17" i="8" s="1"/>
  <c r="AD29" i="5"/>
  <c r="AC34" i="7"/>
  <c r="AC40" i="7" s="1"/>
  <c r="AD5" i="7"/>
  <c r="AD28" i="5"/>
  <c r="AD8" i="7" l="1"/>
  <c r="AD13" i="7" s="1"/>
  <c r="AD8" i="3"/>
  <c r="AD9" i="3" s="1"/>
  <c r="AD21" i="3" s="1"/>
  <c r="AD41" i="3" s="1"/>
  <c r="AD31" i="7"/>
  <c r="AD32" i="7" s="1"/>
  <c r="AD30" i="5"/>
  <c r="AD29" i="6" s="1"/>
  <c r="AD30" i="6" s="1"/>
  <c r="AD43" i="3" l="1"/>
  <c r="AD44" i="3" s="1"/>
  <c r="AD46" i="3" s="1"/>
  <c r="AE37" i="3" s="1"/>
  <c r="AE25" i="5" s="1"/>
  <c r="AE26" i="5" s="1"/>
  <c r="AD45" i="3" l="1"/>
  <c r="AD21" i="6"/>
  <c r="AD23" i="6" l="1"/>
  <c r="AD27" i="7"/>
  <c r="AD28" i="7" s="1"/>
  <c r="AD33" i="7" s="1"/>
  <c r="AD34" i="7" s="1"/>
  <c r="AD5" i="6"/>
  <c r="AE5" i="3"/>
  <c r="AE38" i="3" l="1"/>
  <c r="AE39" i="3" s="1"/>
  <c r="AE40" i="3" s="1"/>
  <c r="Y13" i="8"/>
  <c r="AD25" i="6"/>
  <c r="AE27" i="5"/>
  <c r="AD37" i="7"/>
  <c r="AD38" i="7" s="1"/>
  <c r="AD40" i="7" s="1"/>
  <c r="AD8" i="6"/>
  <c r="Y12" i="8"/>
  <c r="AE36" i="7"/>
  <c r="AE29" i="5" l="1"/>
  <c r="AE5" i="7"/>
  <c r="AE28" i="5"/>
  <c r="Y11" i="8"/>
  <c r="Y14" i="8" s="1"/>
  <c r="Y15" i="8" s="1"/>
  <c r="Y16" i="8" s="1"/>
  <c r="Y17" i="8" s="1"/>
  <c r="AD18" i="6"/>
  <c r="AD32" i="6" s="1"/>
  <c r="AE8" i="7" l="1"/>
  <c r="AE13" i="7" s="1"/>
  <c r="AE30" i="5"/>
  <c r="AE29" i="6" s="1"/>
  <c r="AE30" i="6" s="1"/>
  <c r="AE8" i="3"/>
  <c r="AE9" i="3" s="1"/>
  <c r="AE21" i="3" s="1"/>
  <c r="AE41" i="3" s="1"/>
  <c r="AE31" i="7"/>
  <c r="AE32" i="7" s="1"/>
  <c r="AE43" i="3" l="1"/>
  <c r="AE44" i="3" s="1"/>
  <c r="AE46" i="3" s="1"/>
  <c r="AF37" i="3" s="1"/>
  <c r="AF25" i="5" s="1"/>
  <c r="AF26" i="5" s="1"/>
  <c r="AE45" i="3" l="1"/>
  <c r="AF5" i="3" s="1"/>
  <c r="AE21" i="6"/>
  <c r="AE5" i="6" l="1"/>
  <c r="AF36" i="7" s="1"/>
  <c r="AE27" i="7"/>
  <c r="AE28" i="7" s="1"/>
  <c r="AE33" i="7" s="1"/>
  <c r="AE34" i="7" s="1"/>
  <c r="AE23" i="6"/>
  <c r="AF38" i="3" l="1"/>
  <c r="AF39" i="3" s="1"/>
  <c r="AF40" i="3" s="1"/>
  <c r="AE37" i="7"/>
  <c r="AE38" i="7" s="1"/>
  <c r="AE40" i="7" s="1"/>
  <c r="Z12" i="8"/>
  <c r="AE8" i="6"/>
  <c r="Z11" i="8" s="1"/>
  <c r="AE25" i="6"/>
  <c r="Z13" i="8"/>
  <c r="AF27" i="5"/>
  <c r="AF29" i="5" l="1"/>
  <c r="AE18" i="6"/>
  <c r="AE32" i="6" s="1"/>
  <c r="AF5" i="7"/>
  <c r="AF28" i="5"/>
  <c r="Z14" i="8"/>
  <c r="Z15" i="8" s="1"/>
  <c r="Z16" i="8" s="1"/>
  <c r="Z17" i="8" s="1"/>
  <c r="AF8" i="7" l="1"/>
  <c r="AF13" i="7" s="1"/>
  <c r="AF30" i="5"/>
  <c r="AF29" i="6" s="1"/>
  <c r="AF30" i="6" s="1"/>
  <c r="AF31" i="7"/>
  <c r="AF32" i="7" s="1"/>
  <c r="AF8" i="3"/>
  <c r="AF9" i="3" s="1"/>
  <c r="AF21" i="3" s="1"/>
  <c r="AF41" i="3" s="1"/>
  <c r="AF43" i="3" l="1"/>
  <c r="AF44" i="3" s="1"/>
  <c r="AF46" i="3" s="1"/>
  <c r="AG37" i="3" s="1"/>
  <c r="AG25" i="5" s="1"/>
  <c r="AG26" i="5" s="1"/>
  <c r="AF45" i="3" l="1"/>
  <c r="AF5" i="6" s="1"/>
  <c r="AF21" i="6"/>
  <c r="AG5" i="3" l="1"/>
  <c r="AF27" i="7"/>
  <c r="AF28" i="7" s="1"/>
  <c r="AF33" i="7" s="1"/>
  <c r="AF34" i="7" s="1"/>
  <c r="AF23" i="6"/>
  <c r="AF8" i="6"/>
  <c r="AF37" i="7"/>
  <c r="AF38" i="7" s="1"/>
  <c r="AA12" i="8"/>
  <c r="AG36" i="7"/>
  <c r="AF40" i="7" l="1"/>
  <c r="AG38" i="3"/>
  <c r="AG39" i="3" s="1"/>
  <c r="AG40" i="3" s="1"/>
  <c r="AG27" i="5"/>
  <c r="AA13" i="8"/>
  <c r="AF25" i="6"/>
  <c r="AF18" i="6"/>
  <c r="AA11" i="8"/>
  <c r="AF32" i="6" l="1"/>
  <c r="AG28" i="5"/>
  <c r="AG29" i="5"/>
  <c r="AG5" i="7"/>
  <c r="AA14" i="8"/>
  <c r="AA15" i="8" s="1"/>
  <c r="AA16" i="8" s="1"/>
  <c r="AA17" i="8" s="1"/>
  <c r="AG8" i="7" l="1"/>
  <c r="AG13" i="7" s="1"/>
  <c r="AG30" i="5"/>
  <c r="AG29" i="6" s="1"/>
  <c r="AG30" i="6" s="1"/>
  <c r="AG8" i="3"/>
  <c r="AG9" i="3" s="1"/>
  <c r="AG21" i="3" s="1"/>
  <c r="AG41" i="3" s="1"/>
  <c r="AG31" i="7"/>
  <c r="AG32" i="7" s="1"/>
  <c r="AG43" i="3" l="1"/>
  <c r="AG44" i="3" l="1"/>
  <c r="AG46" i="3" s="1"/>
  <c r="AH37" i="3" s="1"/>
  <c r="AH25" i="5" s="1"/>
  <c r="AH26" i="5" s="1"/>
  <c r="AG45" i="3" l="1"/>
  <c r="AG21" i="6"/>
  <c r="AG23" i="6" l="1"/>
  <c r="AG27" i="7"/>
  <c r="AG28" i="7" s="1"/>
  <c r="AG33" i="7" s="1"/>
  <c r="AG34" i="7" s="1"/>
  <c r="F37" i="3"/>
  <c r="AG5" i="6"/>
  <c r="AH5" i="3"/>
  <c r="F25" i="5" l="1"/>
  <c r="AI20" i="2" s="1"/>
  <c r="G18" i="18"/>
  <c r="AB12" i="8"/>
  <c r="AG37" i="7"/>
  <c r="AG38" i="7" s="1"/>
  <c r="AG40" i="7" s="1"/>
  <c r="AH36" i="7"/>
  <c r="AG8" i="6"/>
  <c r="AB13" i="8"/>
  <c r="AG25" i="6"/>
  <c r="AH38" i="3" l="1"/>
  <c r="AH27" i="5"/>
  <c r="F27" i="5" s="1"/>
  <c r="E30" i="8" s="1"/>
  <c r="E31" i="8" s="1"/>
  <c r="AB11" i="8"/>
  <c r="AB14" i="8" s="1"/>
  <c r="AB15" i="8" s="1"/>
  <c r="AB16" i="8" s="1"/>
  <c r="AB17" i="8" s="1"/>
  <c r="AG18" i="6"/>
  <c r="AG32" i="6" s="1"/>
  <c r="H18" i="18"/>
  <c r="I18" i="18"/>
  <c r="F26" i="5"/>
  <c r="J12" i="22" l="1"/>
  <c r="AH29" i="5"/>
  <c r="AH28" i="5"/>
  <c r="AI21" i="2"/>
  <c r="F28" i="5"/>
  <c r="AH5" i="7"/>
  <c r="G19" i="18"/>
  <c r="H19" i="18" s="1"/>
  <c r="AL32" i="2"/>
  <c r="E34" i="18"/>
  <c r="F38" i="3"/>
  <c r="AH39" i="3"/>
  <c r="F5" i="7" l="1"/>
  <c r="AH8" i="7"/>
  <c r="AH31" i="7"/>
  <c r="F31" i="7" s="1"/>
  <c r="AH8" i="3"/>
  <c r="F8" i="3" s="1"/>
  <c r="I19" i="18"/>
  <c r="AH30" i="5"/>
  <c r="F30" i="5" s="1"/>
  <c r="F29" i="5"/>
  <c r="F39" i="3"/>
  <c r="AH40" i="3"/>
  <c r="F8" i="7" l="1"/>
  <c r="AH13" i="7"/>
  <c r="F13" i="7" s="1"/>
  <c r="AI27" i="2" s="1"/>
  <c r="AH32" i="7"/>
  <c r="F32" i="7" s="1"/>
  <c r="AH9" i="3"/>
  <c r="F9" i="3" s="1"/>
  <c r="AH29" i="6"/>
  <c r="F29" i="6" s="1"/>
  <c r="F40" i="3"/>
  <c r="AI12" i="2" s="1"/>
  <c r="G10" i="18"/>
  <c r="G25" i="18" l="1"/>
  <c r="I25" i="18" s="1"/>
  <c r="AH30" i="6"/>
  <c r="F30" i="6" s="1"/>
  <c r="AI25" i="2" s="1"/>
  <c r="AH21" i="3"/>
  <c r="AH41" i="3" s="1"/>
  <c r="AH43" i="3" s="1"/>
  <c r="F43" i="3" s="1"/>
  <c r="I10" i="18"/>
  <c r="H10" i="18"/>
  <c r="H25" i="18" l="1"/>
  <c r="G23" i="18"/>
  <c r="H23" i="18" s="1"/>
  <c r="G9" i="18"/>
  <c r="F41" i="3"/>
  <c r="F21" i="3"/>
  <c r="AI11" i="2" s="1"/>
  <c r="AH44" i="3"/>
  <c r="F44" i="3" s="1"/>
  <c r="AI13" i="2" s="1"/>
  <c r="I9" i="18" l="1"/>
  <c r="I23" i="18"/>
  <c r="H9" i="18"/>
  <c r="AH46" i="3"/>
  <c r="AI37" i="3" s="1"/>
  <c r="AI25" i="5" s="1"/>
  <c r="AI26" i="5" s="1"/>
  <c r="G11" i="18"/>
  <c r="H11" i="18" s="1"/>
  <c r="AH45" i="3"/>
  <c r="AI5" i="3" s="1"/>
  <c r="F46" i="3" l="1"/>
  <c r="AI14" i="2" s="1"/>
  <c r="G12" i="18"/>
  <c r="H12" i="18" s="1"/>
  <c r="AH21" i="6"/>
  <c r="F21" i="6" s="1"/>
  <c r="AG8" i="18" s="1"/>
  <c r="AE8" i="18" s="1"/>
  <c r="I11" i="18"/>
  <c r="F45" i="3"/>
  <c r="AH5" i="6"/>
  <c r="F5" i="6" s="1"/>
  <c r="G5" i="3"/>
  <c r="I12" i="18" l="1"/>
  <c r="AG12" i="18"/>
  <c r="AE12" i="18" s="1"/>
  <c r="AG13" i="18"/>
  <c r="AE13" i="18" s="1"/>
  <c r="AG10" i="18"/>
  <c r="AE10" i="18" s="1"/>
  <c r="AG9" i="18"/>
  <c r="AE9" i="18" s="1"/>
  <c r="AH23" i="6"/>
  <c r="F23" i="6" s="1"/>
  <c r="AC12" i="8"/>
  <c r="AH37" i="7"/>
  <c r="AH38" i="7" s="1"/>
  <c r="AH27" i="7"/>
  <c r="AH28" i="7" s="1"/>
  <c r="AH8" i="6"/>
  <c r="F8" i="6" s="1"/>
  <c r="AI36" i="7"/>
  <c r="E19" i="8"/>
  <c r="G36" i="7"/>
  <c r="F37" i="7"/>
  <c r="F38" i="7" s="1"/>
  <c r="E22" i="8"/>
  <c r="Y10" i="22" l="1"/>
  <c r="J7" i="22"/>
  <c r="J8" i="22"/>
  <c r="AH25" i="6"/>
  <c r="F25" i="6" s="1"/>
  <c r="AC13" i="8"/>
  <c r="AH18" i="6"/>
  <c r="AC11" i="8"/>
  <c r="F27" i="7"/>
  <c r="AI38" i="3"/>
  <c r="AI39" i="3" s="1"/>
  <c r="AD11" i="18"/>
  <c r="AI27" i="5"/>
  <c r="N20" i="8"/>
  <c r="Q20" i="8"/>
  <c r="L20" i="8"/>
  <c r="O20" i="8"/>
  <c r="I20" i="8"/>
  <c r="R20" i="8"/>
  <c r="P20" i="8"/>
  <c r="M20" i="8"/>
  <c r="K20" i="8"/>
  <c r="F20" i="8"/>
  <c r="G20" i="8"/>
  <c r="H20" i="8"/>
  <c r="J20" i="8"/>
  <c r="S20" i="8"/>
  <c r="T20" i="8"/>
  <c r="U20" i="8"/>
  <c r="V20" i="8"/>
  <c r="W20" i="8"/>
  <c r="X20" i="8"/>
  <c r="Y20" i="8"/>
  <c r="Z20" i="8"/>
  <c r="AA20" i="8"/>
  <c r="AB20" i="8"/>
  <c r="AH33" i="7"/>
  <c r="F28" i="7"/>
  <c r="J10" i="22" l="1"/>
  <c r="AH32" i="6"/>
  <c r="G22" i="18"/>
  <c r="I22" i="18" s="1"/>
  <c r="AC14" i="8"/>
  <c r="AC15" i="8" s="1"/>
  <c r="AC16" i="8" s="1"/>
  <c r="AC17" i="8" s="1"/>
  <c r="AC20" i="8" s="1"/>
  <c r="F18" i="6"/>
  <c r="G21" i="18"/>
  <c r="H21" i="18" s="1"/>
  <c r="AI29" i="5"/>
  <c r="AI28" i="5"/>
  <c r="AI5" i="7"/>
  <c r="E21" i="8"/>
  <c r="AI24" i="2"/>
  <c r="AI40" i="3"/>
  <c r="AH34" i="7"/>
  <c r="AH40" i="7" s="1"/>
  <c r="G27" i="18"/>
  <c r="F33" i="7"/>
  <c r="AI29" i="2" s="1"/>
  <c r="AI8" i="7" l="1"/>
  <c r="AI13" i="7" s="1"/>
  <c r="Y8" i="22"/>
  <c r="Y9" i="22" s="1"/>
  <c r="Y11" i="22" s="1"/>
  <c r="Y12" i="22" s="1"/>
  <c r="F20" i="22"/>
  <c r="G20" i="22" s="1"/>
  <c r="F18" i="22"/>
  <c r="G18" i="22" s="1"/>
  <c r="F17" i="22"/>
  <c r="G17" i="22" s="1"/>
  <c r="F16" i="22"/>
  <c r="G16" i="22" s="1"/>
  <c r="H22" i="18"/>
  <c r="F32" i="6"/>
  <c r="I21" i="18"/>
  <c r="AI23" i="2"/>
  <c r="AI31" i="7"/>
  <c r="AI32" i="7" s="1"/>
  <c r="AI30" i="5"/>
  <c r="AI29" i="6" s="1"/>
  <c r="AI30" i="6" s="1"/>
  <c r="AI8" i="3"/>
  <c r="AI9" i="3" s="1"/>
  <c r="AI21" i="3" s="1"/>
  <c r="AI41" i="3" s="1"/>
  <c r="F34" i="7"/>
  <c r="F40" i="7" s="1"/>
  <c r="H27" i="18"/>
  <c r="I27" i="18"/>
  <c r="AI43" i="3" l="1"/>
  <c r="AI44" i="3" l="1"/>
  <c r="AI46" i="3" s="1"/>
  <c r="AJ37" i="3" s="1"/>
  <c r="AJ25" i="5" s="1"/>
  <c r="AJ26" i="5" s="1"/>
  <c r="AI21" i="6" l="1"/>
  <c r="AI23" i="6" s="1"/>
  <c r="AI45" i="3"/>
  <c r="AI27" i="7" l="1"/>
  <c r="AI28" i="7" s="1"/>
  <c r="AI33" i="7" s="1"/>
  <c r="AI34" i="7" s="1"/>
  <c r="AI5" i="6"/>
  <c r="AJ5" i="3"/>
  <c r="AI25" i="6"/>
  <c r="AD13" i="8"/>
  <c r="AJ38" i="3" l="1"/>
  <c r="AJ39" i="3" s="1"/>
  <c r="AD12" i="8"/>
  <c r="AI8" i="6"/>
  <c r="AI37" i="7"/>
  <c r="AI38" i="7" s="1"/>
  <c r="AI40" i="7" s="1"/>
  <c r="AJ36" i="7"/>
  <c r="AJ27" i="5"/>
  <c r="AD11" i="8" l="1"/>
  <c r="AD14" i="8" s="1"/>
  <c r="AD15" i="8" s="1"/>
  <c r="AD16" i="8" s="1"/>
  <c r="AD17" i="8" s="1"/>
  <c r="AD20" i="8" s="1"/>
  <c r="AI18" i="6"/>
  <c r="AI32" i="6" s="1"/>
  <c r="AJ28" i="5"/>
  <c r="AJ29" i="5"/>
  <c r="AJ5" i="7"/>
  <c r="AJ40" i="3"/>
  <c r="AJ8" i="7" l="1"/>
  <c r="AJ13" i="7" s="1"/>
  <c r="AJ8" i="3"/>
  <c r="AJ9" i="3" s="1"/>
  <c r="AJ31" i="7"/>
  <c r="AJ32" i="7" s="1"/>
  <c r="AJ30" i="5"/>
  <c r="AJ29" i="6" s="1"/>
  <c r="AJ30" i="6" s="1"/>
  <c r="AJ21" i="3" l="1"/>
  <c r="AJ41" i="3" s="1"/>
  <c r="AJ43" i="3" l="1"/>
  <c r="AJ44" i="3" s="1"/>
  <c r="AJ45" i="3" l="1"/>
  <c r="AJ46" i="3"/>
  <c r="AK37" i="3" s="1"/>
  <c r="AK25" i="5" s="1"/>
  <c r="AK26" i="5" s="1"/>
  <c r="AJ21" i="6" l="1"/>
  <c r="AJ5" i="6"/>
  <c r="AK5" i="3"/>
  <c r="AJ27" i="7" l="1"/>
  <c r="AJ23" i="6"/>
  <c r="AK36" i="7"/>
  <c r="AJ8" i="6"/>
  <c r="AE12" i="8"/>
  <c r="AJ37" i="7"/>
  <c r="AJ38" i="7" s="1"/>
  <c r="AJ18" i="6" l="1"/>
  <c r="AE11" i="8"/>
  <c r="AE13" i="8"/>
  <c r="AJ25" i="6"/>
  <c r="AJ28" i="7"/>
  <c r="AJ32" i="6" l="1"/>
  <c r="AK38" i="3"/>
  <c r="AK39" i="3" s="1"/>
  <c r="AE14" i="8"/>
  <c r="AE15" i="8" s="1"/>
  <c r="AE16" i="8" s="1"/>
  <c r="AE17" i="8" s="1"/>
  <c r="AE20" i="8" s="1"/>
  <c r="AK27" i="5"/>
  <c r="AJ33" i="7"/>
  <c r="AK28" i="5" l="1"/>
  <c r="AK29" i="5"/>
  <c r="AK5" i="7"/>
  <c r="AJ34" i="7"/>
  <c r="AJ40" i="7" s="1"/>
  <c r="AK40" i="3"/>
  <c r="AK8" i="7" l="1"/>
  <c r="AK13" i="7" s="1"/>
  <c r="AK30" i="5"/>
  <c r="AK29" i="6" s="1"/>
  <c r="AK30" i="6" s="1"/>
  <c r="AK8" i="3"/>
  <c r="AK9" i="3" s="1"/>
  <c r="AK31" i="7"/>
  <c r="AK32" i="7" s="1"/>
  <c r="AK21" i="3" l="1"/>
  <c r="AK41" i="3" s="1"/>
  <c r="AK43" i="3" l="1"/>
  <c r="AK44" i="3" l="1"/>
  <c r="AK45" i="3" l="1"/>
  <c r="AL5" i="3" s="1"/>
  <c r="AK46" i="3"/>
  <c r="AL37" i="3" s="1"/>
  <c r="AL25" i="5" s="1"/>
  <c r="AL26" i="5" s="1"/>
  <c r="AK5" i="6" l="1"/>
  <c r="AL36" i="7" s="1"/>
  <c r="AK21" i="6"/>
  <c r="AF12" i="8" l="1"/>
  <c r="AK37" i="7"/>
  <c r="AK38" i="7" s="1"/>
  <c r="AK8" i="6"/>
  <c r="AK18" i="6" s="1"/>
  <c r="AK23" i="6"/>
  <c r="AK27" i="7"/>
  <c r="AF11" i="8" l="1"/>
  <c r="AK28" i="7"/>
  <c r="AK25" i="6"/>
  <c r="AK32" i="6" s="1"/>
  <c r="AF13" i="8"/>
  <c r="AL38" i="3" l="1"/>
  <c r="AL39" i="3" s="1"/>
  <c r="AF14" i="8"/>
  <c r="AF15" i="8" s="1"/>
  <c r="AF16" i="8" s="1"/>
  <c r="AF17" i="8" s="1"/>
  <c r="AF20" i="8" s="1"/>
  <c r="AL27" i="5"/>
  <c r="AK33" i="7"/>
  <c r="AL29" i="5" l="1"/>
  <c r="AK34" i="7"/>
  <c r="AK40" i="7" s="1"/>
  <c r="AL5" i="7"/>
  <c r="AL8" i="7" s="1"/>
  <c r="AL13" i="7" s="1"/>
  <c r="AL28" i="5"/>
  <c r="AL40" i="3"/>
  <c r="AL30" i="5" l="1"/>
  <c r="AL29" i="6" s="1"/>
  <c r="AL30" i="6" s="1"/>
  <c r="AL31" i="7"/>
  <c r="AL8" i="3"/>
  <c r="AL32" i="7" l="1"/>
  <c r="AL9" i="3"/>
  <c r="AL21" i="3" l="1"/>
  <c r="AL41" i="3" s="1"/>
  <c r="AL43" i="3" l="1"/>
  <c r="AL44" i="3" s="1"/>
  <c r="AL45" i="3" l="1"/>
  <c r="AL46" i="3"/>
  <c r="AM37" i="3" s="1"/>
  <c r="AM25" i="5" s="1"/>
  <c r="AM26" i="5" s="1"/>
  <c r="AL21" i="6" l="1"/>
  <c r="AM5" i="3"/>
  <c r="AL5" i="6"/>
  <c r="AL8" i="6" l="1"/>
  <c r="AG12" i="8"/>
  <c r="AM36" i="7"/>
  <c r="AL37" i="7"/>
  <c r="AL38" i="7" s="1"/>
  <c r="AL23" i="6"/>
  <c r="AL27" i="7"/>
  <c r="AL25" i="6" l="1"/>
  <c r="AG13" i="8"/>
  <c r="AL18" i="6"/>
  <c r="AG11" i="8"/>
  <c r="AL28" i="7"/>
  <c r="AL32" i="6" l="1"/>
  <c r="AM38" i="3"/>
  <c r="AM39" i="3" s="1"/>
  <c r="AM27" i="5"/>
  <c r="AG14" i="8"/>
  <c r="AG15" i="8" s="1"/>
  <c r="AG16" i="8" s="1"/>
  <c r="AG17" i="8" s="1"/>
  <c r="AG20" i="8" s="1"/>
  <c r="AL33" i="7"/>
  <c r="AM28" i="5" l="1"/>
  <c r="AM29" i="5"/>
  <c r="AM5" i="7"/>
  <c r="AL34" i="7"/>
  <c r="AL40" i="7" s="1"/>
  <c r="AM40" i="3"/>
  <c r="AM8" i="7" l="1"/>
  <c r="AM13" i="7" s="1"/>
  <c r="AM31" i="7"/>
  <c r="AM32" i="7" s="1"/>
  <c r="AM30" i="5"/>
  <c r="AM29" i="6" s="1"/>
  <c r="AM30" i="6" s="1"/>
  <c r="AM8" i="3"/>
  <c r="AM9" i="3" s="1"/>
  <c r="AM21" i="3" l="1"/>
  <c r="AM41" i="3" s="1"/>
  <c r="AM43" i="3" l="1"/>
  <c r="AM44" i="3" s="1"/>
  <c r="AM45" i="3" l="1"/>
  <c r="AM46" i="3"/>
  <c r="AN37" i="3" s="1"/>
  <c r="AN25" i="5" s="1"/>
  <c r="AN26" i="5" s="1"/>
  <c r="AM21" i="6" l="1"/>
  <c r="AM5" i="6"/>
  <c r="AN5" i="3"/>
  <c r="AM37" i="7" l="1"/>
  <c r="AM38" i="7" s="1"/>
  <c r="AM8" i="6"/>
  <c r="AN36" i="7"/>
  <c r="AH12" i="8"/>
  <c r="AM23" i="6"/>
  <c r="AM27" i="7"/>
  <c r="AN38" i="3" l="1"/>
  <c r="AN39" i="3" s="1"/>
  <c r="AN40" i="3" s="1"/>
  <c r="AM28" i="7"/>
  <c r="AH13" i="8"/>
  <c r="AM25" i="6"/>
  <c r="AN27" i="5"/>
  <c r="AH11" i="8"/>
  <c r="AM18" i="6"/>
  <c r="AM32" i="6" l="1"/>
  <c r="AN29" i="5"/>
  <c r="AH14" i="8"/>
  <c r="AH15" i="8" s="1"/>
  <c r="AH16" i="8" s="1"/>
  <c r="AH17" i="8" s="1"/>
  <c r="AH20" i="8" s="1"/>
  <c r="AN28" i="5"/>
  <c r="AN5" i="7"/>
  <c r="AM33" i="7"/>
  <c r="AN8" i="7" l="1"/>
  <c r="AN13" i="7" s="1"/>
  <c r="AN30" i="5"/>
  <c r="AN29" i="6" s="1"/>
  <c r="AN30" i="6" s="1"/>
  <c r="AN8" i="3"/>
  <c r="AN31" i="7"/>
  <c r="AN32" i="7" s="1"/>
  <c r="AM34" i="7"/>
  <c r="AM40" i="7" s="1"/>
  <c r="AN9" i="3" l="1"/>
  <c r="AN21" i="3" l="1"/>
  <c r="AN41" i="3" s="1"/>
  <c r="AN43" i="3" l="1"/>
  <c r="AN44" i="3" l="1"/>
  <c r="AN45" i="3" s="1"/>
  <c r="AN5" i="6" l="1"/>
  <c r="AO5" i="3"/>
  <c r="AN46" i="3"/>
  <c r="AO37" i="3" s="1"/>
  <c r="AO25" i="5" s="1"/>
  <c r="AO26" i="5" s="1"/>
  <c r="AN21" i="6" l="1"/>
  <c r="AI12" i="8"/>
  <c r="AN37" i="7"/>
  <c r="AN38" i="7" s="1"/>
  <c r="AO36" i="7"/>
  <c r="AN8" i="6"/>
  <c r="AI11" i="8" l="1"/>
  <c r="AN18" i="6"/>
  <c r="AN27" i="7"/>
  <c r="AN23" i="6"/>
  <c r="AO38" i="3" l="1"/>
  <c r="AO39" i="3" s="1"/>
  <c r="AO40" i="3" s="1"/>
  <c r="AO27" i="5"/>
  <c r="AN28" i="7"/>
  <c r="AI13" i="8"/>
  <c r="AI14" i="8" s="1"/>
  <c r="AI15" i="8" s="1"/>
  <c r="AI16" i="8" s="1"/>
  <c r="AI17" i="8" s="1"/>
  <c r="AI20" i="8" s="1"/>
  <c r="AN25" i="6"/>
  <c r="AN32" i="6" s="1"/>
  <c r="AO28" i="5" l="1"/>
  <c r="AO29" i="5"/>
  <c r="AO5" i="7"/>
  <c r="AN33" i="7"/>
  <c r="AO8" i="7" l="1"/>
  <c r="AO13" i="7" s="1"/>
  <c r="AO30" i="5"/>
  <c r="AO29" i="6" s="1"/>
  <c r="AO30" i="6" s="1"/>
  <c r="AO8" i="3"/>
  <c r="AO9" i="3" s="1"/>
  <c r="AO21" i="3" s="1"/>
  <c r="AO41" i="3" s="1"/>
  <c r="AO31" i="7"/>
  <c r="AO32" i="7" s="1"/>
  <c r="AN34" i="7"/>
  <c r="AN40" i="7" s="1"/>
  <c r="AO43" i="3" l="1"/>
  <c r="AO44" i="3" l="1"/>
  <c r="AO46" i="3" s="1"/>
  <c r="AP37" i="3" s="1"/>
  <c r="AP25" i="5" s="1"/>
  <c r="AP26" i="5" s="1"/>
  <c r="AO45" i="3" l="1"/>
  <c r="AO5" i="6" s="1"/>
  <c r="AO8" i="6" s="1"/>
  <c r="AO21" i="6"/>
  <c r="AP38" i="3" l="1"/>
  <c r="AP39" i="3" s="1"/>
  <c r="AP40" i="3" s="1"/>
  <c r="AO37" i="7"/>
  <c r="AO38" i="7" s="1"/>
  <c r="AJ12" i="8"/>
  <c r="AP36" i="7"/>
  <c r="AP5" i="3"/>
  <c r="AO27" i="7"/>
  <c r="AO28" i="7" s="1"/>
  <c r="AO33" i="7" s="1"/>
  <c r="AO34" i="7" s="1"/>
  <c r="AO23" i="6"/>
  <c r="AJ11" i="8"/>
  <c r="AO18" i="6"/>
  <c r="AO40" i="7" l="1"/>
  <c r="AP27" i="5"/>
  <c r="AP28" i="5" s="1"/>
  <c r="AO25" i="6"/>
  <c r="AO32" i="6" s="1"/>
  <c r="AJ13" i="8"/>
  <c r="AJ14" i="8" s="1"/>
  <c r="AJ15" i="8" s="1"/>
  <c r="AJ16" i="8" s="1"/>
  <c r="AJ17" i="8" s="1"/>
  <c r="AJ20" i="8" s="1"/>
  <c r="AP29" i="5" l="1"/>
  <c r="AP30" i="5" s="1"/>
  <c r="AP29" i="6" s="1"/>
  <c r="AP30" i="6" s="1"/>
  <c r="AP5" i="7"/>
  <c r="AP8" i="7" l="1"/>
  <c r="AP13" i="7" s="1"/>
  <c r="AP31" i="7"/>
  <c r="AP32" i="7" s="1"/>
  <c r="AP8" i="3"/>
  <c r="AP9" i="3" s="1"/>
  <c r="AP21" i="3" s="1"/>
  <c r="AP41" i="3" s="1"/>
  <c r="AP43" i="3" s="1"/>
  <c r="AP44" i="3" s="1"/>
  <c r="AP46" i="3" s="1"/>
  <c r="AQ37" i="3" s="1"/>
  <c r="AQ25" i="5" s="1"/>
  <c r="AQ26" i="5" s="1"/>
  <c r="AP45" i="3" l="1"/>
  <c r="AQ38" i="3"/>
  <c r="AP21" i="6"/>
  <c r="AQ39" i="3" l="1"/>
  <c r="AQ40" i="3" s="1"/>
  <c r="AQ27" i="5"/>
  <c r="AQ29" i="5" s="1"/>
  <c r="AP27" i="7"/>
  <c r="AP28" i="7" s="1"/>
  <c r="AP33" i="7" s="1"/>
  <c r="AP34" i="7" s="1"/>
  <c r="AP23" i="6"/>
  <c r="AQ5" i="3"/>
  <c r="AP5" i="6"/>
  <c r="AQ28" i="5" l="1"/>
  <c r="AQ5" i="7"/>
  <c r="AQ36" i="7"/>
  <c r="AP37" i="7"/>
  <c r="AP38" i="7" s="1"/>
  <c r="AP40" i="7" s="1"/>
  <c r="AK12" i="8"/>
  <c r="AP8" i="6"/>
  <c r="AK13" i="8"/>
  <c r="AP25" i="6"/>
  <c r="AQ30" i="5"/>
  <c r="AQ29" i="6" s="1"/>
  <c r="AQ30" i="6" s="1"/>
  <c r="AQ8" i="3"/>
  <c r="AQ9" i="3" s="1"/>
  <c r="AQ21" i="3" s="1"/>
  <c r="AQ41" i="3" s="1"/>
  <c r="AQ31" i="7"/>
  <c r="AQ32" i="7" s="1"/>
  <c r="AQ8" i="7" l="1"/>
  <c r="AQ13" i="7" s="1"/>
  <c r="AQ43" i="3"/>
  <c r="AQ44" i="3" s="1"/>
  <c r="AQ46" i="3" s="1"/>
  <c r="AR37" i="3" s="1"/>
  <c r="AR25" i="5" s="1"/>
  <c r="AR26" i="5" s="1"/>
  <c r="AP18" i="6"/>
  <c r="AP32" i="6" s="1"/>
  <c r="AK11" i="8"/>
  <c r="AK14" i="8" s="1"/>
  <c r="AK15" i="8" s="1"/>
  <c r="AK16" i="8" s="1"/>
  <c r="AK17" i="8" s="1"/>
  <c r="AK20" i="8" s="1"/>
  <c r="AQ45" i="3" l="1"/>
  <c r="AQ21" i="6"/>
  <c r="AQ23" i="6" l="1"/>
  <c r="AQ27" i="7"/>
  <c r="AQ28" i="7" s="1"/>
  <c r="AQ33" i="7" s="1"/>
  <c r="AQ34" i="7" s="1"/>
  <c r="AQ5" i="6"/>
  <c r="AR5" i="3"/>
  <c r="AR38" i="3" l="1"/>
  <c r="AR39" i="3" s="1"/>
  <c r="AR40" i="3" s="1"/>
  <c r="AR27" i="5"/>
  <c r="AQ37" i="7"/>
  <c r="AQ38" i="7" s="1"/>
  <c r="AQ40" i="7" s="1"/>
  <c r="AQ8" i="6"/>
  <c r="AR36" i="7"/>
  <c r="AL12" i="8"/>
  <c r="AQ25" i="6"/>
  <c r="AL13" i="8"/>
  <c r="AR28" i="5" l="1"/>
  <c r="AR29" i="5"/>
  <c r="AR5" i="7"/>
  <c r="AL11" i="8"/>
  <c r="AL14" i="8" s="1"/>
  <c r="AL15" i="8" s="1"/>
  <c r="AL16" i="8" s="1"/>
  <c r="AL17" i="8" s="1"/>
  <c r="AL20" i="8" s="1"/>
  <c r="AQ18" i="6"/>
  <c r="AQ32" i="6" s="1"/>
  <c r="AR8" i="7" l="1"/>
  <c r="AR13" i="7" s="1"/>
  <c r="AR30" i="5"/>
  <c r="AR29" i="6" s="1"/>
  <c r="AR30" i="6" s="1"/>
  <c r="AR31" i="7"/>
  <c r="AR32" i="7" s="1"/>
  <c r="AR8" i="3"/>
  <c r="AR9" i="3" s="1"/>
  <c r="AR21" i="3" s="1"/>
  <c r="AR41" i="3" s="1"/>
  <c r="AR43" i="3" l="1"/>
  <c r="AR44" i="3" l="1"/>
  <c r="AR46" i="3" s="1"/>
  <c r="AS37" i="3" s="1"/>
  <c r="AS25" i="5" s="1"/>
  <c r="AS26" i="5" s="1"/>
  <c r="AR45" i="3" l="1"/>
  <c r="AS38" i="3"/>
  <c r="AR21" i="6"/>
  <c r="AS39" i="3" l="1"/>
  <c r="AS40" i="3" s="1"/>
  <c r="AS27" i="5"/>
  <c r="AS5" i="7" s="1"/>
  <c r="AR27" i="7"/>
  <c r="AR28" i="7" s="1"/>
  <c r="AR33" i="7" s="1"/>
  <c r="AR34" i="7" s="1"/>
  <c r="AR23" i="6"/>
  <c r="AR5" i="6"/>
  <c r="AS5" i="3"/>
  <c r="AS8" i="7" l="1"/>
  <c r="AS13" i="7" s="1"/>
  <c r="AS29" i="5"/>
  <c r="AS31" i="7" s="1"/>
  <c r="AS32" i="7" s="1"/>
  <c r="AS28" i="5"/>
  <c r="AR37" i="7"/>
  <c r="AR38" i="7" s="1"/>
  <c r="AR40" i="7" s="1"/>
  <c r="AR8" i="6"/>
  <c r="AS36" i="7"/>
  <c r="AM12" i="8"/>
  <c r="AM13" i="8"/>
  <c r="AR25" i="6"/>
  <c r="AS8" i="3" l="1"/>
  <c r="AS9" i="3" s="1"/>
  <c r="AS21" i="3" s="1"/>
  <c r="AS41" i="3" s="1"/>
  <c r="AS30" i="5"/>
  <c r="AS29" i="6" s="1"/>
  <c r="AS30" i="6" s="1"/>
  <c r="AR18" i="6"/>
  <c r="AR32" i="6" s="1"/>
  <c r="AM11" i="8"/>
  <c r="AM14" i="8" s="1"/>
  <c r="AM15" i="8" s="1"/>
  <c r="AM16" i="8" s="1"/>
  <c r="AM17" i="8" s="1"/>
  <c r="AM20" i="8" s="1"/>
  <c r="AS43" i="3" l="1"/>
  <c r="AS44" i="3" s="1"/>
  <c r="AS46" i="3" s="1"/>
  <c r="AT37" i="3" s="1"/>
  <c r="AT25" i="5" s="1"/>
  <c r="AT26" i="5" s="1"/>
  <c r="AS45" i="3" l="1"/>
  <c r="AS21" i="6"/>
  <c r="AS23" i="6" l="1"/>
  <c r="AS27" i="7"/>
  <c r="AS28" i="7" s="1"/>
  <c r="AS33" i="7" s="1"/>
  <c r="AS34" i="7" s="1"/>
  <c r="G37" i="3"/>
  <c r="AS5" i="6"/>
  <c r="AT5" i="3"/>
  <c r="G25" i="5" l="1"/>
  <c r="AJ20" i="2" s="1"/>
  <c r="K18" i="18"/>
  <c r="AN12" i="8"/>
  <c r="AS37" i="7"/>
  <c r="AS38" i="7" s="1"/>
  <c r="AS40" i="7" s="1"/>
  <c r="AS8" i="6"/>
  <c r="AT36" i="7"/>
  <c r="AS25" i="6"/>
  <c r="AN13" i="8"/>
  <c r="AT38" i="3" l="1"/>
  <c r="AT27" i="5"/>
  <c r="G27" i="5" s="1"/>
  <c r="G28" i="5" s="1"/>
  <c r="AS18" i="6"/>
  <c r="AS32" i="6" s="1"/>
  <c r="AN11" i="8"/>
  <c r="AN14" i="8" s="1"/>
  <c r="AN15" i="8" s="1"/>
  <c r="AN16" i="8" s="1"/>
  <c r="AN17" i="8" s="1"/>
  <c r="AN20" i="8" s="1"/>
  <c r="M18" i="18"/>
  <c r="L18" i="18"/>
  <c r="G26" i="5"/>
  <c r="K19" i="18" l="1"/>
  <c r="M19" i="18" s="1"/>
  <c r="AT28" i="5"/>
  <c r="AT29" i="5"/>
  <c r="AT8" i="3" s="1"/>
  <c r="AT9" i="3" s="1"/>
  <c r="AT21" i="3" s="1"/>
  <c r="AT5" i="7"/>
  <c r="AJ21" i="2"/>
  <c r="AT39" i="3"/>
  <c r="G38" i="3"/>
  <c r="AT8" i="7" l="1"/>
  <c r="AT13" i="7" s="1"/>
  <c r="L19" i="18"/>
  <c r="G5" i="7"/>
  <c r="G29" i="5"/>
  <c r="AT31" i="7"/>
  <c r="G31" i="7" s="1"/>
  <c r="AT30" i="5"/>
  <c r="AT29" i="6" s="1"/>
  <c r="G9" i="3"/>
  <c r="G8" i="3"/>
  <c r="AT40" i="3"/>
  <c r="AT41" i="3" s="1"/>
  <c r="G39" i="3"/>
  <c r="K9" i="18"/>
  <c r="G21" i="3"/>
  <c r="AJ11" i="2" s="1"/>
  <c r="G8" i="7" l="1"/>
  <c r="K25" i="18"/>
  <c r="G13" i="7"/>
  <c r="AJ27" i="2" s="1"/>
  <c r="G30" i="5"/>
  <c r="AT32" i="7"/>
  <c r="G32" i="7" s="1"/>
  <c r="G29" i="6"/>
  <c r="AT30" i="6"/>
  <c r="G40" i="3"/>
  <c r="AJ12" i="2" s="1"/>
  <c r="K10" i="18"/>
  <c r="AT43" i="3"/>
  <c r="L9" i="18"/>
  <c r="M9" i="18"/>
  <c r="L25" i="18" l="1"/>
  <c r="M25" i="18"/>
  <c r="G30" i="6"/>
  <c r="AJ25" i="2" s="1"/>
  <c r="K23" i="18"/>
  <c r="G41" i="3"/>
  <c r="L10" i="18"/>
  <c r="M10" i="18"/>
  <c r="G43" i="3"/>
  <c r="AT44" i="3"/>
  <c r="G44" i="3" s="1"/>
  <c r="L23" i="18" l="1"/>
  <c r="M23" i="18"/>
  <c r="AT45" i="3"/>
  <c r="AJ13" i="2"/>
  <c r="K11" i="18"/>
  <c r="AT46" i="3"/>
  <c r="AU37" i="3" s="1"/>
  <c r="AU25" i="5" s="1"/>
  <c r="AU26" i="5" s="1"/>
  <c r="L11" i="18" l="1"/>
  <c r="M11" i="18"/>
  <c r="G46" i="3"/>
  <c r="AJ14" i="2" s="1"/>
  <c r="K12" i="18"/>
  <c r="AT21" i="6"/>
  <c r="G21" i="6" s="1"/>
  <c r="AT5" i="6"/>
  <c r="AU5" i="3"/>
  <c r="G45" i="3"/>
  <c r="AT37" i="7" l="1"/>
  <c r="AT38" i="7" s="1"/>
  <c r="G5" i="6"/>
  <c r="AT8" i="6"/>
  <c r="G8" i="6" s="1"/>
  <c r="AU36" i="7"/>
  <c r="AO12" i="8"/>
  <c r="AT23" i="6"/>
  <c r="G23" i="6" s="1"/>
  <c r="AT27" i="7"/>
  <c r="M12" i="18"/>
  <c r="L12" i="18"/>
  <c r="H5" i="3"/>
  <c r="AO11" i="8" l="1"/>
  <c r="AT18" i="6"/>
  <c r="G37" i="7"/>
  <c r="G38" i="7" s="1"/>
  <c r="H36" i="7"/>
  <c r="AT28" i="7"/>
  <c r="G27" i="7"/>
  <c r="AT25" i="6"/>
  <c r="G25" i="6" s="1"/>
  <c r="AO13" i="8"/>
  <c r="AT32" i="6" l="1"/>
  <c r="G18" i="6"/>
  <c r="G32" i="6" s="1"/>
  <c r="AU38" i="3"/>
  <c r="AU39" i="3" s="1"/>
  <c r="AO14" i="8"/>
  <c r="AO15" i="8" s="1"/>
  <c r="AO16" i="8" s="1"/>
  <c r="AO17" i="8" s="1"/>
  <c r="AO20" i="8" s="1"/>
  <c r="AU27" i="5"/>
  <c r="AT33" i="7"/>
  <c r="G28" i="7"/>
  <c r="K21" i="18"/>
  <c r="AJ24" i="2"/>
  <c r="K22" i="18"/>
  <c r="AU28" i="5" l="1"/>
  <c r="AU29" i="5"/>
  <c r="AU5" i="7"/>
  <c r="M22" i="18"/>
  <c r="L22" i="18"/>
  <c r="L21" i="18"/>
  <c r="M21" i="18"/>
  <c r="AJ23" i="2"/>
  <c r="AU40" i="3"/>
  <c r="AT34" i="7"/>
  <c r="AT40" i="7" s="1"/>
  <c r="K27" i="18"/>
  <c r="G33" i="7"/>
  <c r="AJ29" i="2" s="1"/>
  <c r="AU8" i="7" l="1"/>
  <c r="AU13" i="7" s="1"/>
  <c r="AU31" i="7"/>
  <c r="AU32" i="7" s="1"/>
  <c r="AU8" i="3"/>
  <c r="AU9" i="3" s="1"/>
  <c r="AU30" i="5"/>
  <c r="AU29" i="6" s="1"/>
  <c r="AU30" i="6" s="1"/>
  <c r="G34" i="7"/>
  <c r="G40" i="7" s="1"/>
  <c r="M27" i="18"/>
  <c r="L27" i="18"/>
  <c r="AU21" i="3" l="1"/>
  <c r="AU41" i="3" s="1"/>
  <c r="AU43" i="3" l="1"/>
  <c r="AU44" i="3" s="1"/>
  <c r="AU45" i="3" l="1"/>
  <c r="AU46" i="3"/>
  <c r="AV37" i="3" s="1"/>
  <c r="AV25" i="5" s="1"/>
  <c r="AV26" i="5" s="1"/>
  <c r="AU21" i="6" l="1"/>
  <c r="AV5" i="3"/>
  <c r="AU5" i="6"/>
  <c r="AU8" i="6" l="1"/>
  <c r="AV36" i="7"/>
  <c r="AU37" i="7"/>
  <c r="AU38" i="7" s="1"/>
  <c r="AP12" i="8"/>
  <c r="AU23" i="6"/>
  <c r="AU27" i="7"/>
  <c r="AP13" i="8" l="1"/>
  <c r="AU25" i="6"/>
  <c r="AU28" i="7"/>
  <c r="AU18" i="6"/>
  <c r="AP11" i="8"/>
  <c r="AU32" i="6" l="1"/>
  <c r="AV38" i="3"/>
  <c r="AV39" i="3" s="1"/>
  <c r="AV27" i="5"/>
  <c r="AP14" i="8"/>
  <c r="AP15" i="8" s="1"/>
  <c r="AP16" i="8" s="1"/>
  <c r="AP17" i="8" s="1"/>
  <c r="AP20" i="8" s="1"/>
  <c r="AU33" i="7"/>
  <c r="AV28" i="5" l="1"/>
  <c r="AV29" i="5"/>
  <c r="AV5" i="7"/>
  <c r="AV40" i="3"/>
  <c r="AU34" i="7"/>
  <c r="AU40" i="7" s="1"/>
  <c r="AV8" i="7" l="1"/>
  <c r="AV13" i="7" s="1"/>
  <c r="AV31" i="7"/>
  <c r="AV32" i="7" s="1"/>
  <c r="AV8" i="3"/>
  <c r="AV9" i="3" s="1"/>
  <c r="AV30" i="5"/>
  <c r="AV29" i="6" s="1"/>
  <c r="AV30" i="6" s="1"/>
  <c r="AV21" i="3" l="1"/>
  <c r="AV41" i="3" s="1"/>
  <c r="AV43" i="3" l="1"/>
  <c r="AV44" i="3" s="1"/>
  <c r="AV45" i="3" l="1"/>
  <c r="AV46" i="3"/>
  <c r="AW37" i="3" s="1"/>
  <c r="AW25" i="5" s="1"/>
  <c r="AW26" i="5" s="1"/>
  <c r="AV21" i="6" l="1"/>
  <c r="AW5" i="3"/>
  <c r="AV5" i="6"/>
  <c r="AV8" i="6" l="1"/>
  <c r="AV37" i="7"/>
  <c r="AV38" i="7" s="1"/>
  <c r="AW36" i="7"/>
  <c r="AQ12" i="8"/>
  <c r="AV27" i="7"/>
  <c r="AV23" i="6"/>
  <c r="AV25" i="6" l="1"/>
  <c r="AQ13" i="8"/>
  <c r="AV28" i="7"/>
  <c r="AV18" i="6"/>
  <c r="AQ11" i="8"/>
  <c r="AV32" i="6" l="1"/>
  <c r="AW38" i="3"/>
  <c r="AW39" i="3" s="1"/>
  <c r="AW27" i="5"/>
  <c r="AV33" i="7"/>
  <c r="AQ14" i="8"/>
  <c r="AQ15" i="8" s="1"/>
  <c r="AQ16" i="8" s="1"/>
  <c r="AQ17" i="8" s="1"/>
  <c r="AQ20" i="8" s="1"/>
  <c r="AW28" i="5" l="1"/>
  <c r="AW29" i="5"/>
  <c r="AW5" i="7"/>
  <c r="AV34" i="7"/>
  <c r="AV40" i="7" s="1"/>
  <c r="AW40" i="3"/>
  <c r="AW8" i="7" l="1"/>
  <c r="AW13" i="7" s="1"/>
  <c r="AW8" i="3"/>
  <c r="AW9" i="3" s="1"/>
  <c r="AW30" i="5"/>
  <c r="AW29" i="6" s="1"/>
  <c r="AW30" i="6" s="1"/>
  <c r="AW31" i="7"/>
  <c r="AW32" i="7" s="1"/>
  <c r="AW21" i="3" l="1"/>
  <c r="AW41" i="3" s="1"/>
  <c r="AW43" i="3" l="1"/>
  <c r="AW44" i="3" s="1"/>
  <c r="AW45" i="3" l="1"/>
  <c r="AW46" i="3"/>
  <c r="AX37" i="3" s="1"/>
  <c r="AX25" i="5" s="1"/>
  <c r="AX26" i="5" s="1"/>
  <c r="AW21" i="6" l="1"/>
  <c r="AX5" i="3"/>
  <c r="AW5" i="6"/>
  <c r="AW8" i="6" l="1"/>
  <c r="AX36" i="7"/>
  <c r="AW37" i="7"/>
  <c r="AW38" i="7" s="1"/>
  <c r="AR12" i="8"/>
  <c r="AW23" i="6"/>
  <c r="AW27" i="7"/>
  <c r="AW28" i="7" l="1"/>
  <c r="AW25" i="6"/>
  <c r="AR13" i="8"/>
  <c r="AW18" i="6"/>
  <c r="AR11" i="8"/>
  <c r="AW32" i="6" l="1"/>
  <c r="AX38" i="3"/>
  <c r="AX39" i="3" s="1"/>
  <c r="AR14" i="8"/>
  <c r="AR15" i="8" s="1"/>
  <c r="AR16" i="8" s="1"/>
  <c r="AR17" i="8" s="1"/>
  <c r="AR20" i="8" s="1"/>
  <c r="AW33" i="7"/>
  <c r="AX27" i="5"/>
  <c r="AX29" i="5" l="1"/>
  <c r="AX5" i="7"/>
  <c r="AX8" i="7" s="1"/>
  <c r="AX13" i="7" s="1"/>
  <c r="AX28" i="5"/>
  <c r="AW34" i="7"/>
  <c r="AW40" i="7" s="1"/>
  <c r="AX40" i="3"/>
  <c r="AX30" i="5" l="1"/>
  <c r="AX29" i="6" s="1"/>
  <c r="AX30" i="6" s="1"/>
  <c r="AX8" i="3"/>
  <c r="AX31" i="7"/>
  <c r="AX32" i="7" l="1"/>
  <c r="AX9" i="3"/>
  <c r="AX21" i="3" l="1"/>
  <c r="AX41" i="3" s="1"/>
  <c r="AX43" i="3" l="1"/>
  <c r="AX44" i="3" s="1"/>
  <c r="AX45" i="3" l="1"/>
  <c r="AX46" i="3"/>
  <c r="AY37" i="3" s="1"/>
  <c r="AY25" i="5" s="1"/>
  <c r="AY26" i="5" s="1"/>
  <c r="AX21" i="6" l="1"/>
  <c r="AY5" i="3"/>
  <c r="AX5" i="6"/>
  <c r="AX8" i="6" l="1"/>
  <c r="AX37" i="7"/>
  <c r="AX38" i="7" s="1"/>
  <c r="AS12" i="8"/>
  <c r="AY36" i="7"/>
  <c r="AX27" i="7"/>
  <c r="AX23" i="6"/>
  <c r="AX28" i="7" l="1"/>
  <c r="AX25" i="6"/>
  <c r="AS13" i="8"/>
  <c r="AX18" i="6"/>
  <c r="AS11" i="8"/>
  <c r="AX32" i="6" l="1"/>
  <c r="AY38" i="3"/>
  <c r="AY39" i="3" s="1"/>
  <c r="AS14" i="8"/>
  <c r="AS15" i="8" s="1"/>
  <c r="AS16" i="8" s="1"/>
  <c r="AS17" i="8" s="1"/>
  <c r="AS20" i="8" s="1"/>
  <c r="AY27" i="5"/>
  <c r="AX33" i="7"/>
  <c r="AY28" i="5" l="1"/>
  <c r="AY29" i="5"/>
  <c r="AY5" i="7"/>
  <c r="AY40" i="3"/>
  <c r="AX34" i="7"/>
  <c r="AX40" i="7" s="1"/>
  <c r="AY8" i="7" l="1"/>
  <c r="AY13" i="7" s="1"/>
  <c r="AY30" i="5"/>
  <c r="AY29" i="6" s="1"/>
  <c r="AY30" i="6" s="1"/>
  <c r="AY8" i="3"/>
  <c r="AY9" i="3" s="1"/>
  <c r="AY31" i="7"/>
  <c r="AY32" i="7" s="1"/>
  <c r="AY21" i="3" l="1"/>
  <c r="AY41" i="3" s="1"/>
  <c r="AY43" i="3" l="1"/>
  <c r="AY44" i="3" s="1"/>
  <c r="AY45" i="3" l="1"/>
  <c r="AY46" i="3"/>
  <c r="AZ37" i="3" s="1"/>
  <c r="AZ25" i="5" s="1"/>
  <c r="AZ26" i="5" s="1"/>
  <c r="AY21" i="6" l="1"/>
  <c r="AY5" i="6"/>
  <c r="AZ5" i="3"/>
  <c r="AY8" i="6" l="1"/>
  <c r="AY37" i="7"/>
  <c r="AY38" i="7" s="1"/>
  <c r="AT12" i="8"/>
  <c r="AZ36" i="7"/>
  <c r="AY23" i="6"/>
  <c r="AY27" i="7"/>
  <c r="AZ38" i="3" l="1"/>
  <c r="AZ39" i="3" s="1"/>
  <c r="AZ40" i="3" s="1"/>
  <c r="AY28" i="7"/>
  <c r="AZ27" i="5"/>
  <c r="AT13" i="8"/>
  <c r="AY25" i="6"/>
  <c r="AY18" i="6"/>
  <c r="AT11" i="8"/>
  <c r="AY32" i="6" l="1"/>
  <c r="AZ29" i="5"/>
  <c r="AZ5" i="7"/>
  <c r="AZ28" i="5"/>
  <c r="AT14" i="8"/>
  <c r="AT15" i="8" s="1"/>
  <c r="AT16" i="8" s="1"/>
  <c r="AT17" i="8" s="1"/>
  <c r="AT20" i="8" s="1"/>
  <c r="AY33" i="7"/>
  <c r="AZ8" i="7" l="1"/>
  <c r="AZ13" i="7" s="1"/>
  <c r="AZ30" i="5"/>
  <c r="AZ29" i="6" s="1"/>
  <c r="AZ30" i="6" s="1"/>
  <c r="AZ8" i="3"/>
  <c r="AZ9" i="3" s="1"/>
  <c r="AZ21" i="3" s="1"/>
  <c r="AZ41" i="3" s="1"/>
  <c r="AZ31" i="7"/>
  <c r="AZ32" i="7" s="1"/>
  <c r="AY34" i="7"/>
  <c r="AY40" i="7" s="1"/>
  <c r="AZ43" i="3" l="1"/>
  <c r="AZ44" i="3" s="1"/>
  <c r="AZ46" i="3" s="1"/>
  <c r="BA37" i="3" s="1"/>
  <c r="BA25" i="5" s="1"/>
  <c r="BA26" i="5" s="1"/>
  <c r="AZ45" i="3" l="1"/>
  <c r="BA5" i="3" s="1"/>
  <c r="AZ21" i="6"/>
  <c r="AZ5" i="6" l="1"/>
  <c r="AZ8" i="6" s="1"/>
  <c r="AZ23" i="6"/>
  <c r="AZ27" i="7"/>
  <c r="AZ28" i="7" s="1"/>
  <c r="AZ33" i="7" s="1"/>
  <c r="AZ34" i="7" s="1"/>
  <c r="BA38" i="3" l="1"/>
  <c r="BA39" i="3" s="1"/>
  <c r="BA40" i="3" s="1"/>
  <c r="AU12" i="8"/>
  <c r="AZ37" i="7"/>
  <c r="AZ38" i="7" s="1"/>
  <c r="AZ40" i="7" s="1"/>
  <c r="BA36" i="7"/>
  <c r="AZ18" i="6"/>
  <c r="AU11" i="8"/>
  <c r="BA27" i="5"/>
  <c r="AU13" i="8"/>
  <c r="AZ25" i="6"/>
  <c r="AZ32" i="6" l="1"/>
  <c r="BA29" i="5"/>
  <c r="BA28" i="5"/>
  <c r="BA5" i="7"/>
  <c r="AU14" i="8"/>
  <c r="AU15" i="8" s="1"/>
  <c r="AU16" i="8" s="1"/>
  <c r="AU17" i="8" s="1"/>
  <c r="AU20" i="8" s="1"/>
  <c r="BA8" i="7" l="1"/>
  <c r="BA13" i="7" s="1"/>
  <c r="BA31" i="7"/>
  <c r="BA32" i="7" s="1"/>
  <c r="BA8" i="3"/>
  <c r="BA9" i="3" s="1"/>
  <c r="BA21" i="3" s="1"/>
  <c r="BA41" i="3" s="1"/>
  <c r="BA30" i="5"/>
  <c r="BA29" i="6" s="1"/>
  <c r="BA30" i="6" s="1"/>
  <c r="BA43" i="3" l="1"/>
  <c r="BA44" i="3" s="1"/>
  <c r="BA46" i="3" s="1"/>
  <c r="BB37" i="3" s="1"/>
  <c r="BB25" i="5" s="1"/>
  <c r="BB26" i="5" s="1"/>
  <c r="BA45" i="3" l="1"/>
  <c r="BA5" i="6" s="1"/>
  <c r="BA21" i="6"/>
  <c r="BB5" i="3" l="1"/>
  <c r="BA27" i="7"/>
  <c r="BA28" i="7" s="1"/>
  <c r="BA33" i="7" s="1"/>
  <c r="BA34" i="7" s="1"/>
  <c r="BA23" i="6"/>
  <c r="BB36" i="7"/>
  <c r="BA8" i="6"/>
  <c r="AV12" i="8"/>
  <c r="BA37" i="7"/>
  <c r="BA38" i="7" s="1"/>
  <c r="BA40" i="7" l="1"/>
  <c r="BB38" i="3"/>
  <c r="BB39" i="3" s="1"/>
  <c r="BB40" i="3" s="1"/>
  <c r="BB27" i="5"/>
  <c r="BA18" i="6"/>
  <c r="AV11" i="8"/>
  <c r="BA25" i="6"/>
  <c r="AV13" i="8"/>
  <c r="BA32" i="6" l="1"/>
  <c r="BB5" i="7"/>
  <c r="BB29" i="5"/>
  <c r="BB28" i="5"/>
  <c r="AV14" i="8"/>
  <c r="AV15" i="8" s="1"/>
  <c r="AV16" i="8" s="1"/>
  <c r="AV17" i="8" s="1"/>
  <c r="AV20" i="8" s="1"/>
  <c r="BB8" i="7" l="1"/>
  <c r="BB13" i="7" s="1"/>
  <c r="BB30" i="5"/>
  <c r="BB29" i="6" s="1"/>
  <c r="BB30" i="6" s="1"/>
  <c r="BB8" i="3"/>
  <c r="BB9" i="3" s="1"/>
  <c r="BB21" i="3" s="1"/>
  <c r="BB41" i="3" s="1"/>
  <c r="BB31" i="7"/>
  <c r="BB32" i="7" s="1"/>
  <c r="BB43" i="3" l="1"/>
  <c r="BB44" i="3" l="1"/>
  <c r="BB46" i="3" s="1"/>
  <c r="BC37" i="3" s="1"/>
  <c r="BC25" i="5" s="1"/>
  <c r="BC26" i="5" s="1"/>
  <c r="BB45" i="3" l="1"/>
  <c r="BC38" i="3"/>
  <c r="BB21" i="6"/>
  <c r="BC39" i="3" l="1"/>
  <c r="BC40" i="3" s="1"/>
  <c r="BC5" i="3"/>
  <c r="BB5" i="6"/>
  <c r="BC27" i="5"/>
  <c r="BC28" i="5" s="1"/>
  <c r="BB27" i="7"/>
  <c r="BB28" i="7" s="1"/>
  <c r="BB33" i="7" s="1"/>
  <c r="BB34" i="7" s="1"/>
  <c r="BB23" i="6"/>
  <c r="BC29" i="5" l="1"/>
  <c r="BC5" i="7"/>
  <c r="BB8" i="6"/>
  <c r="AW12" i="8"/>
  <c r="BC36" i="7"/>
  <c r="BB37" i="7"/>
  <c r="BB38" i="7" s="1"/>
  <c r="BB40" i="7" s="1"/>
  <c r="AW13" i="8"/>
  <c r="BB25" i="6"/>
  <c r="BC8" i="7" l="1"/>
  <c r="BC13" i="7" s="1"/>
  <c r="BC8" i="3"/>
  <c r="BC9" i="3" s="1"/>
  <c r="BC21" i="3" s="1"/>
  <c r="BC41" i="3" s="1"/>
  <c r="BC31" i="7"/>
  <c r="BC32" i="7" s="1"/>
  <c r="BC30" i="5"/>
  <c r="BC29" i="6" s="1"/>
  <c r="BC30" i="6" s="1"/>
  <c r="BB18" i="6"/>
  <c r="BB32" i="6" s="1"/>
  <c r="AW11" i="8"/>
  <c r="AW14" i="8" s="1"/>
  <c r="AW15" i="8" s="1"/>
  <c r="AW16" i="8" s="1"/>
  <c r="AW17" i="8" s="1"/>
  <c r="AW20" i="8" s="1"/>
  <c r="BC43" i="3" l="1"/>
  <c r="BC44" i="3" l="1"/>
  <c r="BC46" i="3" s="1"/>
  <c r="BC45" i="3" l="1"/>
  <c r="BD37" i="3"/>
  <c r="BC21" i="6"/>
  <c r="BD25" i="5" l="1"/>
  <c r="BD26" i="5" s="1"/>
  <c r="BC5" i="6"/>
  <c r="BD5" i="3"/>
  <c r="BC23" i="6"/>
  <c r="BC27" i="7"/>
  <c r="BC28" i="7" s="1"/>
  <c r="BC33" i="7" s="1"/>
  <c r="BC34" i="7" s="1"/>
  <c r="BD38" i="3" l="1"/>
  <c r="BD39" i="3" s="1"/>
  <c r="BD40" i="3" s="1"/>
  <c r="BD27" i="5"/>
  <c r="BC37" i="7"/>
  <c r="BC38" i="7" s="1"/>
  <c r="BC40" i="7" s="1"/>
  <c r="BC8" i="6"/>
  <c r="AX12" i="8"/>
  <c r="BD36" i="7"/>
  <c r="BC25" i="6"/>
  <c r="AX13" i="8"/>
  <c r="BD29" i="5" l="1"/>
  <c r="BD28" i="5"/>
  <c r="BD5" i="7"/>
  <c r="AX11" i="8"/>
  <c r="AX14" i="8" s="1"/>
  <c r="AX15" i="8" s="1"/>
  <c r="AX16" i="8" s="1"/>
  <c r="AX17" i="8" s="1"/>
  <c r="AX20" i="8" s="1"/>
  <c r="BC18" i="6"/>
  <c r="BC32" i="6" s="1"/>
  <c r="BD8" i="7" l="1"/>
  <c r="BD13" i="7" s="1"/>
  <c r="BD31" i="7"/>
  <c r="BD32" i="7" s="1"/>
  <c r="BD30" i="5"/>
  <c r="BD29" i="6" s="1"/>
  <c r="BD30" i="6" s="1"/>
  <c r="BD8" i="3"/>
  <c r="BD9" i="3" s="1"/>
  <c r="BD21" i="3" s="1"/>
  <c r="BD41" i="3" s="1"/>
  <c r="BD43" i="3" s="1"/>
  <c r="BD44" i="3" s="1"/>
  <c r="BD46" i="3" s="1"/>
  <c r="BE37" i="3" s="1"/>
  <c r="BE25" i="5" s="1"/>
  <c r="BE26" i="5" s="1"/>
  <c r="BD45" i="3" l="1"/>
  <c r="BD5" i="6" s="1"/>
  <c r="BD21" i="6"/>
  <c r="BD27" i="7" s="1"/>
  <c r="BD28" i="7" s="1"/>
  <c r="BD33" i="7" s="1"/>
  <c r="BD34" i="7" s="1"/>
  <c r="BE5" i="3" l="1"/>
  <c r="BD23" i="6"/>
  <c r="BD25" i="6" s="1"/>
  <c r="BE38" i="3"/>
  <c r="BE39" i="3" s="1"/>
  <c r="BE40" i="3" s="1"/>
  <c r="BE27" i="5"/>
  <c r="BE36" i="7"/>
  <c r="BD8" i="6"/>
  <c r="BD37" i="7"/>
  <c r="BD38" i="7" s="1"/>
  <c r="BD40" i="7" s="1"/>
  <c r="AY12" i="8"/>
  <c r="AY13" i="8" l="1"/>
  <c r="BE5" i="7"/>
  <c r="BE29" i="5"/>
  <c r="BE28" i="5"/>
  <c r="AY11" i="8"/>
  <c r="BD18" i="6"/>
  <c r="BD32" i="6" s="1"/>
  <c r="BE8" i="7" l="1"/>
  <c r="BE13" i="7" s="1"/>
  <c r="AY14" i="8"/>
  <c r="AY15" i="8" s="1"/>
  <c r="AY16" i="8" s="1"/>
  <c r="AY17" i="8" s="1"/>
  <c r="AY20" i="8" s="1"/>
  <c r="BE8" i="3"/>
  <c r="BE9" i="3" s="1"/>
  <c r="BE21" i="3" s="1"/>
  <c r="BE41" i="3" s="1"/>
  <c r="BE30" i="5"/>
  <c r="BE29" i="6" s="1"/>
  <c r="BE30" i="6" s="1"/>
  <c r="BE31" i="7"/>
  <c r="BE32" i="7" s="1"/>
  <c r="BE43" i="3" l="1"/>
  <c r="BE44" i="3" l="1"/>
  <c r="BE46" i="3" s="1"/>
  <c r="BE45" i="3" l="1"/>
  <c r="BF37" i="3"/>
  <c r="BF25" i="5" s="1"/>
  <c r="BF26" i="5" s="1"/>
  <c r="BE21" i="6"/>
  <c r="BE5" i="6" l="1"/>
  <c r="BF5" i="3"/>
  <c r="BE23" i="6"/>
  <c r="BE27" i="7"/>
  <c r="BE28" i="7" s="1"/>
  <c r="BE33" i="7" s="1"/>
  <c r="BE34" i="7" s="1"/>
  <c r="H37" i="3"/>
  <c r="AZ12" i="8" l="1"/>
  <c r="BE37" i="7"/>
  <c r="BE38" i="7" s="1"/>
  <c r="BE40" i="7" s="1"/>
  <c r="BF36" i="7"/>
  <c r="BE8" i="6"/>
  <c r="AZ13" i="8"/>
  <c r="BE25" i="6"/>
  <c r="H25" i="5"/>
  <c r="AK20" i="2" s="1"/>
  <c r="O18" i="18"/>
  <c r="BF27" i="5"/>
  <c r="H27" i="5" s="1"/>
  <c r="AK21" i="2" s="1"/>
  <c r="AZ11" i="8" l="1"/>
  <c r="AZ14" i="8" s="1"/>
  <c r="AZ15" i="8" s="1"/>
  <c r="AZ16" i="8" s="1"/>
  <c r="AZ17" i="8" s="1"/>
  <c r="AZ20" i="8" s="1"/>
  <c r="BE18" i="6"/>
  <c r="BE32" i="6" s="1"/>
  <c r="BF28" i="5"/>
  <c r="BF29" i="5"/>
  <c r="BF31" i="7" s="1"/>
  <c r="BF5" i="7"/>
  <c r="O19" i="18"/>
  <c r="P19" i="18" s="1"/>
  <c r="H26" i="5"/>
  <c r="BF38" i="3"/>
  <c r="P18" i="18"/>
  <c r="Q18" i="18"/>
  <c r="H28" i="5"/>
  <c r="H5" i="7" l="1"/>
  <c r="BF8" i="7"/>
  <c r="Q19" i="18"/>
  <c r="BF32" i="7"/>
  <c r="H32" i="7" s="1"/>
  <c r="H31" i="7"/>
  <c r="H38" i="3"/>
  <c r="BF39" i="3"/>
  <c r="BF8" i="3"/>
  <c r="H8" i="3" s="1"/>
  <c r="BF30" i="5"/>
  <c r="BF29" i="6" s="1"/>
  <c r="H29" i="6" s="1"/>
  <c r="H29" i="5"/>
  <c r="H8" i="7" l="1"/>
  <c r="BF13" i="7"/>
  <c r="O25" i="18" s="1"/>
  <c r="Q25" i="18" s="1"/>
  <c r="BF9" i="3"/>
  <c r="BF21" i="3" s="1"/>
  <c r="H21" i="3" s="1"/>
  <c r="AK11" i="2" s="1"/>
  <c r="H30" i="5"/>
  <c r="H39" i="3"/>
  <c r="BF40" i="3"/>
  <c r="BF30" i="6"/>
  <c r="H30" i="6" s="1"/>
  <c r="AK25" i="2" s="1"/>
  <c r="H13" i="7" l="1"/>
  <c r="AK27" i="2" s="1"/>
  <c r="P25" i="18"/>
  <c r="O9" i="18"/>
  <c r="P9" i="18" s="1"/>
  <c r="H9" i="3"/>
  <c r="BF41" i="3"/>
  <c r="H41" i="3" s="1"/>
  <c r="O23" i="18"/>
  <c r="Q23" i="18" s="1"/>
  <c r="H40" i="3"/>
  <c r="AK12" i="2" s="1"/>
  <c r="O10" i="18"/>
  <c r="Q9" i="18" l="1"/>
  <c r="P23" i="18"/>
  <c r="BF43" i="3"/>
  <c r="H43" i="3" s="1"/>
  <c r="P10" i="18"/>
  <c r="Q10" i="18"/>
  <c r="BF44" i="3" l="1"/>
  <c r="H44" i="3" s="1"/>
  <c r="AK13" i="2" s="1"/>
  <c r="BF46" i="3" l="1"/>
  <c r="BG37" i="3" s="1"/>
  <c r="BG25" i="5" s="1"/>
  <c r="BG26" i="5" s="1"/>
  <c r="O11" i="18"/>
  <c r="Q11" i="18" s="1"/>
  <c r="BF45" i="3"/>
  <c r="BG5" i="3" s="1"/>
  <c r="O12" i="18" l="1"/>
  <c r="P12" i="18" s="1"/>
  <c r="P11" i="18"/>
  <c r="H46" i="3"/>
  <c r="AK14" i="2" s="1"/>
  <c r="BF21" i="6"/>
  <c r="H21" i="6" s="1"/>
  <c r="BF5" i="6"/>
  <c r="BA12" i="8" s="1"/>
  <c r="H45" i="3"/>
  <c r="I5" i="3"/>
  <c r="Q12" i="18" l="1"/>
  <c r="BF27" i="7"/>
  <c r="H27" i="7" s="1"/>
  <c r="BF23" i="6"/>
  <c r="H23" i="6" s="1"/>
  <c r="BG36" i="7"/>
  <c r="BF8" i="6"/>
  <c r="H8" i="6" s="1"/>
  <c r="H5" i="6"/>
  <c r="H37" i="7" s="1"/>
  <c r="H38" i="7" s="1"/>
  <c r="BF37" i="7"/>
  <c r="BF38" i="7" s="1"/>
  <c r="BF28" i="7" l="1"/>
  <c r="H28" i="7" s="1"/>
  <c r="BA13" i="8"/>
  <c r="BF25" i="6"/>
  <c r="H25" i="6" s="1"/>
  <c r="AK24" i="2" s="1"/>
  <c r="BF18" i="6"/>
  <c r="BA11" i="8"/>
  <c r="I36" i="7"/>
  <c r="BG38" i="3"/>
  <c r="BG39" i="3" s="1"/>
  <c r="BG27" i="5"/>
  <c r="BF33" i="7" l="1"/>
  <c r="BF34" i="7" s="1"/>
  <c r="BF40" i="7" s="1"/>
  <c r="BF32" i="6"/>
  <c r="O22" i="18"/>
  <c r="Q22" i="18" s="1"/>
  <c r="BA14" i="8"/>
  <c r="BA15" i="8" s="1"/>
  <c r="BA16" i="8" s="1"/>
  <c r="BA17" i="8" s="1"/>
  <c r="BA20" i="8" s="1"/>
  <c r="H18" i="6"/>
  <c r="H32" i="6" s="1"/>
  <c r="O21" i="18"/>
  <c r="Q21" i="18" s="1"/>
  <c r="BG28" i="5"/>
  <c r="BG29" i="5"/>
  <c r="BG5" i="7"/>
  <c r="BG40" i="3"/>
  <c r="BG8" i="7" l="1"/>
  <c r="BG13" i="7" s="1"/>
  <c r="H33" i="7"/>
  <c r="AK29" i="2" s="1"/>
  <c r="O27" i="18"/>
  <c r="Q27" i="18" s="1"/>
  <c r="P22" i="18"/>
  <c r="P21" i="18"/>
  <c r="AK23" i="2"/>
  <c r="BG8" i="3"/>
  <c r="BG9" i="3" s="1"/>
  <c r="BG21" i="3" s="1"/>
  <c r="BG41" i="3" s="1"/>
  <c r="BG31" i="7"/>
  <c r="BG32" i="7" s="1"/>
  <c r="BG30" i="5"/>
  <c r="BG29" i="6" s="1"/>
  <c r="BG30" i="6" s="1"/>
  <c r="H34" i="7"/>
  <c r="H40" i="7" s="1"/>
  <c r="P27" i="18" l="1"/>
  <c r="BG43" i="3"/>
  <c r="BG44" i="3" s="1"/>
  <c r="BG45" i="3" l="1"/>
  <c r="BG46" i="3"/>
  <c r="BH37" i="3" s="1"/>
  <c r="BH25" i="5" s="1"/>
  <c r="BH26" i="5" s="1"/>
  <c r="BG21" i="6" l="1"/>
  <c r="BG5" i="6"/>
  <c r="BH5" i="3"/>
  <c r="BG37" i="7" l="1"/>
  <c r="BG38" i="7" s="1"/>
  <c r="BB12" i="8"/>
  <c r="BH36" i="7"/>
  <c r="BG8" i="6"/>
  <c r="BG27" i="7"/>
  <c r="BG23" i="6"/>
  <c r="BG28" i="7" l="1"/>
  <c r="BG18" i="6"/>
  <c r="BB11" i="8"/>
  <c r="BG25" i="6"/>
  <c r="BB13" i="8"/>
  <c r="BG32" i="6" l="1"/>
  <c r="BH38" i="3"/>
  <c r="BH39" i="3" s="1"/>
  <c r="BH27" i="5"/>
  <c r="BB14" i="8"/>
  <c r="BB15" i="8" s="1"/>
  <c r="BB16" i="8" s="1"/>
  <c r="BB17" i="8" s="1"/>
  <c r="BB20" i="8" s="1"/>
  <c r="BG33" i="7"/>
  <c r="BH5" i="7" l="1"/>
  <c r="BH29" i="5"/>
  <c r="BH28" i="5"/>
  <c r="BH40" i="3"/>
  <c r="BG34" i="7"/>
  <c r="BG40" i="7" s="1"/>
  <c r="BH8" i="7" l="1"/>
  <c r="BH13" i="7" s="1"/>
  <c r="BH30" i="5"/>
  <c r="BH29" i="6" s="1"/>
  <c r="BH30" i="6" s="1"/>
  <c r="BH31" i="7"/>
  <c r="BH32" i="7" s="1"/>
  <c r="BH8" i="3"/>
  <c r="BH9" i="3" s="1"/>
  <c r="BH21" i="3" s="1"/>
  <c r="BH41" i="3" s="1"/>
  <c r="BH43" i="3" l="1"/>
  <c r="BH44" i="3" l="1"/>
  <c r="BH45" i="3" l="1"/>
  <c r="BI5" i="3" s="1"/>
  <c r="BH46" i="3"/>
  <c r="BI37" i="3" s="1"/>
  <c r="BI25" i="5" s="1"/>
  <c r="BI26" i="5" s="1"/>
  <c r="BH5" i="6" l="1"/>
  <c r="BH8" i="6" s="1"/>
  <c r="BH21" i="6"/>
  <c r="BC12" i="8" l="1"/>
  <c r="BH37" i="7"/>
  <c r="BH38" i="7" s="1"/>
  <c r="BI36" i="7"/>
  <c r="BC11" i="8"/>
  <c r="BH18" i="6"/>
  <c r="BH27" i="7"/>
  <c r="BH23" i="6"/>
  <c r="BH28" i="7" l="1"/>
  <c r="BC13" i="8"/>
  <c r="BC14" i="8" s="1"/>
  <c r="BC15" i="8" s="1"/>
  <c r="BC16" i="8" s="1"/>
  <c r="BC17" i="8" s="1"/>
  <c r="BC20" i="8" s="1"/>
  <c r="BH25" i="6"/>
  <c r="BH32" i="6" s="1"/>
  <c r="BI38" i="3" l="1"/>
  <c r="BI39" i="3" s="1"/>
  <c r="BI27" i="5"/>
  <c r="BH33" i="7"/>
  <c r="BI29" i="5" l="1"/>
  <c r="BI28" i="5"/>
  <c r="BI5" i="7"/>
  <c r="BI40" i="3"/>
  <c r="BH34" i="7"/>
  <c r="BH40" i="7" s="1"/>
  <c r="BI8" i="7" l="1"/>
  <c r="BI13" i="7" s="1"/>
  <c r="BI30" i="5"/>
  <c r="BI29" i="6" s="1"/>
  <c r="BI30" i="6" s="1"/>
  <c r="BI31" i="7"/>
  <c r="BI32" i="7" s="1"/>
  <c r="BI8" i="3"/>
  <c r="BI9" i="3" s="1"/>
  <c r="BI21" i="3" s="1"/>
  <c r="BI41" i="3" s="1"/>
  <c r="BI43" i="3" l="1"/>
  <c r="BI44" i="3" s="1"/>
  <c r="BI45" i="3" l="1"/>
  <c r="BI46" i="3"/>
  <c r="BJ37" i="3" s="1"/>
  <c r="BJ25" i="5" s="1"/>
  <c r="BJ26" i="5" s="1"/>
  <c r="BI21" i="6" l="1"/>
  <c r="BI5" i="6"/>
  <c r="BJ5" i="3"/>
  <c r="BD12" i="8" l="1"/>
  <c r="BI8" i="6"/>
  <c r="BJ36" i="7"/>
  <c r="BI37" i="7"/>
  <c r="BI38" i="7" s="1"/>
  <c r="BI27" i="7"/>
  <c r="BI23" i="6"/>
  <c r="BI18" i="6" l="1"/>
  <c r="BD11" i="8"/>
  <c r="BI28" i="7"/>
  <c r="BD13" i="8"/>
  <c r="BI25" i="6"/>
  <c r="BI32" i="6" l="1"/>
  <c r="BJ38" i="3"/>
  <c r="BJ39" i="3" s="1"/>
  <c r="BD14" i="8"/>
  <c r="BD15" i="8" s="1"/>
  <c r="BD16" i="8" s="1"/>
  <c r="BD17" i="8" s="1"/>
  <c r="BD20" i="8" s="1"/>
  <c r="BJ27" i="5"/>
  <c r="BI33" i="7"/>
  <c r="BJ5" i="7" l="1"/>
  <c r="BJ29" i="5"/>
  <c r="BJ28" i="5"/>
  <c r="BJ40" i="3"/>
  <c r="BI34" i="7"/>
  <c r="BI40" i="7" s="1"/>
  <c r="BJ8" i="7" l="1"/>
  <c r="BJ13" i="7" s="1"/>
  <c r="BJ8" i="3"/>
  <c r="BJ9" i="3" s="1"/>
  <c r="BJ21" i="3" s="1"/>
  <c r="BJ41" i="3" s="1"/>
  <c r="BJ30" i="5"/>
  <c r="BJ29" i="6" s="1"/>
  <c r="BJ30" i="6" s="1"/>
  <c r="BJ31" i="7"/>
  <c r="BJ32" i="7" s="1"/>
  <c r="BJ43" i="3" l="1"/>
  <c r="BJ44" i="3" l="1"/>
  <c r="BJ45" i="3" s="1"/>
  <c r="BK5" i="3" l="1"/>
  <c r="BJ5" i="6"/>
  <c r="BJ46" i="3"/>
  <c r="BK37" i="3" s="1"/>
  <c r="BK25" i="5" s="1"/>
  <c r="BK26" i="5" s="1"/>
  <c r="BJ21" i="6" l="1"/>
  <c r="BJ8" i="6"/>
  <c r="BK36" i="7"/>
  <c r="BJ37" i="7"/>
  <c r="BJ38" i="7" s="1"/>
  <c r="BE12" i="8"/>
  <c r="BE11" i="8" l="1"/>
  <c r="BJ18" i="6"/>
  <c r="BJ27" i="7"/>
  <c r="BJ23" i="6"/>
  <c r="BJ25" i="6" l="1"/>
  <c r="BJ32" i="6" s="1"/>
  <c r="BE13" i="8"/>
  <c r="BE14" i="8" s="1"/>
  <c r="BE15" i="8" s="1"/>
  <c r="BE16" i="8" s="1"/>
  <c r="BE17" i="8" s="1"/>
  <c r="BE20" i="8" s="1"/>
  <c r="BJ28" i="7"/>
  <c r="BK38" i="3" l="1"/>
  <c r="BK39" i="3" s="1"/>
  <c r="BK27" i="5"/>
  <c r="BJ33" i="7"/>
  <c r="BK5" i="7" l="1"/>
  <c r="BK29" i="5"/>
  <c r="BK28" i="5"/>
  <c r="BJ34" i="7"/>
  <c r="BJ40" i="7" s="1"/>
  <c r="BK40" i="3"/>
  <c r="BK8" i="7" l="1"/>
  <c r="BK13" i="7" s="1"/>
  <c r="BK31" i="7"/>
  <c r="BK32" i="7" s="1"/>
  <c r="BK8" i="3"/>
  <c r="BK9" i="3" s="1"/>
  <c r="BK21" i="3" s="1"/>
  <c r="BK41" i="3" s="1"/>
  <c r="BK30" i="5"/>
  <c r="BK29" i="6" s="1"/>
  <c r="BK30" i="6" s="1"/>
  <c r="BK43" i="3" l="1"/>
  <c r="BK44" i="3" s="1"/>
  <c r="BK45" i="3" l="1"/>
  <c r="BK46" i="3"/>
  <c r="BL37" i="3" s="1"/>
  <c r="BL25" i="5" s="1"/>
  <c r="BL26" i="5" s="1"/>
  <c r="BK21" i="6" l="1"/>
  <c r="BK5" i="6"/>
  <c r="BL5" i="3"/>
  <c r="BK8" i="6" l="1"/>
  <c r="BL36" i="7"/>
  <c r="BK37" i="7"/>
  <c r="BK38" i="7" s="1"/>
  <c r="BF12" i="8"/>
  <c r="BK27" i="7"/>
  <c r="BK23" i="6"/>
  <c r="BL38" i="3" l="1"/>
  <c r="BL39" i="3" s="1"/>
  <c r="BL40" i="3" s="1"/>
  <c r="BF13" i="8"/>
  <c r="BK25" i="6"/>
  <c r="BK28" i="7"/>
  <c r="BF11" i="8"/>
  <c r="BK18" i="6"/>
  <c r="BL27" i="5"/>
  <c r="BL29" i="5" s="1"/>
  <c r="BK32" i="6" l="1"/>
  <c r="BK33" i="7"/>
  <c r="BL28" i="5"/>
  <c r="BL5" i="7"/>
  <c r="BF14" i="8"/>
  <c r="BF15" i="8" s="1"/>
  <c r="BF16" i="8" s="1"/>
  <c r="BF17" i="8" s="1"/>
  <c r="BF20" i="8" s="1"/>
  <c r="BL8" i="7" l="1"/>
  <c r="BL13" i="7" s="1"/>
  <c r="BL30" i="5"/>
  <c r="BL29" i="6" s="1"/>
  <c r="BL30" i="6" s="1"/>
  <c r="BL31" i="7"/>
  <c r="BL32" i="7" s="1"/>
  <c r="BL8" i="3"/>
  <c r="BL9" i="3" s="1"/>
  <c r="BL21" i="3" s="1"/>
  <c r="BL41" i="3" s="1"/>
  <c r="BK34" i="7"/>
  <c r="BK40" i="7" s="1"/>
  <c r="BL43" i="3" l="1"/>
  <c r="BL44" i="3" s="1"/>
  <c r="BL46" i="3" s="1"/>
  <c r="BM37" i="3" s="1"/>
  <c r="BM25" i="5" s="1"/>
  <c r="BM26" i="5" s="1"/>
  <c r="BL45" i="3" l="1"/>
  <c r="BL21" i="6"/>
  <c r="BL23" i="6" l="1"/>
  <c r="BL27" i="7"/>
  <c r="BL28" i="7" s="1"/>
  <c r="BL33" i="7" s="1"/>
  <c r="BL34" i="7" s="1"/>
  <c r="BM5" i="3"/>
  <c r="BL5" i="6"/>
  <c r="BM38" i="3" l="1"/>
  <c r="BM39" i="3" s="1"/>
  <c r="BM40" i="3" s="1"/>
  <c r="BM36" i="7"/>
  <c r="BL37" i="7"/>
  <c r="BL38" i="7" s="1"/>
  <c r="BL40" i="7" s="1"/>
  <c r="BG12" i="8"/>
  <c r="BL8" i="6"/>
  <c r="BG13" i="8"/>
  <c r="BL25" i="6"/>
  <c r="BM27" i="5"/>
  <c r="BM29" i="5" s="1"/>
  <c r="BM5" i="7" l="1"/>
  <c r="BM28" i="5"/>
  <c r="BL18" i="6"/>
  <c r="BL32" i="6" s="1"/>
  <c r="BG11" i="8"/>
  <c r="BG14" i="8" s="1"/>
  <c r="BG15" i="8" s="1"/>
  <c r="BG16" i="8" s="1"/>
  <c r="BG17" i="8" s="1"/>
  <c r="BG20" i="8" s="1"/>
  <c r="BM8" i="7" l="1"/>
  <c r="BM13" i="7" s="1"/>
  <c r="BM31" i="7"/>
  <c r="BM32" i="7" s="1"/>
  <c r="BM8" i="3"/>
  <c r="BM9" i="3" s="1"/>
  <c r="BM21" i="3" s="1"/>
  <c r="BM41" i="3" s="1"/>
  <c r="BM30" i="5"/>
  <c r="BM29" i="6" s="1"/>
  <c r="BM30" i="6" s="1"/>
  <c r="BM43" i="3" l="1"/>
  <c r="BM44" i="3" s="1"/>
  <c r="BM46" i="3" s="1"/>
  <c r="BN37" i="3" s="1"/>
  <c r="BN25" i="5" s="1"/>
  <c r="BN26" i="5" s="1"/>
  <c r="BM45" i="3" l="1"/>
  <c r="BM21" i="6"/>
  <c r="BM23" i="6" l="1"/>
  <c r="BM27" i="7"/>
  <c r="BM28" i="7" s="1"/>
  <c r="BM33" i="7" s="1"/>
  <c r="BM34" i="7" s="1"/>
  <c r="BN5" i="3"/>
  <c r="BM5" i="6"/>
  <c r="BN38" i="3" l="1"/>
  <c r="BN39" i="3" s="1"/>
  <c r="BN40" i="3" s="1"/>
  <c r="BN27" i="5"/>
  <c r="BM37" i="7"/>
  <c r="BM38" i="7" s="1"/>
  <c r="BM40" i="7" s="1"/>
  <c r="BM8" i="6"/>
  <c r="BN36" i="7"/>
  <c r="BH12" i="8"/>
  <c r="BH13" i="8"/>
  <c r="BM25" i="6"/>
  <c r="BN5" i="7" l="1"/>
  <c r="BN29" i="5"/>
  <c r="BN28" i="5"/>
  <c r="BH11" i="8"/>
  <c r="BH14" i="8" s="1"/>
  <c r="BH15" i="8" s="1"/>
  <c r="BH16" i="8" s="1"/>
  <c r="BH17" i="8" s="1"/>
  <c r="BH20" i="8" s="1"/>
  <c r="BM18" i="6"/>
  <c r="BM32" i="6" s="1"/>
  <c r="BN8" i="7" l="1"/>
  <c r="BN13" i="7" s="1"/>
  <c r="BN31" i="7"/>
  <c r="BN32" i="7" s="1"/>
  <c r="BN30" i="5"/>
  <c r="BN29" i="6" s="1"/>
  <c r="BN30" i="6" s="1"/>
  <c r="BN8" i="3"/>
  <c r="BN9" i="3" s="1"/>
  <c r="BN21" i="3" s="1"/>
  <c r="BN41" i="3" s="1"/>
  <c r="BN43" i="3" l="1"/>
  <c r="BN44" i="3" l="1"/>
  <c r="BN46" i="3" s="1"/>
  <c r="BO37" i="3" s="1"/>
  <c r="BO25" i="5" s="1"/>
  <c r="BO26" i="5" s="1"/>
  <c r="BN45" i="3" l="1"/>
  <c r="BO38" i="3"/>
  <c r="BN21" i="6"/>
  <c r="BO39" i="3" l="1"/>
  <c r="BO40" i="3" s="1"/>
  <c r="BO27" i="5"/>
  <c r="BO28" i="5" s="1"/>
  <c r="BO5" i="3"/>
  <c r="BN5" i="6"/>
  <c r="BN23" i="6"/>
  <c r="BN27" i="7"/>
  <c r="BN28" i="7" s="1"/>
  <c r="BN33" i="7" s="1"/>
  <c r="BN34" i="7" s="1"/>
  <c r="BO29" i="5" l="1"/>
  <c r="BO30" i="5" s="1"/>
  <c r="BO29" i="6" s="1"/>
  <c r="BO30" i="6" s="1"/>
  <c r="BO5" i="7"/>
  <c r="BN8" i="6"/>
  <c r="BI12" i="8"/>
  <c r="BO36" i="7"/>
  <c r="BN37" i="7"/>
  <c r="BN38" i="7" s="1"/>
  <c r="BN40" i="7" s="1"/>
  <c r="BI13" i="8"/>
  <c r="BN25" i="6"/>
  <c r="BO8" i="7" l="1"/>
  <c r="BO13" i="7" s="1"/>
  <c r="BO31" i="7"/>
  <c r="BO32" i="7" s="1"/>
  <c r="BO8" i="3"/>
  <c r="BO9" i="3" s="1"/>
  <c r="BO21" i="3" s="1"/>
  <c r="BO41" i="3" s="1"/>
  <c r="BO43" i="3" s="1"/>
  <c r="BN18" i="6"/>
  <c r="BN32" i="6" s="1"/>
  <c r="BI11" i="8"/>
  <c r="BI14" i="8" s="1"/>
  <c r="BI15" i="8" s="1"/>
  <c r="BI16" i="8" s="1"/>
  <c r="BI17" i="8" s="1"/>
  <c r="BI20" i="8" s="1"/>
  <c r="BO44" i="3" l="1"/>
  <c r="BO46" i="3" s="1"/>
  <c r="BP37" i="3" s="1"/>
  <c r="BP25" i="5" s="1"/>
  <c r="BP26" i="5" s="1"/>
  <c r="BO45" i="3" l="1"/>
  <c r="BO5" i="6" s="1"/>
  <c r="BO8" i="6" s="1"/>
  <c r="BO18" i="6" s="1"/>
  <c r="BP38" i="3"/>
  <c r="BO21" i="6"/>
  <c r="BJ11" i="8" l="1"/>
  <c r="BP39" i="3"/>
  <c r="BP40" i="3" s="1"/>
  <c r="BP5" i="3"/>
  <c r="BO37" i="7"/>
  <c r="BO38" i="7" s="1"/>
  <c r="BP36" i="7"/>
  <c r="BJ12" i="8"/>
  <c r="BP27" i="5"/>
  <c r="BP28" i="5" s="1"/>
  <c r="BO27" i="7"/>
  <c r="BO28" i="7" s="1"/>
  <c r="BO33" i="7" s="1"/>
  <c r="BO34" i="7" s="1"/>
  <c r="BO23" i="6"/>
  <c r="BO40" i="7" l="1"/>
  <c r="BP29" i="5"/>
  <c r="BP5" i="7"/>
  <c r="BJ13" i="8"/>
  <c r="BJ14" i="8" s="1"/>
  <c r="BJ15" i="8" s="1"/>
  <c r="BJ16" i="8" s="1"/>
  <c r="BJ17" i="8" s="1"/>
  <c r="BJ20" i="8" s="1"/>
  <c r="BO25" i="6"/>
  <c r="BO32" i="6" s="1"/>
  <c r="BP8" i="7" l="1"/>
  <c r="BP13" i="7" s="1"/>
  <c r="BP30" i="5"/>
  <c r="BP29" i="6" s="1"/>
  <c r="BP30" i="6" s="1"/>
  <c r="BP31" i="7"/>
  <c r="BP32" i="7" s="1"/>
  <c r="BP8" i="3"/>
  <c r="BP9" i="3" s="1"/>
  <c r="BP21" i="3" s="1"/>
  <c r="BP41" i="3" s="1"/>
  <c r="BP43" i="3" l="1"/>
  <c r="BP44" i="3" s="1"/>
  <c r="BP46" i="3" s="1"/>
  <c r="BQ37" i="3" s="1"/>
  <c r="BQ25" i="5" s="1"/>
  <c r="BQ26" i="5" s="1"/>
  <c r="BP45" i="3" l="1"/>
  <c r="BQ5" i="3" s="1"/>
  <c r="BP21" i="6"/>
  <c r="BQ38" i="3" l="1"/>
  <c r="BQ39" i="3" s="1"/>
  <c r="BQ40" i="3" s="1"/>
  <c r="BP5" i="6"/>
  <c r="BP8" i="6" s="1"/>
  <c r="BP18" i="6" s="1"/>
  <c r="BQ27" i="5"/>
  <c r="BQ29" i="5" s="1"/>
  <c r="BP27" i="7"/>
  <c r="BP28" i="7" s="1"/>
  <c r="BP33" i="7" s="1"/>
  <c r="BP34" i="7" s="1"/>
  <c r="BP23" i="6"/>
  <c r="BP37" i="7" l="1"/>
  <c r="BP38" i="7" s="1"/>
  <c r="BP40" i="7" s="1"/>
  <c r="BK12" i="8"/>
  <c r="BK11" i="8"/>
  <c r="BQ36" i="7"/>
  <c r="BQ28" i="5"/>
  <c r="BQ5" i="7"/>
  <c r="BQ30" i="5"/>
  <c r="BQ29" i="6" s="1"/>
  <c r="BQ30" i="6" s="1"/>
  <c r="BP25" i="6"/>
  <c r="BP32" i="6" s="1"/>
  <c r="BK13" i="8"/>
  <c r="BQ31" i="7"/>
  <c r="BQ32" i="7" s="1"/>
  <c r="BQ8" i="3"/>
  <c r="BQ9" i="3" s="1"/>
  <c r="BQ21" i="3" s="1"/>
  <c r="BQ41" i="3" s="1"/>
  <c r="BQ8" i="7" l="1"/>
  <c r="BQ13" i="7" s="1"/>
  <c r="BK14" i="8"/>
  <c r="BK15" i="8" s="1"/>
  <c r="BK16" i="8" s="1"/>
  <c r="BK17" i="8" s="1"/>
  <c r="BK20" i="8" s="1"/>
  <c r="BQ43" i="3"/>
  <c r="BQ44" i="3" s="1"/>
  <c r="BQ46" i="3" s="1"/>
  <c r="BR37" i="3" s="1"/>
  <c r="BR25" i="5" s="1"/>
  <c r="BR26" i="5" s="1"/>
  <c r="BQ45" i="3" l="1"/>
  <c r="BQ21" i="6"/>
  <c r="BQ23" i="6" l="1"/>
  <c r="BQ27" i="7"/>
  <c r="BQ28" i="7" s="1"/>
  <c r="BQ33" i="7" s="1"/>
  <c r="BQ34" i="7" s="1"/>
  <c r="I25" i="5"/>
  <c r="I37" i="3"/>
  <c r="BQ5" i="6"/>
  <c r="BR5" i="3"/>
  <c r="BL12" i="8" l="1"/>
  <c r="BR36" i="7"/>
  <c r="BQ8" i="6"/>
  <c r="BQ37" i="7"/>
  <c r="BQ38" i="7" s="1"/>
  <c r="BQ40" i="7" s="1"/>
  <c r="AL20" i="2"/>
  <c r="S18" i="18"/>
  <c r="BL13" i="8"/>
  <c r="BQ25" i="6"/>
  <c r="BR38" i="3" l="1"/>
  <c r="BR39" i="3" s="1"/>
  <c r="I26" i="5"/>
  <c r="BR27" i="5"/>
  <c r="I27" i="5" s="1"/>
  <c r="BL11" i="8"/>
  <c r="BL14" i="8" s="1"/>
  <c r="BL15" i="8" s="1"/>
  <c r="BL16" i="8" s="1"/>
  <c r="BL17" i="8" s="1"/>
  <c r="BL20" i="8" s="1"/>
  <c r="BQ18" i="6"/>
  <c r="BQ32" i="6" s="1"/>
  <c r="U18" i="18"/>
  <c r="T18" i="18"/>
  <c r="I38" i="3" l="1"/>
  <c r="BR29" i="5"/>
  <c r="BR40" i="3"/>
  <c r="I39" i="3"/>
  <c r="BR28" i="5"/>
  <c r="BR5" i="7"/>
  <c r="BR8" i="7" s="1"/>
  <c r="S19" i="18"/>
  <c r="I8" i="7" l="1"/>
  <c r="BR13" i="7"/>
  <c r="I28" i="5"/>
  <c r="AL21" i="2"/>
  <c r="I5" i="7"/>
  <c r="U19" i="18"/>
  <c r="T19" i="18"/>
  <c r="BR30" i="5"/>
  <c r="BR31" i="7"/>
  <c r="BR8" i="3"/>
  <c r="I29" i="5"/>
  <c r="I40" i="3"/>
  <c r="AL12" i="2" s="1"/>
  <c r="S10" i="18"/>
  <c r="I31" i="7" l="1"/>
  <c r="BR32" i="7"/>
  <c r="I32" i="7" s="1"/>
  <c r="BR29" i="6"/>
  <c r="I29" i="6" s="1"/>
  <c r="I30" i="5"/>
  <c r="I8" i="3"/>
  <c r="BR9" i="3"/>
  <c r="T10" i="18"/>
  <c r="U10" i="18"/>
  <c r="S25" i="18"/>
  <c r="I13" i="7"/>
  <c r="AL27" i="2" s="1"/>
  <c r="I9" i="3" l="1"/>
  <c r="BR21" i="3"/>
  <c r="BR41" i="3" s="1"/>
  <c r="BR30" i="6"/>
  <c r="I30" i="6" s="1"/>
  <c r="U25" i="18"/>
  <c r="T25" i="18"/>
  <c r="S9" i="18" l="1"/>
  <c r="I21" i="3"/>
  <c r="AL11" i="2" s="1"/>
  <c r="AL25" i="2"/>
  <c r="S23" i="18"/>
  <c r="U23" i="18" l="1"/>
  <c r="T23" i="18"/>
  <c r="BR43" i="3"/>
  <c r="I41" i="3"/>
  <c r="T9" i="18"/>
  <c r="U9" i="18"/>
  <c r="I43" i="3" l="1"/>
  <c r="BR44" i="3"/>
  <c r="I44" i="3" s="1"/>
  <c r="BR45" i="3" l="1"/>
  <c r="AL13" i="2"/>
  <c r="S11" i="18"/>
  <c r="BR46" i="3"/>
  <c r="T11" i="18" l="1"/>
  <c r="U11" i="18"/>
  <c r="BR21" i="6"/>
  <c r="I21" i="6" s="1"/>
  <c r="S12" i="18"/>
  <c r="I46" i="3"/>
  <c r="AL14" i="2" s="1"/>
  <c r="I45" i="3"/>
  <c r="BR5" i="6"/>
  <c r="BR37" i="7" l="1"/>
  <c r="BR38" i="7" s="1"/>
  <c r="BM12" i="8"/>
  <c r="BR8" i="6"/>
  <c r="I8" i="6" s="1"/>
  <c r="I5" i="6"/>
  <c r="I37" i="7" s="1"/>
  <c r="I38" i="7" s="1"/>
  <c r="T12" i="18"/>
  <c r="U12" i="18"/>
  <c r="BR27" i="7"/>
  <c r="BR23" i="6"/>
  <c r="I23" i="6" s="1"/>
  <c r="BR28" i="7" l="1"/>
  <c r="I27" i="7"/>
  <c r="BM11" i="8"/>
  <c r="BR18" i="6"/>
  <c r="BR25" i="6"/>
  <c r="I25" i="6" s="1"/>
  <c r="BM13" i="8"/>
  <c r="BR32" i="6" l="1"/>
  <c r="I18" i="6"/>
  <c r="I32" i="6" s="1"/>
  <c r="BM14" i="8"/>
  <c r="BM15" i="8" s="1"/>
  <c r="BM16" i="8" s="1"/>
  <c r="BM17" i="8" s="1"/>
  <c r="BM20" i="8" s="1"/>
  <c r="E20" i="8" s="1"/>
  <c r="AL24" i="2"/>
  <c r="S22" i="18"/>
  <c r="S21" i="18"/>
  <c r="BR33" i="7"/>
  <c r="I28" i="7"/>
  <c r="BR34" i="7" l="1"/>
  <c r="BR40" i="7" s="1"/>
  <c r="S27" i="18"/>
  <c r="I33" i="7"/>
  <c r="AL29" i="2" s="1"/>
  <c r="T21" i="18"/>
  <c r="U21" i="18"/>
  <c r="AL23" i="2"/>
  <c r="T22" i="18"/>
  <c r="U22" i="18"/>
  <c r="E30" i="18"/>
  <c r="E23" i="8"/>
  <c r="AI31" i="2"/>
  <c r="F19" i="22" l="1"/>
  <c r="G19" i="22" s="1"/>
  <c r="G21" i="22" s="1"/>
  <c r="AI32" i="2"/>
  <c r="E31" i="18"/>
  <c r="U27" i="18"/>
  <c r="T27" i="18"/>
  <c r="I34" i="7"/>
  <c r="I40" i="7" s="1"/>
  <c r="I19" i="22" l="1"/>
  <c r="I17" i="22" l="1"/>
  <c r="I18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D2A91393-AA0E-4C56-9D8E-7D59152F38A3}">
      <text/>
    </comment>
    <comment ref="C5" authorId="0" shapeId="0" xr:uid="{2DC7B984-185A-47CA-9727-76717D437628}">
      <text>
        <r>
          <rPr>
            <b/>
            <sz val="9.5"/>
            <color indexed="81"/>
            <rFont val="Calibri"/>
            <family val="2"/>
          </rPr>
          <t>Enter up to 16 capital events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Month 0 reserved for seed funding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Any month 1-60 for subsequent events 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Preferred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common stock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Short &amp; long-term debt in thousands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 xml:space="preserve">LoC tapped automatically per cash needs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Dividends </t>
        </r>
        <r>
          <rPr>
            <sz val="9"/>
            <color indexed="81"/>
            <rFont val="Calibri"/>
            <family val="2"/>
            <scheme val="minor"/>
          </rPr>
          <t>%</t>
        </r>
        <r>
          <rPr>
            <sz val="9.5"/>
            <color indexed="81"/>
            <rFont val="Calibri"/>
            <family val="2"/>
            <scheme val="minor"/>
          </rPr>
          <t xml:space="preserve"> of earnings (trailing 12 mos)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>Amassing too much cash distorts DCF</t>
        </r>
      </text>
    </comment>
    <comment ref="I5" authorId="0" shapeId="0" xr:uid="{1443A568-FD78-4C10-A863-B5A853EC3038}">
      <text>
        <r>
          <rPr>
            <b/>
            <sz val="9.5"/>
            <color indexed="81"/>
            <rFont val="Calibri"/>
            <family val="2"/>
          </rPr>
          <t>Enter up to 26 capital investments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Expense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Select </t>
        </r>
        <r>
          <rPr>
            <sz val="9.5"/>
            <color indexed="81"/>
            <rFont val="Calibri"/>
            <family val="2"/>
          </rPr>
          <t xml:space="preserve">category: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Equipment - tools, machinery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Facilities - buildings, structures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Fixtures - furnishings, improvements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Intangibles - patents, IP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Other (or leave empty)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Month of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Depreciation term in months, if any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Applies straight-line method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Leave empty for Land expense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Purchase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Month of sale, if any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Salvage price in thousands, if any</t>
        </r>
      </text>
    </comment>
    <comment ref="P5" authorId="0" shapeId="0" xr:uid="{DD151C1F-BB1C-4691-8EF1-2458C09614D1}">
      <text>
        <r>
          <rPr>
            <b/>
            <sz val="9.5"/>
            <color indexed="81"/>
            <rFont val="Calibri"/>
            <family val="2"/>
          </rPr>
          <t>Enter up to 27 Products</t>
        </r>
        <r>
          <rPr>
            <b/>
            <sz val="8.5"/>
            <color indexed="81"/>
            <rFont val="Calibri"/>
            <family val="2"/>
          </rPr>
          <t>/</t>
        </r>
        <r>
          <rPr>
            <b/>
            <sz val="9.5"/>
            <color indexed="81"/>
            <rFont val="Calibri"/>
            <family val="2"/>
          </rPr>
          <t>Services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Name of Product or Service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Y</t>
        </r>
        <r>
          <rPr>
            <sz val="9.5"/>
            <color indexed="81"/>
            <rFont val="Calibri"/>
            <family val="2"/>
          </rPr>
          <t xml:space="preserve">ear 1 unit sales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Year 1 unit price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Year 1 unit COGS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annual growth </t>
        </r>
        <r>
          <rPr>
            <sz val="9"/>
            <color indexed="81"/>
            <rFont val="Calibri"/>
            <family val="2"/>
          </rPr>
          <t>%</t>
        </r>
      </text>
    </comment>
    <comment ref="W5" authorId="0" shapeId="0" xr:uid="{341CD938-2D18-4D04-9C96-F51237550A17}">
      <text>
        <r>
          <rPr>
            <b/>
            <sz val="9.5"/>
            <color indexed="81"/>
            <rFont val="Calibri"/>
            <family val="2"/>
            <scheme val="minor"/>
          </rPr>
          <t>Enter up to 27 expenses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Name of expense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Year 1 amount in thousands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Annual growth </t>
        </r>
        <r>
          <rPr>
            <sz val="9"/>
            <color indexed="81"/>
            <rFont val="Calibri"/>
            <family val="2"/>
            <scheme val="minor"/>
          </rPr>
          <t>%</t>
        </r>
      </text>
    </comment>
    <comment ref="Z5" authorId="0" shapeId="0" xr:uid="{8E3A3874-7CA6-4CA5-835A-418A93E5F4EF}">
      <text>
        <r>
          <rPr>
            <b/>
            <sz val="9.5"/>
            <color indexed="81"/>
            <rFont val="Calibri"/>
            <family val="2"/>
          </rPr>
          <t>Enter up to 26 unique positions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Title / level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Employee count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.5"/>
            <color indexed="81"/>
            <rFont val="Calibri"/>
            <family val="2"/>
            <scheme val="minor"/>
          </rPr>
          <t xml:space="preserve"> S</t>
        </r>
        <r>
          <rPr>
            <sz val="9.5"/>
            <color indexed="81"/>
            <rFont val="Calibri"/>
            <family val="2"/>
          </rPr>
          <t xml:space="preserve">alary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Annual bonus %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Annual salary increase 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Benefits load %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.5"/>
            <color indexed="81"/>
            <rFont val="Calibri"/>
            <family val="2"/>
          </rPr>
          <t xml:space="preserve"> Commissions % of sales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Non-salaried contract work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Excludes benefits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load</t>
        </r>
      </text>
    </comment>
    <comment ref="C24" authorId="0" shapeId="0" xr:uid="{10C90BEC-8B48-4EE6-9840-D786963D57BF}">
      <text>
        <r>
          <rPr>
            <b/>
            <sz val="9.5"/>
            <color indexed="81"/>
            <rFont val="Calibri"/>
            <family val="2"/>
          </rPr>
          <t>Enter valuation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Cost of Capital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Short &amp; long-term interest rates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Credit facility interest rate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Required return on equity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EV/EBITDA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P/E comparables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Terminal growth % for DCF</t>
        </r>
      </text>
    </comment>
    <comment ref="F24" authorId="0" shapeId="0" xr:uid="{7C8E9F56-C25A-4384-A279-A42B9B8B8438}">
      <text>
        <r>
          <rPr>
            <b/>
            <sz val="9.5"/>
            <color indexed="81"/>
            <rFont val="Calibri"/>
            <family val="2"/>
          </rPr>
          <t>Enter liquidity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Terms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Cash 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 xml:space="preserve"> 30, 60, </t>
        </r>
        <r>
          <rPr>
            <sz val="9"/>
            <color indexed="81"/>
            <rFont val="Calibri"/>
            <family val="2"/>
          </rPr>
          <t>&amp;</t>
        </r>
        <r>
          <rPr>
            <sz val="9.5"/>
            <color indexed="81"/>
            <rFont val="Calibri"/>
            <family val="2"/>
          </rPr>
          <t xml:space="preserve"> 90 days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Total must equal 100</t>
        </r>
        <r>
          <rPr>
            <sz val="9"/>
            <color indexed="81"/>
            <rFont val="Calibri"/>
            <family val="2"/>
          </rPr>
          <t>%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.5"/>
            <color indexed="81"/>
            <rFont val="Calibri"/>
            <family val="2"/>
          </rPr>
          <t xml:space="preserve"> Other 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Minimum req'd cash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Corporate income tax </t>
        </r>
        <r>
          <rPr>
            <sz val="9"/>
            <color indexed="81"/>
            <rFont val="Calibri"/>
            <family val="2"/>
          </rPr>
          <t>rate
     • Inventory  % of Acc'ts Payable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E1492924-2998-41EC-B1A7-22C78F7131EE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B44F1A9A-1A7B-437A-B137-50BDA631DD65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B3930A82-79D9-47BF-BBEE-EDD760D3AF7B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17BD8BA2-C1FD-40E6-BABF-AF17FF6D53FC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1A7F8EEF-D961-44AD-A70F-7F99340742F2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D4259E77-F0C9-4162-BF36-FA4CFCB19A95}">
      <text/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0C8350AE-7EE8-4C2C-8011-38E9F2F3DE93}">
      <text/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FCF49E1E-E52F-4A81-80DD-E9CEA1D210CF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<sst xmlns="http://schemas.openxmlformats.org/spreadsheetml/2006/main" count="767" uniqueCount="352">
  <si>
    <t>Divs</t>
  </si>
  <si>
    <t>Amt</t>
  </si>
  <si>
    <t>Units</t>
  </si>
  <si>
    <t>Price</t>
  </si>
  <si>
    <t>COGS</t>
  </si>
  <si>
    <t>FTE</t>
  </si>
  <si>
    <t>Base</t>
  </si>
  <si>
    <t xml:space="preserve">Rent      </t>
  </si>
  <si>
    <t>CapEx</t>
  </si>
  <si>
    <t>Utilities</t>
  </si>
  <si>
    <t>CTO</t>
  </si>
  <si>
    <t>Spend</t>
  </si>
  <si>
    <t>Developer/1</t>
  </si>
  <si>
    <t>Deprec</t>
  </si>
  <si>
    <t>Line of Credit</t>
  </si>
  <si>
    <t>Land</t>
  </si>
  <si>
    <t>Cash in</t>
  </si>
  <si>
    <t>Cash out</t>
  </si>
  <si>
    <t>Borrow</t>
  </si>
  <si>
    <t>Balance</t>
  </si>
  <si>
    <t>Profit &amp; Loss</t>
  </si>
  <si>
    <t>Interest</t>
  </si>
  <si>
    <t>Balances</t>
  </si>
  <si>
    <t>Assets</t>
  </si>
  <si>
    <t>Debt</t>
  </si>
  <si>
    <t>Overhead</t>
  </si>
  <si>
    <t>Equity</t>
  </si>
  <si>
    <t>Cost of capital</t>
  </si>
  <si>
    <t>Pay</t>
  </si>
  <si>
    <t>Cash Flow</t>
  </si>
  <si>
    <t>Cash</t>
  </si>
  <si>
    <t>Ops</t>
  </si>
  <si>
    <t>30-day</t>
  </si>
  <si>
    <t>Invest</t>
  </si>
  <si>
    <t>60-day</t>
  </si>
  <si>
    <t>Finance</t>
  </si>
  <si>
    <t>90-day</t>
  </si>
  <si>
    <t>Valuation</t>
  </si>
  <si>
    <t>Drivers</t>
  </si>
  <si>
    <t>Total</t>
  </si>
  <si>
    <t>P/E ratio</t>
  </si>
  <si>
    <t>Income taxes</t>
  </si>
  <si>
    <t>P/E</t>
  </si>
  <si>
    <t>Collections</t>
  </si>
  <si>
    <t>Accounts Receivable</t>
  </si>
  <si>
    <t>Forecasted COGS</t>
  </si>
  <si>
    <t>Payments</t>
  </si>
  <si>
    <t>Accounts Payable</t>
  </si>
  <si>
    <t>(inventory carve-out)</t>
  </si>
  <si>
    <t>Capital expense</t>
  </si>
  <si>
    <t>Payroll expense</t>
  </si>
  <si>
    <t>Commissions</t>
  </si>
  <si>
    <t>Interest on S/T debt</t>
  </si>
  <si>
    <t>Interest on L/T debt</t>
  </si>
  <si>
    <t>Taxes</t>
  </si>
  <si>
    <t>Disbursements</t>
  </si>
  <si>
    <t>Unadjusted cash</t>
  </si>
  <si>
    <t>By item</t>
  </si>
  <si>
    <t>By category</t>
  </si>
  <si>
    <t>All other</t>
  </si>
  <si>
    <t>By Item</t>
  </si>
  <si>
    <t>Revenue</t>
  </si>
  <si>
    <t>Gross Margin</t>
  </si>
  <si>
    <t>Payroll</t>
  </si>
  <si>
    <t>EBITDA</t>
  </si>
  <si>
    <t>EBIT</t>
  </si>
  <si>
    <t>Earnings</t>
  </si>
  <si>
    <t>Profit margin %</t>
  </si>
  <si>
    <t>Dividends</t>
  </si>
  <si>
    <t>Retained Earnings</t>
  </si>
  <si>
    <t>Inventory</t>
  </si>
  <si>
    <t>Current Assets</t>
  </si>
  <si>
    <t>(Accum Depreciation)</t>
  </si>
  <si>
    <t>Net Fixed Assets</t>
  </si>
  <si>
    <t>Current Liabilities</t>
  </si>
  <si>
    <t>Liabilities</t>
  </si>
  <si>
    <t>Net Income</t>
  </si>
  <si>
    <t>Depreciation</t>
  </si>
  <si>
    <t>Cash from Operations</t>
  </si>
  <si>
    <t>Cash from Investing</t>
  </si>
  <si>
    <t>Cash from Financing</t>
  </si>
  <si>
    <t>Taxed EBIT</t>
  </si>
  <si>
    <t>plus Current Assets</t>
  </si>
  <si>
    <t>minus Cash</t>
  </si>
  <si>
    <t>minus Curr Liabilities</t>
  </si>
  <si>
    <t>Free Cash Flow</t>
  </si>
  <si>
    <t>Measure</t>
  </si>
  <si>
    <t>Name</t>
  </si>
  <si>
    <t>Formula</t>
  </si>
  <si>
    <t>Calc</t>
  </si>
  <si>
    <t>Liquidity</t>
  </si>
  <si>
    <t>Current Ratio</t>
  </si>
  <si>
    <t>Curr Assets / Curr Liabs</t>
  </si>
  <si>
    <t>Efficiency</t>
  </si>
  <si>
    <t>Asset Turns</t>
  </si>
  <si>
    <t>Revenue / Assets</t>
  </si>
  <si>
    <t>Leverage</t>
  </si>
  <si>
    <t>Debt-Equity Ratio</t>
  </si>
  <si>
    <t>Debt / Equity</t>
  </si>
  <si>
    <t>Profitability</t>
  </si>
  <si>
    <t>Net Margin</t>
  </si>
  <si>
    <t>Earnings / Sales</t>
  </si>
  <si>
    <t>Ratio</t>
  </si>
  <si>
    <t>Mult</t>
  </si>
  <si>
    <t>Term</t>
  </si>
  <si>
    <t>EBIT * (1-Tax %)</t>
  </si>
  <si>
    <t>Assets - Current Liabilities</t>
  </si>
  <si>
    <t>EBIT / Assets</t>
  </si>
  <si>
    <t>WACC</t>
  </si>
  <si>
    <t xml:space="preserve">Excess Profit </t>
  </si>
  <si>
    <t>ROIC - WACC</t>
  </si>
  <si>
    <t>Economic Profit</t>
  </si>
  <si>
    <t>Common</t>
  </si>
  <si>
    <t>Preferred</t>
  </si>
  <si>
    <t>L/T Debt</t>
  </si>
  <si>
    <t>S/T Debt</t>
  </si>
  <si>
    <t>Credit</t>
  </si>
  <si>
    <t>Slope</t>
  </si>
  <si>
    <t>Rank</t>
  </si>
  <si>
    <t>Income Statement</t>
  </si>
  <si>
    <t>Balance Sheet</t>
  </si>
  <si>
    <t>Cash Flow Statement</t>
  </si>
  <si>
    <t>Mo</t>
  </si>
  <si>
    <t>Deprc</t>
  </si>
  <si>
    <t>Depreciation expense</t>
  </si>
  <si>
    <t>Operating expense</t>
  </si>
  <si>
    <t>Preferred stock</t>
  </si>
  <si>
    <t>Common stock</t>
  </si>
  <si>
    <t>Short-term debt</t>
  </si>
  <si>
    <t>Long-term debt</t>
  </si>
  <si>
    <t>Forecasted sales</t>
  </si>
  <si>
    <t>Overhead expense</t>
  </si>
  <si>
    <t>Interest on credit line</t>
  </si>
  <si>
    <t>Credit line balance</t>
  </si>
  <si>
    <t>Line of credit</t>
  </si>
  <si>
    <t>Interest expense</t>
  </si>
  <si>
    <t>Starting cash balance</t>
  </si>
  <si>
    <t>Ending cash balance</t>
  </si>
  <si>
    <t>Net Earnings</t>
  </si>
  <si>
    <t>Cash collected</t>
  </si>
  <si>
    <t>Cash disbursed</t>
  </si>
  <si>
    <t>Ending cash</t>
  </si>
  <si>
    <t>Starting cash</t>
  </si>
  <si>
    <t>Capital Expenses</t>
  </si>
  <si>
    <t>New equity</t>
  </si>
  <si>
    <t>New debt</t>
  </si>
  <si>
    <t>Cash from debt</t>
  </si>
  <si>
    <t>Cash from equity</t>
  </si>
  <si>
    <t>Working capital</t>
  </si>
  <si>
    <t>∆ in working capital</t>
  </si>
  <si>
    <t>Facility</t>
  </si>
  <si>
    <t>Fixture</t>
  </si>
  <si>
    <t>Intang</t>
  </si>
  <si>
    <t>Equip</t>
  </si>
  <si>
    <t>Income tax</t>
  </si>
  <si>
    <t>Min cash bal</t>
  </si>
  <si>
    <t>Invntory/AP</t>
  </si>
  <si>
    <t>Bonus</t>
  </si>
  <si>
    <t>y/y</t>
  </si>
  <si>
    <t>Catgry</t>
  </si>
  <si>
    <t>Terminal</t>
  </si>
  <si>
    <t xml:space="preserve">Expense                  </t>
  </si>
  <si>
    <t xml:space="preserve">SKU                           </t>
  </si>
  <si>
    <t>y.1</t>
  </si>
  <si>
    <t>Pref'd</t>
  </si>
  <si>
    <t>Facilities</t>
  </si>
  <si>
    <t>Equipment</t>
  </si>
  <si>
    <t>Fixtures</t>
  </si>
  <si>
    <t>Intangibles</t>
  </si>
  <si>
    <t xml:space="preserve">Title/Level             </t>
  </si>
  <si>
    <t>Commisn's/Rev</t>
  </si>
  <si>
    <t>Load Pct</t>
  </si>
  <si>
    <t>Value</t>
  </si>
  <si>
    <t>Metric</t>
  </si>
  <si>
    <t>Order</t>
  </si>
  <si>
    <t>S/T debt</t>
  </si>
  <si>
    <t>L/T debt</t>
  </si>
  <si>
    <t>Enterprise</t>
  </si>
  <si>
    <t>Item 1</t>
  </si>
  <si>
    <t>Item 2</t>
  </si>
  <si>
    <t>EV/EBITDA</t>
  </si>
  <si>
    <r>
      <rPr>
        <sz val="9"/>
        <rFont val="Calibri"/>
        <family val="2"/>
        <scheme val="minor"/>
      </rPr>
      <t>EV</t>
    </r>
    <r>
      <rPr>
        <sz val="8.5"/>
        <rFont val="Calibri"/>
        <family val="2"/>
        <scheme val="minor"/>
      </rPr>
      <t>/EBITDA</t>
    </r>
  </si>
  <si>
    <t>Ovrhead</t>
  </si>
  <si>
    <t>Accum. Depreciation</t>
  </si>
  <si>
    <t>Asset sales</t>
  </si>
  <si>
    <t>Machine</t>
  </si>
  <si>
    <t>Capital expenditures</t>
  </si>
  <si>
    <t>Salvage</t>
  </si>
  <si>
    <t>Comm</t>
  </si>
  <si>
    <t>L/T</t>
  </si>
  <si>
    <t>% NI</t>
  </si>
  <si>
    <t>30 d</t>
  </si>
  <si>
    <t>60 d</t>
  </si>
  <si>
    <t>90 d</t>
  </si>
  <si>
    <t>S/T</t>
  </si>
  <si>
    <t>Cash in/out</t>
  </si>
  <si>
    <t>∑ Cash in/out</t>
  </si>
  <si>
    <t>LOC borrow/lend</t>
  </si>
  <si>
    <t>Gain/Loss on Asset Sales</t>
  </si>
  <si>
    <t>Purchase</t>
  </si>
  <si>
    <t>Mos</t>
  </si>
  <si>
    <t>Construction</t>
  </si>
  <si>
    <t>Cost of Goods Sold</t>
  </si>
  <si>
    <t>Expenditures</t>
  </si>
  <si>
    <t>Rec'v</t>
  </si>
  <si>
    <r>
      <rPr>
        <b/>
        <sz val="12.5"/>
        <rFont val="Calibri"/>
        <family val="2"/>
        <scheme val="minor"/>
      </rPr>
      <t>5</t>
    </r>
    <r>
      <rPr>
        <b/>
        <sz val="11"/>
        <rFont val="Calibri"/>
        <family val="2"/>
        <scheme val="minor"/>
      </rPr>
      <t>-</t>
    </r>
    <r>
      <rPr>
        <b/>
        <sz val="12.5"/>
        <rFont val="Calibri"/>
        <family val="2"/>
        <scheme val="minor"/>
      </rPr>
      <t>Y</t>
    </r>
    <r>
      <rPr>
        <b/>
        <sz val="11"/>
        <rFont val="Calibri"/>
        <family val="2"/>
        <scheme val="minor"/>
      </rPr>
      <t xml:space="preserve">EAR </t>
    </r>
    <r>
      <rPr>
        <b/>
        <sz val="12.5"/>
        <rFont val="Calibri"/>
        <family val="2"/>
        <scheme val="minor"/>
      </rPr>
      <t>S</t>
    </r>
    <r>
      <rPr>
        <b/>
        <sz val="11"/>
        <rFont val="Calibri"/>
        <family val="2"/>
        <scheme val="minor"/>
      </rPr>
      <t>UMMARY</t>
    </r>
  </si>
  <si>
    <t>y5</t>
  </si>
  <si>
    <t>y4</t>
  </si>
  <si>
    <t>y3</t>
  </si>
  <si>
    <t>y2</t>
  </si>
  <si>
    <t>y1</t>
  </si>
  <si>
    <t>Enterprise Value</t>
  </si>
  <si>
    <t>Equity Value</t>
  </si>
  <si>
    <t>∆ in Wkg Capital</t>
  </si>
  <si>
    <t>salary</t>
  </si>
  <si>
    <t>bonus</t>
  </si>
  <si>
    <t>UNITS</t>
  </si>
  <si>
    <t>PRICE</t>
  </si>
  <si>
    <r>
      <t>Cash borrowed/</t>
    </r>
    <r>
      <rPr>
        <sz val="9.5"/>
        <color rgb="FFFF0000"/>
        <rFont val="Calibri"/>
        <family val="2"/>
        <scheme val="minor"/>
      </rPr>
      <t>repaid</t>
    </r>
  </si>
  <si>
    <t>Discounted Cash Flow</t>
  </si>
  <si>
    <t>Industry Multiple</t>
  </si>
  <si>
    <t>Capital Expenditures</t>
  </si>
  <si>
    <t>Wkg Capital/Assets</t>
  </si>
  <si>
    <t>Risk</t>
  </si>
  <si>
    <t>High</t>
  </si>
  <si>
    <t>Low</t>
  </si>
  <si>
    <t>Med</t>
  </si>
  <si>
    <t>MV Equity / Debt</t>
  </si>
  <si>
    <t xml:space="preserve">  Comps:</t>
  </si>
  <si>
    <t xml:space="preserve"> DCF:</t>
  </si>
  <si>
    <r>
      <t>C</t>
    </r>
    <r>
      <rPr>
        <b/>
        <sz val="11"/>
        <color rgb="FF000000"/>
        <rFont val="Calibri"/>
        <family val="2"/>
        <scheme val="minor"/>
      </rPr>
      <t>APITALIZATION</t>
    </r>
  </si>
  <si>
    <r>
      <t>C</t>
    </r>
    <r>
      <rPr>
        <b/>
        <sz val="11"/>
        <color rgb="FF000000"/>
        <rFont val="Calibri"/>
        <family val="2"/>
        <scheme val="minor"/>
      </rPr>
      <t xml:space="preserve">APITAL </t>
    </r>
    <r>
      <rPr>
        <b/>
        <sz val="12.5"/>
        <color rgb="FF000000"/>
        <rFont val="Calibri"/>
        <family val="2"/>
        <scheme val="minor"/>
      </rPr>
      <t>E</t>
    </r>
    <r>
      <rPr>
        <b/>
        <sz val="11"/>
        <color rgb="FF000000"/>
        <rFont val="Calibri"/>
        <family val="2"/>
        <scheme val="minor"/>
      </rPr>
      <t>XPENDITURES</t>
    </r>
  </si>
  <si>
    <r>
      <t>G</t>
    </r>
    <r>
      <rPr>
        <b/>
        <sz val="11"/>
        <color rgb="FF000000"/>
        <rFont val="Calibri"/>
        <family val="2"/>
        <scheme val="minor"/>
      </rPr>
      <t xml:space="preserve">ROSS </t>
    </r>
    <r>
      <rPr>
        <b/>
        <sz val="12.5"/>
        <color rgb="FF000000"/>
        <rFont val="Calibri"/>
        <family val="2"/>
        <scheme val="minor"/>
      </rPr>
      <t>M</t>
    </r>
    <r>
      <rPr>
        <b/>
        <sz val="11"/>
        <color rgb="FF000000"/>
        <rFont val="Calibri"/>
        <family val="2"/>
        <scheme val="minor"/>
      </rPr>
      <t>ARGIN</t>
    </r>
  </si>
  <si>
    <r>
      <t>O</t>
    </r>
    <r>
      <rPr>
        <b/>
        <sz val="11"/>
        <color rgb="FF000000"/>
        <rFont val="Calibri"/>
        <family val="2"/>
        <scheme val="minor"/>
      </rPr>
      <t>VERHEAD</t>
    </r>
  </si>
  <si>
    <r>
      <t>P</t>
    </r>
    <r>
      <rPr>
        <b/>
        <sz val="11"/>
        <color rgb="FF000000"/>
        <rFont val="Calibri"/>
        <family val="2"/>
        <scheme val="minor"/>
      </rPr>
      <t>AYROLL</t>
    </r>
  </si>
  <si>
    <r>
      <t>V</t>
    </r>
    <r>
      <rPr>
        <b/>
        <sz val="11"/>
        <color rgb="FF000000"/>
        <rFont val="Calibri"/>
        <family val="2"/>
        <scheme val="minor"/>
      </rPr>
      <t>ALUATION</t>
    </r>
  </si>
  <si>
    <r>
      <t>L</t>
    </r>
    <r>
      <rPr>
        <b/>
        <sz val="11"/>
        <color rgb="FF000000"/>
        <rFont val="Calibri"/>
        <family val="2"/>
        <scheme val="minor"/>
      </rPr>
      <t>IQUIDITY</t>
    </r>
  </si>
  <si>
    <t>Developer/2</t>
  </si>
  <si>
    <t>Gain/Loss on asset sales</t>
  </si>
  <si>
    <t>chk</t>
  </si>
  <si>
    <t>y/y %</t>
  </si>
  <si>
    <t>Line-items are limited to major categories to facilitate strategic planning</t>
  </si>
  <si>
    <t>Unauthorized sale or distribution of this software is prohibited</t>
  </si>
  <si>
    <t>info@ExcelModels.com</t>
  </si>
  <si>
    <r>
      <rPr>
        <sz val="10"/>
        <rFont val="Segoe UI Variable Display Semib"/>
      </rPr>
      <t>O</t>
    </r>
    <r>
      <rPr>
        <sz val="9"/>
        <rFont val="Segoe UI Variable Display Semib"/>
      </rPr>
      <t xml:space="preserve">UTPUT </t>
    </r>
    <r>
      <rPr>
        <sz val="10"/>
        <rFont val="Segoe UI Variable Display Semib"/>
      </rPr>
      <t>O</t>
    </r>
    <r>
      <rPr>
        <sz val="9"/>
        <rFont val="Segoe UI Variable Display Semib"/>
      </rPr>
      <t>PTIONS</t>
    </r>
  </si>
  <si>
    <r>
      <rPr>
        <sz val="10"/>
        <rFont val="Segoe UI Variable Display Semib"/>
      </rPr>
      <t>R</t>
    </r>
    <r>
      <rPr>
        <sz val="9"/>
        <rFont val="Segoe UI Variable Display Semib"/>
      </rPr>
      <t xml:space="preserve">ECOMMENDED </t>
    </r>
    <r>
      <rPr>
        <sz val="10"/>
        <rFont val="Segoe UI Variable Display Semib"/>
      </rPr>
      <t>S</t>
    </r>
    <r>
      <rPr>
        <sz val="9"/>
        <rFont val="Segoe UI Variable Display Semib"/>
      </rPr>
      <t>ETTINGS</t>
    </r>
  </si>
  <si>
    <r>
      <rPr>
        <sz val="10"/>
        <rFont val="Segoe UI Variable Text Semibold"/>
      </rPr>
      <t>N</t>
    </r>
    <r>
      <rPr>
        <sz val="9"/>
        <rFont val="Segoe UI Variable Text Semibold"/>
      </rPr>
      <t>OTE</t>
    </r>
  </si>
  <si>
    <r>
      <t>©</t>
    </r>
    <r>
      <rPr>
        <sz val="6"/>
        <color theme="1"/>
        <rFont val="Calibri"/>
        <family val="2"/>
        <scheme val="minor"/>
      </rPr>
      <t xml:space="preserve"> </t>
    </r>
    <r>
      <rPr>
        <sz val="9.5"/>
        <color theme="1"/>
        <rFont val="Calibri"/>
        <family val="2"/>
        <scheme val="minor"/>
      </rPr>
      <t>2025,</t>
    </r>
    <r>
      <rPr>
        <sz val="6"/>
        <color theme="1"/>
        <rFont val="Calibri"/>
        <family val="2"/>
        <scheme val="minor"/>
      </rPr>
      <t xml:space="preserve"> </t>
    </r>
    <r>
      <rPr>
        <sz val="12"/>
        <color rgb="FF002060"/>
        <rFont val="Rough Draft"/>
      </rPr>
      <t>E</t>
    </r>
    <r>
      <rPr>
        <sz val="10"/>
        <color rgb="FF002060"/>
        <rFont val="Rough Draft"/>
      </rPr>
      <t>XCEL</t>
    </r>
    <r>
      <rPr>
        <sz val="12"/>
        <color rgb="FF002060"/>
        <rFont val="Rough Draft"/>
      </rPr>
      <t>M</t>
    </r>
    <r>
      <rPr>
        <sz val="10"/>
        <color rgb="FF002060"/>
        <rFont val="Rough Draft"/>
      </rPr>
      <t>ODELS</t>
    </r>
    <r>
      <rPr>
        <sz val="9.5"/>
        <rFont val="Calibri"/>
        <family val="2"/>
        <scheme val="minor"/>
      </rPr>
      <t>.com</t>
    </r>
  </si>
  <si>
    <r>
      <t xml:space="preserve">This model is purpose-built for forecasting, not bookkeeping </t>
    </r>
    <r>
      <rPr>
        <sz val="9"/>
        <rFont val="Calibri"/>
        <family val="2"/>
        <scheme val="minor"/>
      </rPr>
      <t>&amp;</t>
    </r>
    <r>
      <rPr>
        <sz val="10"/>
        <rFont val="Calibri"/>
        <family val="2"/>
        <scheme val="minor"/>
      </rPr>
      <t xml:space="preserve"> compliance</t>
    </r>
  </si>
  <si>
    <r>
      <rPr>
        <sz val="9"/>
        <color rgb="FF003DB8"/>
        <rFont val="Segoe UI Variable Text Semibold"/>
      </rPr>
      <t>Excel</t>
    </r>
    <r>
      <rPr>
        <sz val="10"/>
        <color rgb="FF002D86"/>
        <rFont val="Calibri"/>
        <family val="2"/>
        <scheme val="minor"/>
      </rPr>
      <t xml:space="preserve">          </t>
    </r>
    <r>
      <rPr>
        <sz val="10"/>
        <color rgb="FF003DB8"/>
        <rFont val="Calibri"/>
        <family val="2"/>
        <scheme val="minor"/>
      </rPr>
      <t>For each tab:</t>
    </r>
  </si>
  <si>
    <r>
      <rPr>
        <sz val="9.5"/>
        <color theme="1"/>
        <rFont val="Calibri"/>
        <family val="2"/>
        <scheme val="minor"/>
      </rPr>
      <t xml:space="preserve">               3</t>
    </r>
    <r>
      <rPr>
        <sz val="10"/>
        <color theme="1"/>
        <rFont val="Calibri"/>
        <family val="2"/>
        <scheme val="minor"/>
      </rPr>
      <t xml:space="preserve">. File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As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Browse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choose folder</t>
    </r>
  </si>
  <si>
    <r>
      <rPr>
        <sz val="9.5"/>
        <color theme="1"/>
        <rFont val="Calibri"/>
        <family val="2"/>
        <scheme val="minor"/>
      </rPr>
      <t xml:space="preserve">               4</t>
    </r>
    <r>
      <rPr>
        <sz val="10"/>
        <color theme="1"/>
        <rFont val="Calibri"/>
        <family val="2"/>
        <scheme val="minor"/>
      </rPr>
      <t xml:space="preserve">. Enter new file name </t>
    </r>
    <r>
      <rPr>
        <sz val="9"/>
        <color theme="1"/>
        <rFont val="Calibri"/>
        <family val="2"/>
        <scheme val="minor"/>
      </rPr>
      <t>(</t>
    </r>
    <r>
      <rPr>
        <sz val="10"/>
        <color theme="1"/>
        <rFont val="Calibri"/>
        <family val="2"/>
        <scheme val="minor"/>
      </rPr>
      <t>optional</t>
    </r>
    <r>
      <rPr>
        <sz val="9"/>
        <color theme="1"/>
        <rFont val="Calibri"/>
        <family val="2"/>
        <scheme val="minor"/>
      </rPr>
      <t>)</t>
    </r>
  </si>
  <si>
    <r>
      <rPr>
        <sz val="9.5"/>
        <color rgb="FF002D86"/>
        <rFont val="Calibri"/>
        <family val="2"/>
        <scheme val="minor"/>
      </rPr>
      <t xml:space="preserve">               6</t>
    </r>
    <r>
      <rPr>
        <sz val="10"/>
        <color rgb="FF002D86"/>
        <rFont val="Calibri"/>
        <family val="2"/>
        <scheme val="minor"/>
      </rPr>
      <t xml:space="preserve">. </t>
    </r>
    <r>
      <rPr>
        <sz val="10"/>
        <rFont val="Calibri"/>
        <family val="2"/>
        <scheme val="minor"/>
      </rPr>
      <t xml:space="preserve">Close model </t>
    </r>
    <r>
      <rPr>
        <sz val="9"/>
        <color rgb="FFFF0000"/>
        <rFont val="Segoe UI Variable Text Semibold"/>
      </rPr>
      <t>WITHOUT SAVING</t>
    </r>
  </si>
  <si>
    <r>
      <rPr>
        <sz val="9.5"/>
        <color theme="1"/>
        <rFont val="Calibri"/>
        <family val="2"/>
        <scheme val="minor"/>
      </rPr>
      <t xml:space="preserve">               2</t>
    </r>
    <r>
      <rPr>
        <sz val="10"/>
        <color theme="1"/>
        <rFont val="Calibri"/>
        <family val="2"/>
        <scheme val="minor"/>
      </rPr>
      <t xml:space="preserve">. Open model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Select tab to export</t>
    </r>
  </si>
  <si>
    <r>
      <rPr>
        <sz val="9"/>
        <color rgb="FF003DB8"/>
        <rFont val="Segoe UI Variable Text Semibold"/>
      </rPr>
      <t>PDF</t>
    </r>
    <r>
      <rPr>
        <sz val="9.5"/>
        <rFont val="Calibri"/>
        <family val="2"/>
        <scheme val="minor"/>
      </rPr>
      <t xml:space="preserve">     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Save As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Browse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choose folder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select PDF</t>
    </r>
  </si>
  <si>
    <r>
      <rPr>
        <sz val="9"/>
        <color rgb="FF003DB8"/>
        <rFont val="Segoe UI Variable Text Semibold"/>
      </rPr>
      <t>Printer</t>
    </r>
    <r>
      <rPr>
        <sz val="9.5"/>
        <rFont val="Calibri"/>
        <family val="2"/>
        <scheme val="minor"/>
      </rPr>
      <t xml:space="preserve">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Print</t>
    </r>
  </si>
  <si>
    <r>
      <rPr>
        <sz val="9"/>
        <color rgb="FF003DB8"/>
        <rFont val="Segoe UI Variable Text Semibold"/>
      </rPr>
      <t>Export</t>
    </r>
    <r>
      <rPr>
        <sz val="9.5"/>
        <color rgb="FF002D86"/>
        <rFont val="Calibri"/>
        <family val="2"/>
        <scheme val="minor"/>
      </rPr>
      <t xml:space="preserve">   </t>
    </r>
    <r>
      <rPr>
        <sz val="9"/>
        <color rgb="FF002D86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. </t>
    </r>
    <r>
      <rPr>
        <sz val="9"/>
        <color rgb="FFFF0000"/>
        <rFont val="Segoe UI Variable Text Semibold"/>
      </rPr>
      <t>MAKE A BACKUP</t>
    </r>
    <r>
      <rPr>
        <sz val="10"/>
        <rFont val="Calibri"/>
        <family val="2"/>
        <scheme val="minor"/>
      </rPr>
      <t xml:space="preserve"> of the model</t>
    </r>
  </si>
  <si>
    <r>
      <t xml:space="preserve">                    1.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Zoom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click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100%</t>
    </r>
  </si>
  <si>
    <r>
      <t xml:space="preserve">                    2.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 </t>
    </r>
    <r>
      <rPr>
        <b/>
        <sz val="9.5"/>
        <color theme="1"/>
        <rFont val="Calibri"/>
        <family val="2"/>
        <scheme val="minor"/>
      </rPr>
      <t>Headings</t>
    </r>
  </si>
  <si>
    <r>
      <t xml:space="preserve">                    3.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Formula Bar</t>
    </r>
  </si>
  <si>
    <r>
      <rPr>
        <sz val="9.5"/>
        <color theme="1"/>
        <rFont val="Calibri"/>
        <family val="2"/>
        <scheme val="minor"/>
      </rPr>
      <t xml:space="preserve">               5</t>
    </r>
    <r>
      <rPr>
        <sz val="10"/>
        <color theme="1"/>
        <rFont val="Calibri"/>
        <family val="2"/>
        <scheme val="minor"/>
      </rPr>
      <t>. Select</t>
    </r>
    <r>
      <rPr>
        <sz val="9.5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 xml:space="preserve">CSV </t>
    </r>
    <r>
      <rPr>
        <sz val="9.5"/>
        <color theme="1"/>
        <rFont val="Calibri"/>
        <family val="2"/>
        <scheme val="minor"/>
      </rPr>
      <t>(</t>
    </r>
    <r>
      <rPr>
        <b/>
        <sz val="9.5"/>
        <color theme="1"/>
        <rFont val="Calibri"/>
        <family val="2"/>
        <scheme val="minor"/>
      </rPr>
      <t>Comma delimited</t>
    </r>
    <r>
      <rPr>
        <sz val="9.5"/>
        <color theme="1"/>
        <rFont val="Calibri"/>
        <family val="2"/>
        <scheme val="minor"/>
      </rPr>
      <t>)</t>
    </r>
    <r>
      <rPr>
        <sz val="10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OK</t>
    </r>
  </si>
  <si>
    <r>
      <rPr>
        <sz val="9"/>
        <color rgb="FF003DB8"/>
        <rFont val="Segoe UI Variable Text Semibold"/>
      </rPr>
      <t>Display</t>
    </r>
    <r>
      <rPr>
        <sz val="10"/>
        <rFont val="Calibri"/>
        <family val="2"/>
        <scheme val="minor"/>
      </rPr>
      <t xml:space="preserve">      23" monitor,  1920 x 1080 resolution,  125</t>
    </r>
    <r>
      <rPr>
        <sz val="9"/>
        <rFont val="Calibri"/>
        <family val="2"/>
        <scheme val="minor"/>
      </rPr>
      <t>%</t>
    </r>
    <r>
      <rPr>
        <sz val="10"/>
        <rFont val="Calibri"/>
        <family val="2"/>
        <scheme val="minor"/>
      </rPr>
      <t xml:space="preserve"> scaling</t>
    </r>
  </si>
  <si>
    <t>Supplies</t>
  </si>
  <si>
    <t>Item 3</t>
  </si>
  <si>
    <t>Price/Earnings ratio</t>
  </si>
  <si>
    <t>∆ Balance Sheet</t>
  </si>
  <si>
    <t>WACC =</t>
  </si>
  <si>
    <t>Weighted cost</t>
  </si>
  <si>
    <t>Cost</t>
  </si>
  <si>
    <t>Pct of total</t>
  </si>
  <si>
    <t xml:space="preserve"> Range</t>
  </si>
  <si>
    <t>Breakeven</t>
  </si>
  <si>
    <t>Op Income / Sales</t>
  </si>
  <si>
    <t>Operating Margin</t>
  </si>
  <si>
    <t>Cash Ratio</t>
  </si>
  <si>
    <t>Cash / Curr Liabilities</t>
  </si>
  <si>
    <t>Setup</t>
  </si>
  <si>
    <t xml:space="preserve">   &lt;1.81</t>
  </si>
  <si>
    <t xml:space="preserve">   &gt;2.99</t>
  </si>
  <si>
    <t xml:space="preserve"> info</t>
  </si>
  <si>
    <t>Time 0</t>
  </si>
  <si>
    <r>
      <t>D</t>
    </r>
    <r>
      <rPr>
        <b/>
        <sz val="11"/>
        <rFont val="Calibri"/>
        <family val="2"/>
        <scheme val="minor"/>
      </rPr>
      <t>ISCOUNTED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CF</t>
    </r>
  </si>
  <si>
    <r>
      <t>I</t>
    </r>
    <r>
      <rPr>
        <b/>
        <sz val="11"/>
        <rFont val="Calibri"/>
        <family val="2"/>
        <scheme val="minor"/>
      </rPr>
      <t>NDUSTRY</t>
    </r>
    <r>
      <rPr>
        <sz val="11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M</t>
    </r>
    <r>
      <rPr>
        <b/>
        <sz val="11"/>
        <rFont val="Calibri"/>
        <family val="2"/>
        <scheme val="minor"/>
      </rPr>
      <t>ULTIPLE</t>
    </r>
  </si>
  <si>
    <r>
      <rPr>
        <b/>
        <sz val="16"/>
        <rFont val="Calibri"/>
        <family val="2"/>
        <scheme val="minor"/>
      </rPr>
      <t>L</t>
    </r>
    <r>
      <rPr>
        <b/>
        <sz val="14"/>
        <rFont val="Calibri"/>
        <family val="2"/>
        <scheme val="minor"/>
      </rPr>
      <t>INE</t>
    </r>
    <r>
      <rPr>
        <sz val="8"/>
        <rFont val="Calibri"/>
        <family val="2"/>
        <scheme val="minor"/>
      </rPr>
      <t xml:space="preserve"> </t>
    </r>
    <r>
      <rPr>
        <b/>
        <sz val="14"/>
        <rFont val="Calibri"/>
        <family val="2"/>
        <scheme val="minor"/>
      </rPr>
      <t>OF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REDIT</t>
    </r>
  </si>
  <si>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APITAL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E</t>
    </r>
    <r>
      <rPr>
        <b/>
        <sz val="14"/>
        <rFont val="Calibri"/>
        <family val="2"/>
        <scheme val="minor"/>
      </rPr>
      <t>XPENSE</t>
    </r>
  </si>
  <si>
    <r>
      <rPr>
        <b/>
        <sz val="16"/>
        <rFont val="Calibri"/>
        <family val="2"/>
        <scheme val="minor"/>
      </rPr>
      <t>P</t>
    </r>
    <r>
      <rPr>
        <b/>
        <sz val="14"/>
        <rFont val="Calibri"/>
        <family val="2"/>
        <scheme val="minor"/>
      </rPr>
      <t>ROFIT</t>
    </r>
    <r>
      <rPr>
        <sz val="8"/>
        <rFont val="Calibri"/>
        <family val="2"/>
        <scheme val="minor"/>
      </rPr>
      <t xml:space="preserve"> </t>
    </r>
    <r>
      <rPr>
        <sz val="13"/>
        <rFont val="Calibri"/>
        <family val="2"/>
        <scheme val="minor"/>
      </rPr>
      <t>&amp;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L</t>
    </r>
    <r>
      <rPr>
        <b/>
        <sz val="14"/>
        <rFont val="Calibri"/>
        <family val="2"/>
        <scheme val="minor"/>
      </rPr>
      <t>OSS</t>
    </r>
  </si>
  <si>
    <r>
      <rPr>
        <b/>
        <sz val="16"/>
        <rFont val="Calibri"/>
        <family val="2"/>
        <scheme val="minor"/>
      </rPr>
      <t>B</t>
    </r>
    <r>
      <rPr>
        <b/>
        <sz val="14"/>
        <rFont val="Calibri"/>
        <family val="2"/>
        <scheme val="minor"/>
      </rPr>
      <t>ALANCE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S</t>
    </r>
    <r>
      <rPr>
        <b/>
        <sz val="14"/>
        <rFont val="Calibri"/>
        <family val="2"/>
        <scheme val="minor"/>
      </rPr>
      <t>HEET</t>
    </r>
  </si>
  <si>
    <r>
      <rPr>
        <b/>
        <sz val="16"/>
        <rFont val="Calibri"/>
        <family val="2"/>
        <scheme val="minor"/>
      </rPr>
      <t>C</t>
    </r>
    <r>
      <rPr>
        <b/>
        <sz val="14"/>
        <rFont val="Calibri"/>
        <family val="2"/>
        <scheme val="minor"/>
      </rPr>
      <t>ASH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F</t>
    </r>
    <r>
      <rPr>
        <b/>
        <sz val="14"/>
        <rFont val="Calibri"/>
        <family val="2"/>
        <scheme val="minor"/>
      </rPr>
      <t>LOW</t>
    </r>
  </si>
  <si>
    <r>
      <rPr>
        <b/>
        <sz val="16"/>
        <rFont val="Calibri"/>
        <family val="2"/>
        <scheme val="minor"/>
      </rPr>
      <t>V</t>
    </r>
    <r>
      <rPr>
        <b/>
        <sz val="14"/>
        <rFont val="Calibri"/>
        <family val="2"/>
        <scheme val="minor"/>
      </rPr>
      <t>ALUATION</t>
    </r>
  </si>
  <si>
    <r>
      <rPr>
        <b/>
        <sz val="16"/>
        <rFont val="Calibri"/>
        <family val="2"/>
        <scheme val="minor"/>
      </rPr>
      <t>A</t>
    </r>
    <r>
      <rPr>
        <b/>
        <sz val="14"/>
        <rFont val="Calibri"/>
        <family val="2"/>
        <scheme val="minor"/>
      </rPr>
      <t>NALYSIS</t>
    </r>
  </si>
  <si>
    <r>
      <rPr>
        <b/>
        <sz val="16"/>
        <rFont val="Calibri"/>
        <family val="2"/>
        <scheme val="minor"/>
      </rPr>
      <t>5</t>
    </r>
    <r>
      <rPr>
        <sz val="14"/>
        <rFont val="Calibri"/>
        <family val="2"/>
        <scheme val="minor"/>
      </rPr>
      <t>-</t>
    </r>
    <r>
      <rPr>
        <b/>
        <sz val="16"/>
        <rFont val="Calibri"/>
        <family val="2"/>
        <scheme val="minor"/>
      </rPr>
      <t>Y</t>
    </r>
    <r>
      <rPr>
        <b/>
        <sz val="14"/>
        <rFont val="Calibri"/>
        <family val="2"/>
        <scheme val="minor"/>
      </rPr>
      <t>R</t>
    </r>
    <r>
      <rPr>
        <sz val="8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S</t>
    </r>
    <r>
      <rPr>
        <b/>
        <sz val="14"/>
        <rFont val="Calibri"/>
        <family val="2"/>
        <scheme val="minor"/>
      </rPr>
      <t>UMMARY</t>
    </r>
  </si>
  <si>
    <r>
      <rPr>
        <b/>
        <sz val="16"/>
        <rFont val="Calibri"/>
        <family val="2"/>
        <scheme val="minor"/>
      </rPr>
      <t>A</t>
    </r>
    <r>
      <rPr>
        <b/>
        <sz val="14"/>
        <rFont val="Calibri"/>
        <family val="2"/>
        <scheme val="minor"/>
      </rPr>
      <t>SSUMPTIONS</t>
    </r>
  </si>
  <si>
    <t>CMGR</t>
  </si>
  <si>
    <t>|</t>
  </si>
  <si>
    <t>OH</t>
  </si>
  <si>
    <t>CAGR</t>
  </si>
  <si>
    <t>-------</t>
  </si>
  <si>
    <t xml:space="preserve">        </t>
  </si>
  <si>
    <t xml:space="preserve">      </t>
  </si>
  <si>
    <t xml:space="preserve">WACC      </t>
  </si>
  <si>
    <t>Sensitivity</t>
  </si>
  <si>
    <t xml:space="preserve">          </t>
  </si>
  <si>
    <t>---------</t>
  </si>
  <si>
    <t xml:space="preserve">           </t>
  </si>
  <si>
    <t xml:space="preserve">P&amp;L     </t>
  </si>
  <si>
    <t>-------------</t>
  </si>
  <si>
    <t xml:space="preserve">Graph      </t>
  </si>
  <si>
    <t xml:space="preserve">                  </t>
  </si>
  <si>
    <t>----</t>
  </si>
  <si>
    <t xml:space="preserve">Drivers      </t>
  </si>
  <si>
    <t xml:space="preserve">         </t>
  </si>
  <si>
    <t>------</t>
  </si>
  <si>
    <t xml:space="preserve">                   </t>
  </si>
  <si>
    <t xml:space="preserve">                         </t>
  </si>
  <si>
    <t>-------------------</t>
  </si>
  <si>
    <t>Sum ("Z-score")</t>
  </si>
  <si>
    <t>Payroll+OH+Deprec</t>
  </si>
  <si>
    <t>Taxed EBIT / Invesetd Cap</t>
  </si>
  <si>
    <t>Wgt avg cost of capital</t>
  </si>
  <si>
    <t>Ret on invested capital</t>
  </si>
  <si>
    <t>Invested capital</t>
  </si>
  <si>
    <t>Sales / Total Assets</t>
  </si>
  <si>
    <t>Value Drivers</t>
  </si>
  <si>
    <t>Indicators</t>
  </si>
  <si>
    <t>Excess Proft * Investd Cap</t>
  </si>
  <si>
    <t>1.81 - 2.99</t>
  </si>
  <si>
    <t>Price - Unit COGS</t>
  </si>
  <si>
    <t>Score</t>
  </si>
  <si>
    <t>Contribut'n margin</t>
  </si>
  <si>
    <t>Breakeven units * Price</t>
  </si>
  <si>
    <t xml:space="preserve">       Fixed Costs       </t>
  </si>
  <si>
    <t xml:space="preserve">         Assessment         </t>
  </si>
  <si>
    <r>
      <t>Adjustmts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to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Net Income</t>
    </r>
  </si>
  <si>
    <r>
      <t>Asset sales gain/</t>
    </r>
    <r>
      <rPr>
        <sz val="9.5"/>
        <color rgb="FFFF0000"/>
        <rFont val="Calibri"/>
        <family val="2"/>
        <scheme val="minor"/>
      </rPr>
      <t>loss</t>
    </r>
  </si>
  <si>
    <t>+ Depreciation</t>
  </si>
  <si>
    <t>- CapEx</t>
  </si>
  <si>
    <t>- ∆ in Wkg Cap</t>
  </si>
  <si>
    <r>
      <t xml:space="preserve">- Debt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</si>
  <si>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r>
      <t xml:space="preserve">+ Cash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</si>
  <si>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t>EV/EBITDA ratio</t>
  </si>
  <si>
    <r>
      <t xml:space="preserve">EBITDA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</si>
  <si>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r>
      <t xml:space="preserve">Earnings  </t>
    </r>
    <r>
      <rPr>
        <sz val="8.5"/>
        <rFont val="Calibri"/>
        <family val="2"/>
        <scheme val="minor"/>
      </rPr>
      <t>(</t>
    </r>
    <r>
      <rPr>
        <sz val="4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y2</t>
    </r>
    <r>
      <rPr>
        <sz val="4"/>
        <rFont val="Calibri"/>
        <family val="2"/>
        <scheme val="minor"/>
      </rPr>
      <t xml:space="preserve"> </t>
    </r>
    <r>
      <rPr>
        <sz val="8.5"/>
        <rFont val="Calibri"/>
        <family val="2"/>
        <scheme val="minor"/>
      </rPr>
      <t>)</t>
    </r>
  </si>
  <si>
    <r>
      <rPr>
        <b/>
        <sz val="10.5"/>
        <color theme="1"/>
        <rFont val="Segoe UI Variable Text"/>
      </rPr>
      <t>Distress</t>
    </r>
    <r>
      <rPr>
        <sz val="10"/>
        <color theme="1"/>
        <rFont val="Segoe UI Variable Text"/>
      </rPr>
      <t>:  Use a composite metric to calculate default risk</t>
    </r>
  </si>
  <si>
    <r>
      <rPr>
        <b/>
        <sz val="10.5"/>
        <color theme="1"/>
        <rFont val="Segoe UI Variable Text"/>
      </rPr>
      <t>WACC</t>
    </r>
    <r>
      <rPr>
        <sz val="10"/>
        <color theme="1"/>
        <rFont val="Segoe UI Variable Text"/>
      </rPr>
      <t>:  Return that covers the cost of capital from all sources</t>
    </r>
  </si>
  <si>
    <r>
      <rPr>
        <b/>
        <sz val="10.5"/>
        <color theme="1"/>
        <rFont val="Segoe UI Variable Text"/>
      </rPr>
      <t>Breakeven</t>
    </r>
    <r>
      <rPr>
        <sz val="10"/>
        <color theme="1"/>
        <rFont val="Segoe UI Variable Text"/>
      </rPr>
      <t>:  Volume necessary to achieve profitability</t>
    </r>
  </si>
  <si>
    <r>
      <rPr>
        <b/>
        <sz val="10.5"/>
        <color theme="1"/>
        <rFont val="Segoe UI Variable Text"/>
      </rPr>
      <t>Economic Profit</t>
    </r>
    <r>
      <rPr>
        <sz val="10"/>
        <color theme="1"/>
        <rFont val="Segoe UI Variable Text"/>
      </rPr>
      <t>:  Marginal return after covering costs</t>
    </r>
  </si>
  <si>
    <r>
      <rPr>
        <b/>
        <sz val="10.5"/>
        <rFont val="Segoe UI Variable Text"/>
      </rPr>
      <t>Sensitivity</t>
    </r>
    <r>
      <rPr>
        <sz val="10"/>
        <rFont val="Segoe UI Variable Text"/>
      </rPr>
      <t>: EBIT multiplier when a driver's value increases</t>
    </r>
  </si>
  <si>
    <r>
      <rPr>
        <b/>
        <sz val="10.5"/>
        <color theme="1"/>
        <rFont val="Segoe UI Variable Text"/>
      </rPr>
      <t>Ratios</t>
    </r>
    <r>
      <rPr>
        <sz val="10"/>
        <color theme="1"/>
        <rFont val="Segoe UI Variable Text"/>
      </rPr>
      <t>:  Compare 2 KPIs to measure health &amp; performance</t>
    </r>
  </si>
  <si>
    <r>
      <t>Pct</t>
    </r>
    <r>
      <rPr>
        <sz val="8"/>
        <color rgb="FF820000"/>
        <rFont val="Calibri"/>
        <family val="2"/>
        <scheme val="minor"/>
      </rPr>
      <t xml:space="preserve"> </t>
    </r>
    <r>
      <rPr>
        <sz val="9.5"/>
        <color rgb="FF820000"/>
        <rFont val="Calibri"/>
        <family val="2"/>
        <scheme val="minor"/>
      </rPr>
      <t>of</t>
    </r>
    <r>
      <rPr>
        <sz val="8"/>
        <color rgb="FF820000"/>
        <rFont val="Calibri"/>
        <family val="2"/>
        <scheme val="minor"/>
      </rPr>
      <t xml:space="preserve"> </t>
    </r>
    <r>
      <rPr>
        <sz val="9.5"/>
        <color rgb="FF820000"/>
        <rFont val="Calibri"/>
        <family val="2"/>
        <scheme val="minor"/>
      </rPr>
      <t>capital</t>
    </r>
  </si>
  <si>
    <r>
      <t>Cost</t>
    </r>
    <r>
      <rPr>
        <sz val="8"/>
        <color rgb="FF820000"/>
        <rFont val="Calibri"/>
        <family val="2"/>
        <scheme val="minor"/>
      </rPr>
      <t xml:space="preserve"> </t>
    </r>
    <r>
      <rPr>
        <sz val="9.5"/>
        <color rgb="FF820000"/>
        <rFont val="Calibri"/>
        <family val="2"/>
        <scheme val="minor"/>
      </rPr>
      <t>of</t>
    </r>
    <r>
      <rPr>
        <sz val="8"/>
        <color rgb="FF820000"/>
        <rFont val="Calibri"/>
        <family val="2"/>
        <scheme val="minor"/>
      </rPr>
      <t xml:space="preserve"> </t>
    </r>
    <r>
      <rPr>
        <sz val="9.5"/>
        <color rgb="FF820000"/>
        <rFont val="Calibri"/>
        <family val="2"/>
        <scheme val="minor"/>
      </rPr>
      <t>capital</t>
    </r>
  </si>
  <si>
    <r>
      <t xml:space="preserve"> Weighted</t>
    </r>
    <r>
      <rPr>
        <sz val="8"/>
        <color rgb="FF820000"/>
        <rFont val="Calibri"/>
        <family val="2"/>
        <scheme val="minor"/>
      </rPr>
      <t xml:space="preserve"> </t>
    </r>
    <r>
      <rPr>
        <sz val="9.5"/>
        <color rgb="FF820000"/>
        <rFont val="Calibri"/>
        <family val="2"/>
        <scheme val="minor"/>
      </rPr>
      <t>cost</t>
    </r>
  </si>
  <si>
    <r>
      <rPr>
        <b/>
        <sz val="11"/>
        <color rgb="FF0000FF"/>
        <rFont val="Calibri"/>
        <family val="2"/>
        <scheme val="minor"/>
      </rPr>
      <t>Blue</t>
    </r>
    <r>
      <rPr>
        <sz val="11"/>
        <rFont val="Calibri"/>
        <family val="2"/>
        <scheme val="minor"/>
      </rPr>
      <t xml:space="preserve"> cells can be adjusted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</si>
</sst>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#,##0;[Red]#,##0"/>
    <numFmt numFmtId="165" formatCode="#,##0.00;[Red]#,##0.00"/>
    <numFmt numFmtId="166" formatCode="0.0%"/>
    <numFmt numFmtId="167" formatCode="#,##0.0"/>
    <numFmt numFmtId="168" formatCode="#,##0.0;[Red]#,##0.0"/>
    <numFmt numFmtId="169" formatCode="&quot;m.&quot;0"/>
    <numFmt numFmtId="170" formatCode="0.0%;[Red]\-0.0%"/>
    <numFmt numFmtId="171" formatCode="0.0%;[Red]0.0%"/>
    <numFmt numFmtId="172" formatCode="0%;[Red]0%"/>
    <numFmt numFmtId="173" formatCode="0;[Red]0"/>
    <numFmt numFmtId="174" formatCode="#,##0&quot; Units&quot;;[Red]#,##0&quot; Units&quot;"/>
    <numFmt numFmtId="175" formatCode="&quot;m&quot;0"/>
    <numFmt numFmtId="176" formatCode="&quot;y&quot;0"/>
    <numFmt numFmtId="177" formatCode=".0;\-.0;&quot;&quot;"/>
    <numFmt numFmtId="178" formatCode="#,##0.000;[Red]#,##0.000"/>
    <numFmt numFmtId="179" formatCode="#,##0.0000;[Red]#,##0.0000"/>
  </numFmts>
  <fonts count="10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Verdana"/>
      <family val="2"/>
    </font>
    <font>
      <sz val="9.5"/>
      <name val="Calibri"/>
      <family val="2"/>
      <scheme val="minor"/>
    </font>
    <font>
      <sz val="12.5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sz val="9"/>
      <color indexed="81"/>
      <name val="Calibri"/>
      <family val="2"/>
      <scheme val="minor"/>
    </font>
    <font>
      <sz val="9"/>
      <color indexed="81"/>
      <name val="Calibri"/>
      <family val="2"/>
    </font>
    <font>
      <sz val="9.5"/>
      <color indexed="81"/>
      <name val="Calibri"/>
      <family val="2"/>
    </font>
    <font>
      <sz val="9.5"/>
      <color indexed="81"/>
      <name val="Calibri"/>
      <family val="2"/>
      <scheme val="minor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8.5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u/>
      <sz val="9.5"/>
      <name val="Calibri"/>
      <family val="2"/>
      <scheme val="minor"/>
    </font>
    <font>
      <b/>
      <sz val="12.5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.5"/>
      <color rgb="FFFF0000"/>
      <name val="Calibri"/>
      <family val="2"/>
      <scheme val="minor"/>
    </font>
    <font>
      <sz val="8"/>
      <name val="Calibri"/>
      <family val="2"/>
      <scheme val="minor"/>
    </font>
    <font>
      <sz val="1"/>
      <name val="Calibri"/>
      <family val="2"/>
      <scheme val="minor"/>
    </font>
    <font>
      <sz val="9.5"/>
      <color rgb="FFFF0000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.5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.5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9"/>
      <color rgb="FF000000"/>
      <name val="Calibri"/>
      <family val="2"/>
      <scheme val="minor"/>
    </font>
    <font>
      <sz val="9.5"/>
      <color rgb="FF000000"/>
      <name val="Calibri"/>
      <family val="2"/>
      <scheme val="minor"/>
    </font>
    <font>
      <b/>
      <sz val="9.5"/>
      <color indexed="81"/>
      <name val="Calibri"/>
      <family val="2"/>
    </font>
    <font>
      <sz val="14"/>
      <name val="Calibri"/>
      <family val="2"/>
      <scheme val="minor"/>
    </font>
    <font>
      <sz val="9.5"/>
      <color theme="4"/>
      <name val="Calibri"/>
      <family val="2"/>
      <scheme val="minor"/>
    </font>
    <font>
      <sz val="9"/>
      <color rgb="FF548235"/>
      <name val="Wingdings"/>
      <charset val="2"/>
    </font>
    <font>
      <sz val="9"/>
      <color rgb="FF548235"/>
      <name val="Calibri"/>
      <family val="2"/>
      <scheme val="minor"/>
    </font>
    <font>
      <sz val="11"/>
      <color theme="1"/>
      <name val="Segoe UI"/>
      <family val="2"/>
    </font>
    <font>
      <sz val="10"/>
      <color theme="1"/>
      <name val="Calibri"/>
      <family val="2"/>
      <scheme val="minor"/>
    </font>
    <font>
      <sz val="9.5"/>
      <color theme="1"/>
      <name val="Segoe UI"/>
      <family val="2"/>
    </font>
    <font>
      <sz val="10"/>
      <color theme="1"/>
      <name val="Segoe UI Variable Display Semib"/>
    </font>
    <font>
      <b/>
      <sz val="9.5"/>
      <color indexed="81"/>
      <name val="Calibri"/>
      <family val="2"/>
      <scheme val="minor"/>
    </font>
    <font>
      <sz val="10"/>
      <color rgb="FF002060"/>
      <name val="Rough Draft"/>
    </font>
    <font>
      <sz val="12"/>
      <color rgb="FF002060"/>
      <name val="Rough Draft"/>
    </font>
    <font>
      <u/>
      <sz val="11"/>
      <color theme="10"/>
      <name val="Calibri"/>
      <family val="2"/>
      <scheme val="minor"/>
    </font>
    <font>
      <sz val="10"/>
      <color rgb="FF002D86"/>
      <name val="Calibri"/>
      <family val="2"/>
      <scheme val="minor"/>
    </font>
    <font>
      <sz val="10"/>
      <color rgb="FF003DB8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Segoe UI Variable Text Semibold"/>
    </font>
    <font>
      <sz val="9"/>
      <name val="Segoe UI Variable Display Semib"/>
    </font>
    <font>
      <sz val="10"/>
      <name val="Segoe UI Variable Display Semib"/>
    </font>
    <font>
      <sz val="10"/>
      <name val="Segoe UI Variable Text Semibold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rgb="FF003DB8"/>
      <name val="Segoe UI Variable Text Semibold"/>
    </font>
    <font>
      <sz val="9"/>
      <color rgb="FF002D86"/>
      <name val="Calibri"/>
      <family val="2"/>
      <scheme val="minor"/>
    </font>
    <font>
      <sz val="9"/>
      <color rgb="FFFF0000"/>
      <name val="Segoe UI Variable Text Semibold"/>
    </font>
    <font>
      <sz val="9.5"/>
      <color rgb="FF002D86"/>
      <name val="Calibri"/>
      <family val="2"/>
      <scheme val="minor"/>
    </font>
    <font>
      <b/>
      <i/>
      <sz val="9.5"/>
      <name val="Calibri"/>
      <family val="2"/>
      <scheme val="minor"/>
    </font>
    <font>
      <sz val="13"/>
      <name val="Calibri"/>
      <family val="2"/>
      <scheme val="minor"/>
    </font>
    <font>
      <b/>
      <sz val="9"/>
      <color rgb="FF548235"/>
      <name val="Wingdings"/>
      <charset val="2"/>
    </font>
    <font>
      <sz val="9.5"/>
      <color rgb="FF002060"/>
      <name val="Calibri"/>
      <family val="2"/>
      <scheme val="minor"/>
    </font>
    <font>
      <b/>
      <sz val="8.5"/>
      <color indexed="81"/>
      <name val="Calibri"/>
      <family val="2"/>
    </font>
    <font>
      <b/>
      <sz val="11"/>
      <color rgb="FF00359E"/>
      <name val="Calibri"/>
      <family val="2"/>
      <scheme val="minor"/>
    </font>
    <font>
      <sz val="11"/>
      <name val="Calibri"/>
      <family val="2"/>
      <scheme val="minor"/>
    </font>
    <font>
      <b/>
      <sz val="8.5"/>
      <name val="Calibri"/>
      <family val="2"/>
      <scheme val="minor"/>
    </font>
    <font>
      <sz val="8.5"/>
      <color theme="1"/>
      <name val="Calibri"/>
      <family val="2"/>
      <scheme val="minor"/>
    </font>
    <font>
      <sz val="8.5"/>
      <color rgb="FF548235"/>
      <name val="Wingdings"/>
      <charset val="2"/>
    </font>
    <font>
      <sz val="8.5"/>
      <color theme="4"/>
      <name val="Calibri"/>
      <family val="2"/>
      <scheme val="minor"/>
    </font>
    <font>
      <i/>
      <sz val="8.5"/>
      <name val="Calibri"/>
      <family val="2"/>
      <scheme val="minor"/>
    </font>
    <font>
      <b/>
      <sz val="16"/>
      <name val="Calibri"/>
      <family val="2"/>
      <scheme val="minor"/>
    </font>
    <font>
      <sz val="8.5"/>
      <color rgb="FFFF0000"/>
      <name val="Calibri"/>
      <family val="2"/>
      <scheme val="minor"/>
    </font>
    <font>
      <b/>
      <sz val="9.5"/>
      <name val="Segoe UI Variable Text Semibold"/>
    </font>
    <font>
      <sz val="8"/>
      <color theme="0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u/>
      <sz val="8"/>
      <color theme="0"/>
      <name val="Calibri"/>
      <family val="2"/>
      <scheme val="minor"/>
    </font>
    <font>
      <sz val="8.5"/>
      <color rgb="FF820000"/>
      <name val="Calibri"/>
      <family val="2"/>
      <scheme val="minor"/>
    </font>
    <font>
      <b/>
      <sz val="9"/>
      <color indexed="81"/>
      <name val="Calibri"/>
      <family val="2"/>
    </font>
    <font>
      <b/>
      <sz val="9"/>
      <color indexed="81"/>
      <name val="Calibri"/>
      <family val="2"/>
      <scheme val="minor"/>
    </font>
    <font>
      <u/>
      <sz val="8.5"/>
      <name val="Calibri"/>
      <family val="2"/>
      <scheme val="minor"/>
    </font>
    <font>
      <b/>
      <u/>
      <sz val="8.5"/>
      <name val="Calibri"/>
      <family val="2"/>
      <scheme val="minor"/>
    </font>
    <font>
      <sz val="4"/>
      <name val="Calibri"/>
      <family val="2"/>
      <scheme val="minor"/>
    </font>
    <font>
      <sz val="10"/>
      <name val="Segoe UI Variable Text"/>
    </font>
    <font>
      <sz val="9.5"/>
      <name val="Segoe UI Variable Text"/>
    </font>
    <font>
      <sz val="10"/>
      <color theme="1"/>
      <name val="Segoe UI Variable Text"/>
    </font>
    <font>
      <u/>
      <sz val="9.5"/>
      <name val="Segoe UI Variable Text"/>
    </font>
    <font>
      <b/>
      <sz val="9.5"/>
      <name val="Segoe UI Variable Text"/>
    </font>
    <font>
      <b/>
      <u/>
      <sz val="10"/>
      <color theme="1"/>
      <name val="Segoe UI Variable Text"/>
    </font>
    <font>
      <u/>
      <sz val="10"/>
      <color theme="1"/>
      <name val="Segoe UI Variable Text"/>
    </font>
    <font>
      <b/>
      <sz val="10.5"/>
      <color theme="1"/>
      <name val="Segoe UI Variable Text"/>
    </font>
    <font>
      <b/>
      <sz val="10.5"/>
      <name val="Segoe UI Variable Text"/>
    </font>
    <font>
      <sz val="8"/>
      <color rgb="FF820000"/>
      <name val="Calibri"/>
      <family val="2"/>
      <scheme val="minor"/>
    </font>
    <font>
      <u/>
      <sz val="9.5"/>
      <color rgb="FF820000"/>
      <name val="Calibri"/>
      <family val="2"/>
      <scheme val="minor"/>
    </font>
    <font>
      <sz val="9.5"/>
      <color rgb="FF820000"/>
      <name val="Calibri"/>
      <family val="2"/>
      <scheme val="minor"/>
    </font>
    <font>
      <b/>
      <sz val="9.5"/>
      <color rgb="FF820000"/>
      <name val="Calibri"/>
      <family val="2"/>
      <scheme val="minor"/>
    </font>
    <font>
      <sz val="13"/>
      <name val="Segoe UI Variable Text Semibold"/>
    </font>
    <font>
      <b/>
      <sz val="13"/>
      <name val="Segoe UI Variable Text Semibold"/>
    </font>
    <font>
      <sz val="9"/>
      <color rgb="FFB1B1B1"/>
      <name val="Calibri"/>
      <family val="2"/>
      <scheme val="minor"/>
    </font>
    <font>
      <sz val="9.5"/>
      <color rgb="FFB1B1B1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E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DDEBF7"/>
        <bgColor indexed="64"/>
      </patternFill>
    </fill>
  </fills>
  <borders count="1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1" tint="0.499984740745262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1" tint="0.499984740745262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0691854609822"/>
      </top>
      <bottom style="hair">
        <color theme="0" tint="-0.14990691854609822"/>
      </bottom>
      <diagonal/>
    </border>
    <border>
      <left style="hair">
        <color theme="0" tint="-0.14993743705557422"/>
      </left>
      <right style="hair">
        <color theme="0" tint="-0.14993743705557422"/>
      </right>
      <top/>
      <bottom style="hair">
        <color theme="0" tint="-0.14990691854609822"/>
      </bottom>
      <diagonal/>
    </border>
    <border>
      <left style="hair">
        <color theme="0" tint="-0.14996795556505021"/>
      </left>
      <right style="thin">
        <color indexed="64"/>
      </right>
      <top/>
      <bottom style="hair">
        <color theme="0" tint="-0.14996795556505021"/>
      </bottom>
      <diagonal/>
    </border>
    <border>
      <left style="hair">
        <color theme="0" tint="-0.14996795556505021"/>
      </left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thin">
        <color indexed="64"/>
      </right>
      <top style="hair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 style="thin">
        <color indexed="64"/>
      </bottom>
      <diagonal/>
    </border>
    <border>
      <left style="hair">
        <color theme="1" tint="0.499984740745262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hair">
        <color theme="1" tint="0.499984740745262"/>
      </right>
      <top style="hair">
        <color theme="0" tint="-0.14996795556505021"/>
      </top>
      <bottom style="thin">
        <color indexed="64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0691854609822"/>
      </top>
      <bottom style="thin">
        <color indexed="64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theme="0" tint="-0.14990691854609822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0691854609822"/>
      </left>
      <right/>
      <top/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6795556505021"/>
      </top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3743705557422"/>
      </right>
      <top style="hair">
        <color theme="0" tint="-0.14990691854609822"/>
      </top>
      <bottom style="thin">
        <color indexed="64"/>
      </bottom>
      <diagonal/>
    </border>
    <border>
      <left/>
      <right style="thin">
        <color indexed="64"/>
      </right>
      <top style="hair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1" tint="0.499984740745262"/>
      </left>
      <right/>
      <top style="hair">
        <color theme="0" tint="-0.14996795556505021"/>
      </top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hair">
        <color rgb="FFE7E6E6"/>
      </left>
      <right style="hair">
        <color rgb="FFE7E6E6"/>
      </right>
      <top style="hair">
        <color rgb="FFE7E6E6"/>
      </top>
      <bottom style="hair">
        <color rgb="FFE7E6E6"/>
      </bottom>
      <diagonal/>
    </border>
    <border>
      <left style="hair">
        <color theme="0" tint="-0.14993743705557422"/>
      </left>
      <right/>
      <top style="hair">
        <color theme="0" tint="-0.14990691854609822"/>
      </top>
      <bottom style="hair">
        <color theme="0" tint="-0.14990691854609822"/>
      </bottom>
      <diagonal/>
    </border>
    <border>
      <left/>
      <right style="hair">
        <color theme="0" tint="-0.14993743705557422"/>
      </right>
      <top/>
      <bottom style="hair">
        <color theme="0" tint="-0.14990691854609822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hair">
        <color rgb="FFD9D9D9"/>
      </right>
      <top style="thin">
        <color indexed="64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808080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thin">
        <color indexed="64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808080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808080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thin">
        <color indexed="64"/>
      </bottom>
      <diagonal/>
    </border>
    <border>
      <left style="hair">
        <color rgb="FF808080"/>
      </left>
      <right style="thin">
        <color indexed="64"/>
      </right>
      <top style="hair">
        <color rgb="FF808080"/>
      </top>
      <bottom style="thin">
        <color indexed="64"/>
      </bottom>
      <diagonal/>
    </border>
    <border>
      <left style="hair">
        <color rgb="FF80808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hair">
        <color rgb="FF808080"/>
      </left>
      <right style="thin">
        <color rgb="FFD9D9D9"/>
      </right>
      <top style="thin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indexed="64"/>
      </right>
      <top/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indexed="64"/>
      </right>
      <top/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/>
      <right style="thin">
        <color indexed="64"/>
      </right>
      <top/>
      <bottom style="hair">
        <color theme="0" tint="-0.14996795556505021"/>
      </bottom>
      <diagonal/>
    </border>
    <border>
      <left style="hair">
        <color theme="1" tint="0.499984740745262"/>
      </left>
      <right/>
      <top style="hair">
        <color theme="0" tint="-0.14996795556505021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hair">
        <color theme="0" tint="-0.14996795556505021"/>
      </left>
      <right style="hair">
        <color theme="1" tint="0.499984740745262"/>
      </right>
      <top/>
      <bottom style="hair">
        <color theme="0" tint="-0.14996795556505021"/>
      </bottom>
      <diagonal/>
    </border>
    <border>
      <left style="hair">
        <color theme="1" tint="0.499984740745262"/>
      </left>
      <right/>
      <top/>
      <bottom style="hair">
        <color theme="0" tint="-0.14996795556505021"/>
      </bottom>
      <diagonal/>
    </border>
    <border>
      <left style="hair">
        <color theme="0" tint="-0.14996795556505021"/>
      </left>
      <right/>
      <top/>
      <bottom style="hair">
        <color theme="0" tint="-0.14996795556505021"/>
      </bottom>
      <diagonal/>
    </border>
    <border>
      <left/>
      <right/>
      <top style="thin">
        <color rgb="FFA6A6A6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623">
    <xf numFmtId="0" fontId="0" fillId="0" borderId="0" xfId="0"/>
    <xf numFmtId="0" fontId="2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center"/>
      <protection hidden="1"/>
    </xf>
    <xf numFmtId="164" fontId="4" fillId="0" borderId="0" xfId="3" applyNumberFormat="1" applyFont="1" applyProtection="1">
      <protection hidden="1"/>
    </xf>
    <xf numFmtId="164" fontId="12" fillId="0" borderId="0" xfId="3" applyNumberFormat="1" applyFont="1" applyProtection="1">
      <protection hidden="1"/>
    </xf>
    <xf numFmtId="164" fontId="4" fillId="0" borderId="0" xfId="0" applyNumberFormat="1" applyFont="1" applyProtection="1">
      <protection hidden="1"/>
    </xf>
    <xf numFmtId="164" fontId="4" fillId="6" borderId="0" xfId="3" applyNumberFormat="1" applyFont="1" applyFill="1" applyProtection="1">
      <protection hidden="1"/>
    </xf>
    <xf numFmtId="171" fontId="4" fillId="0" borderId="0" xfId="1" applyNumberFormat="1" applyFont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4" fillId="0" borderId="3" xfId="0" applyFont="1" applyBorder="1" applyProtection="1"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164" fontId="2" fillId="0" borderId="42" xfId="0" applyNumberFormat="1" applyFont="1" applyBorder="1" applyAlignment="1" applyProtection="1">
      <alignment vertical="center"/>
      <protection hidden="1"/>
    </xf>
    <xf numFmtId="0" fontId="4" fillId="0" borderId="42" xfId="0" applyFont="1" applyBorder="1" applyProtection="1">
      <protection hidden="1"/>
    </xf>
    <xf numFmtId="164" fontId="2" fillId="0" borderId="42" xfId="0" applyNumberFormat="1" applyFont="1" applyBorder="1" applyAlignment="1" applyProtection="1">
      <alignment horizontal="center" vertical="center"/>
      <protection hidden="1"/>
    </xf>
    <xf numFmtId="164" fontId="4" fillId="0" borderId="0" xfId="4" applyNumberFormat="1" applyFont="1" applyProtection="1">
      <protection hidden="1"/>
    </xf>
    <xf numFmtId="0" fontId="4" fillId="0" borderId="32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43" xfId="0" applyFont="1" applyBorder="1" applyProtection="1">
      <protection hidden="1"/>
    </xf>
    <xf numFmtId="164" fontId="13" fillId="0" borderId="0" xfId="3" applyNumberFormat="1" applyFont="1" applyAlignment="1" applyProtection="1">
      <alignment horizontal="center"/>
      <protection hidden="1"/>
    </xf>
    <xf numFmtId="164" fontId="13" fillId="0" borderId="0" xfId="0" applyNumberFormat="1" applyFont="1" applyProtection="1">
      <protection hidden="1"/>
    </xf>
    <xf numFmtId="0" fontId="2" fillId="0" borderId="3" xfId="0" applyFont="1" applyBorder="1" applyAlignment="1" applyProtection="1">
      <alignment horizontal="left"/>
      <protection hidden="1"/>
    </xf>
    <xf numFmtId="164" fontId="2" fillId="0" borderId="42" xfId="3" applyNumberFormat="1" applyFont="1" applyBorder="1" applyAlignment="1" applyProtection="1">
      <alignment horizontal="center"/>
      <protection hidden="1"/>
    </xf>
    <xf numFmtId="168" fontId="4" fillId="0" borderId="0" xfId="0" applyNumberFormat="1" applyFont="1" applyProtection="1">
      <protection hidden="1"/>
    </xf>
    <xf numFmtId="168" fontId="4" fillId="0" borderId="2" xfId="0" applyNumberFormat="1" applyFont="1" applyBorder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9" fontId="4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164" fontId="15" fillId="0" borderId="0" xfId="3" applyNumberFormat="1" applyFont="1" applyAlignment="1" applyProtection="1">
      <alignment horizontal="center"/>
      <protection hidden="1"/>
    </xf>
    <xf numFmtId="164" fontId="15" fillId="0" borderId="0" xfId="0" applyNumberFormat="1" applyFont="1" applyProtection="1">
      <protection hidden="1"/>
    </xf>
    <xf numFmtId="164" fontId="15" fillId="0" borderId="0" xfId="3" applyNumberFormat="1" applyFont="1" applyProtection="1">
      <protection hidden="1"/>
    </xf>
    <xf numFmtId="164" fontId="2" fillId="0" borderId="0" xfId="3" applyNumberFormat="1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top"/>
      <protection hidden="1"/>
    </xf>
    <xf numFmtId="0" fontId="28" fillId="0" borderId="0" xfId="0" applyFont="1" applyProtection="1">
      <protection hidden="1"/>
    </xf>
    <xf numFmtId="176" fontId="2" fillId="0" borderId="0" xfId="3" applyNumberFormat="1" applyFont="1" applyAlignment="1" applyProtection="1">
      <alignment horizontal="right" indent="1"/>
      <protection hidden="1"/>
    </xf>
    <xf numFmtId="164" fontId="19" fillId="0" borderId="0" xfId="3" applyNumberFormat="1" applyFont="1" applyProtection="1">
      <protection hidden="1"/>
    </xf>
    <xf numFmtId="164" fontId="19" fillId="0" borderId="0" xfId="3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164" fontId="6" fillId="0" borderId="0" xfId="0" applyNumberFormat="1" applyFont="1" applyAlignment="1" applyProtection="1">
      <alignment vertical="center"/>
      <protection hidden="1"/>
    </xf>
    <xf numFmtId="2" fontId="16" fillId="0" borderId="0" xfId="0" applyNumberFormat="1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9" fontId="4" fillId="0" borderId="0" xfId="1" applyFont="1" applyProtection="1">
      <protection hidden="1"/>
    </xf>
    <xf numFmtId="166" fontId="4" fillId="0" borderId="0" xfId="1" applyNumberFormat="1" applyFont="1" applyProtection="1">
      <protection hidden="1"/>
    </xf>
    <xf numFmtId="1" fontId="4" fillId="0" borderId="0" xfId="0" applyNumberFormat="1" applyFont="1" applyProtection="1">
      <protection hidden="1"/>
    </xf>
    <xf numFmtId="164" fontId="39" fillId="0" borderId="0" xfId="3" applyNumberFormat="1" applyFont="1" applyProtection="1">
      <protection hidden="1"/>
    </xf>
    <xf numFmtId="164" fontId="4" fillId="0" borderId="0" xfId="3" applyNumberFormat="1" applyFont="1" applyAlignment="1" applyProtection="1">
      <alignment horizontal="left"/>
      <protection hidden="1"/>
    </xf>
    <xf numFmtId="165" fontId="40" fillId="0" borderId="0" xfId="3" applyNumberFormat="1" applyFont="1" applyProtection="1">
      <protection hidden="1"/>
    </xf>
    <xf numFmtId="165" fontId="4" fillId="0" borderId="0" xfId="0" applyNumberFormat="1" applyFont="1" applyProtection="1">
      <protection hidden="1"/>
    </xf>
    <xf numFmtId="164" fontId="41" fillId="0" borderId="0" xfId="0" applyNumberFormat="1" applyFont="1" applyAlignment="1" applyProtection="1">
      <alignment horizontal="right"/>
      <protection hidden="1"/>
    </xf>
    <xf numFmtId="169" fontId="15" fillId="0" borderId="0" xfId="3" applyNumberFormat="1" applyFont="1" applyAlignment="1" applyProtection="1">
      <alignment horizontal="center"/>
      <protection hidden="1"/>
    </xf>
    <xf numFmtId="164" fontId="15" fillId="0" borderId="0" xfId="3" applyNumberFormat="1" applyFont="1" applyAlignment="1" applyProtection="1">
      <alignment horizontal="center" vertical="center"/>
      <protection hidden="1"/>
    </xf>
    <xf numFmtId="164" fontId="4" fillId="0" borderId="0" xfId="3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164" fontId="12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left" indent="1"/>
      <protection hidden="1"/>
    </xf>
    <xf numFmtId="164" fontId="4" fillId="5" borderId="12" xfId="3" applyNumberFormat="1" applyFont="1" applyFill="1" applyBorder="1" applyAlignment="1" applyProtection="1">
      <alignment horizontal="left" indent="1"/>
      <protection hidden="1"/>
    </xf>
    <xf numFmtId="164" fontId="4" fillId="4" borderId="12" xfId="0" applyNumberFormat="1" applyFont="1" applyFill="1" applyBorder="1" applyProtection="1">
      <protection hidden="1"/>
    </xf>
    <xf numFmtId="164" fontId="4" fillId="5" borderId="13" xfId="0" applyNumberFormat="1" applyFont="1" applyFill="1" applyBorder="1" applyProtection="1">
      <protection hidden="1"/>
    </xf>
    <xf numFmtId="164" fontId="4" fillId="5" borderId="19" xfId="3" applyNumberFormat="1" applyFont="1" applyFill="1" applyBorder="1" applyAlignment="1" applyProtection="1">
      <alignment horizontal="left" indent="1"/>
      <protection hidden="1"/>
    </xf>
    <xf numFmtId="164" fontId="4" fillId="4" borderId="19" xfId="0" applyNumberFormat="1" applyFont="1" applyFill="1" applyBorder="1" applyProtection="1">
      <protection hidden="1"/>
    </xf>
    <xf numFmtId="164" fontId="4" fillId="0" borderId="0" xfId="3" applyNumberFormat="1" applyFont="1" applyAlignment="1" applyProtection="1">
      <alignment vertical="top"/>
      <protection hidden="1"/>
    </xf>
    <xf numFmtId="164" fontId="4" fillId="5" borderId="22" xfId="3" applyNumberFormat="1" applyFont="1" applyFill="1" applyBorder="1" applyAlignment="1" applyProtection="1">
      <alignment horizontal="left" indent="1"/>
      <protection hidden="1"/>
    </xf>
    <xf numFmtId="164" fontId="4" fillId="4" borderId="22" xfId="0" applyNumberFormat="1" applyFont="1" applyFill="1" applyBorder="1" applyProtection="1">
      <protection hidden="1"/>
    </xf>
    <xf numFmtId="164" fontId="4" fillId="5" borderId="23" xfId="0" applyNumberFormat="1" applyFont="1" applyFill="1" applyBorder="1" applyProtection="1">
      <protection hidden="1"/>
    </xf>
    <xf numFmtId="164" fontId="4" fillId="5" borderId="24" xfId="0" applyNumberFormat="1" applyFont="1" applyFill="1" applyBorder="1" applyProtection="1">
      <protection hidden="1"/>
    </xf>
    <xf numFmtId="164" fontId="4" fillId="4" borderId="22" xfId="5" applyNumberFormat="1" applyFont="1" applyFill="1" applyBorder="1" applyAlignment="1" applyProtection="1">
      <protection hidden="1"/>
    </xf>
    <xf numFmtId="164" fontId="4" fillId="5" borderId="25" xfId="3" applyNumberFormat="1" applyFont="1" applyFill="1" applyBorder="1" applyAlignment="1" applyProtection="1">
      <alignment horizontal="left" indent="1"/>
      <protection hidden="1"/>
    </xf>
    <xf numFmtId="164" fontId="4" fillId="4" borderId="25" xfId="0" applyNumberFormat="1" applyFont="1" applyFill="1" applyBorder="1" applyProtection="1">
      <protection hidden="1"/>
    </xf>
    <xf numFmtId="164" fontId="4" fillId="5" borderId="26" xfId="0" applyNumberFormat="1" applyFont="1" applyFill="1" applyBorder="1" applyProtection="1">
      <protection hidden="1"/>
    </xf>
    <xf numFmtId="164" fontId="4" fillId="5" borderId="0" xfId="0" applyNumberFormat="1" applyFont="1" applyFill="1" applyProtection="1">
      <protection hidden="1"/>
    </xf>
    <xf numFmtId="164" fontId="4" fillId="4" borderId="25" xfId="5" applyNumberFormat="1" applyFont="1" applyFill="1" applyBorder="1" applyAlignment="1" applyProtection="1">
      <protection hidden="1"/>
    </xf>
    <xf numFmtId="164" fontId="4" fillId="5" borderId="20" xfId="0" applyNumberFormat="1" applyFont="1" applyFill="1" applyBorder="1" applyProtection="1">
      <protection hidden="1"/>
    </xf>
    <xf numFmtId="164" fontId="4" fillId="5" borderId="11" xfId="0" applyNumberFormat="1" applyFont="1" applyFill="1" applyBorder="1" applyProtection="1">
      <protection hidden="1"/>
    </xf>
    <xf numFmtId="164" fontId="4" fillId="5" borderId="21" xfId="0" applyNumberFormat="1" applyFont="1" applyFill="1" applyBorder="1" applyProtection="1">
      <protection hidden="1"/>
    </xf>
    <xf numFmtId="164" fontId="4" fillId="4" borderId="19" xfId="5" applyNumberFormat="1" applyFont="1" applyFill="1" applyBorder="1" applyAlignment="1" applyProtection="1">
      <protection hidden="1"/>
    </xf>
    <xf numFmtId="164" fontId="4" fillId="5" borderId="14" xfId="3" applyNumberFormat="1" applyFont="1" applyFill="1" applyBorder="1" applyProtection="1">
      <protection hidden="1"/>
    </xf>
    <xf numFmtId="164" fontId="4" fillId="5" borderId="15" xfId="3" applyNumberFormat="1" applyFont="1" applyFill="1" applyBorder="1" applyProtection="1">
      <protection hidden="1"/>
    </xf>
    <xf numFmtId="164" fontId="4" fillId="4" borderId="12" xfId="5" applyNumberFormat="1" applyFont="1" applyFill="1" applyBorder="1" applyAlignment="1" applyProtection="1">
      <protection hidden="1"/>
    </xf>
    <xf numFmtId="164" fontId="4" fillId="5" borderId="16" xfId="3" applyNumberFormat="1" applyFont="1" applyFill="1" applyBorder="1" applyAlignment="1" applyProtection="1">
      <alignment horizontal="left" indent="1"/>
      <protection hidden="1"/>
    </xf>
    <xf numFmtId="164" fontId="4" fillId="4" borderId="16" xfId="0" applyNumberFormat="1" applyFont="1" applyFill="1" applyBorder="1" applyProtection="1">
      <protection hidden="1"/>
    </xf>
    <xf numFmtId="164" fontId="4" fillId="5" borderId="17" xfId="0" applyNumberFormat="1" applyFont="1" applyFill="1" applyBorder="1" applyProtection="1">
      <protection hidden="1"/>
    </xf>
    <xf numFmtId="164" fontId="4" fillId="5" borderId="18" xfId="0" applyNumberFormat="1" applyFont="1" applyFill="1" applyBorder="1" applyProtection="1">
      <protection hidden="1"/>
    </xf>
    <xf numFmtId="164" fontId="4" fillId="4" borderId="16" xfId="5" applyNumberFormat="1" applyFont="1" applyFill="1" applyBorder="1" applyAlignment="1" applyProtection="1">
      <protection hidden="1"/>
    </xf>
    <xf numFmtId="164" fontId="4" fillId="5" borderId="17" xfId="3" applyNumberFormat="1" applyFont="1" applyFill="1" applyBorder="1" applyProtection="1">
      <protection hidden="1"/>
    </xf>
    <xf numFmtId="164" fontId="41" fillId="0" borderId="0" xfId="3" applyNumberFormat="1" applyFont="1" applyAlignment="1" applyProtection="1">
      <alignment horizontal="right"/>
      <protection hidden="1"/>
    </xf>
    <xf numFmtId="164" fontId="42" fillId="0" borderId="0" xfId="3" applyNumberFormat="1" applyFont="1" applyAlignment="1" applyProtection="1">
      <alignment horizontal="right"/>
      <protection hidden="1"/>
    </xf>
    <xf numFmtId="164" fontId="18" fillId="0" borderId="0" xfId="3" applyNumberFormat="1" applyFont="1" applyAlignment="1" applyProtection="1">
      <alignment horizontal="left"/>
      <protection hidden="1"/>
    </xf>
    <xf numFmtId="164" fontId="21" fillId="0" borderId="0" xfId="3" applyNumberFormat="1" applyFont="1" applyProtection="1">
      <protection hidden="1"/>
    </xf>
    <xf numFmtId="0" fontId="31" fillId="0" borderId="0" xfId="0" applyFont="1" applyProtection="1">
      <protection hidden="1"/>
    </xf>
    <xf numFmtId="164" fontId="14" fillId="0" borderId="0" xfId="3" applyNumberFormat="1" applyFont="1" applyProtection="1">
      <protection hidden="1"/>
    </xf>
    <xf numFmtId="175" fontId="39" fillId="0" borderId="0" xfId="3" applyNumberFormat="1" applyFont="1" applyAlignment="1" applyProtection="1">
      <alignment horizontal="center"/>
      <protection hidden="1"/>
    </xf>
    <xf numFmtId="164" fontId="18" fillId="0" borderId="0" xfId="3" applyNumberFormat="1" applyFont="1" applyProtection="1">
      <protection hidden="1"/>
    </xf>
    <xf numFmtId="175" fontId="15" fillId="0" borderId="0" xfId="3" applyNumberFormat="1" applyFont="1" applyAlignment="1" applyProtection="1">
      <alignment horizontal="center"/>
      <protection hidden="1"/>
    </xf>
    <xf numFmtId="175" fontId="21" fillId="0" borderId="0" xfId="3" applyNumberFormat="1" applyFont="1" applyAlignment="1" applyProtection="1">
      <alignment horizontal="center"/>
      <protection hidden="1"/>
    </xf>
    <xf numFmtId="164" fontId="14" fillId="0" borderId="0" xfId="3" applyNumberFormat="1" applyFont="1" applyAlignment="1" applyProtection="1">
      <alignment horizontal="center"/>
      <protection hidden="1"/>
    </xf>
    <xf numFmtId="164" fontId="12" fillId="6" borderId="0" xfId="3" applyNumberFormat="1" applyFont="1" applyFill="1" applyProtection="1">
      <protection hidden="1"/>
    </xf>
    <xf numFmtId="164" fontId="12" fillId="0" borderId="0" xfId="3" applyNumberFormat="1" applyFont="1" applyAlignment="1" applyProtection="1">
      <alignment horizontal="center"/>
      <protection hidden="1"/>
    </xf>
    <xf numFmtId="176" fontId="21" fillId="0" borderId="0" xfId="3" applyNumberFormat="1" applyFont="1" applyAlignment="1" applyProtection="1">
      <alignment horizontal="center"/>
      <protection hidden="1"/>
    </xf>
    <xf numFmtId="164" fontId="12" fillId="0" borderId="0" xfId="0" applyNumberFormat="1" applyFont="1" applyProtection="1">
      <protection hidden="1"/>
    </xf>
    <xf numFmtId="164" fontId="4" fillId="0" borderId="0" xfId="5" applyNumberFormat="1" applyFont="1" applyFill="1" applyBorder="1" applyAlignment="1" applyProtection="1">
      <protection hidden="1"/>
    </xf>
    <xf numFmtId="164" fontId="13" fillId="0" borderId="0" xfId="3" applyNumberFormat="1" applyFont="1" applyProtection="1">
      <protection hidden="1"/>
    </xf>
    <xf numFmtId="171" fontId="4" fillId="0" borderId="0" xfId="1" applyNumberFormat="1" applyFont="1" applyAlignment="1" applyProtection="1">
      <alignment horizontal="left" indent="1"/>
      <protection hidden="1"/>
    </xf>
    <xf numFmtId="171" fontId="13" fillId="0" borderId="0" xfId="1" applyNumberFormat="1" applyFont="1" applyProtection="1">
      <protection hidden="1"/>
    </xf>
    <xf numFmtId="171" fontId="4" fillId="0" borderId="0" xfId="1" applyNumberFormat="1" applyFont="1" applyAlignment="1" applyProtection="1">
      <protection hidden="1"/>
    </xf>
    <xf numFmtId="171" fontId="13" fillId="0" borderId="0" xfId="1" applyNumberFormat="1" applyFont="1" applyAlignment="1" applyProtection="1">
      <alignment horizontal="center"/>
      <protection hidden="1"/>
    </xf>
    <xf numFmtId="171" fontId="12" fillId="0" borderId="0" xfId="1" applyNumberFormat="1" applyFont="1" applyAlignment="1" applyProtection="1">
      <protection hidden="1"/>
    </xf>
    <xf numFmtId="164" fontId="12" fillId="0" borderId="0" xfId="3" applyNumberFormat="1" applyFont="1" applyAlignment="1" applyProtection="1">
      <alignment horizontal="left"/>
      <protection hidden="1"/>
    </xf>
    <xf numFmtId="164" fontId="4" fillId="0" borderId="0" xfId="0" applyNumberFormat="1" applyFont="1" applyAlignment="1" applyProtection="1">
      <alignment vertical="top"/>
      <protection hidden="1"/>
    </xf>
    <xf numFmtId="164" fontId="26" fillId="0" borderId="0" xfId="3" applyNumberFormat="1" applyFont="1" applyAlignment="1" applyProtection="1">
      <alignment horizontal="left"/>
      <protection hidden="1"/>
    </xf>
    <xf numFmtId="168" fontId="4" fillId="5" borderId="0" xfId="0" applyNumberFormat="1" applyFont="1" applyFill="1" applyProtection="1">
      <protection hidden="1"/>
    </xf>
    <xf numFmtId="164" fontId="13" fillId="0" borderId="0" xfId="3" applyNumberFormat="1" applyFont="1" applyAlignment="1" applyProtection="1">
      <alignment horizontal="left" indent="2"/>
      <protection hidden="1"/>
    </xf>
    <xf numFmtId="165" fontId="39" fillId="0" borderId="0" xfId="3" applyNumberFormat="1" applyFont="1" applyProtection="1">
      <protection hidden="1"/>
    </xf>
    <xf numFmtId="0" fontId="4" fillId="0" borderId="2" xfId="0" applyFont="1" applyBorder="1" applyAlignment="1" applyProtection="1">
      <alignment horizontal="left"/>
      <protection hidden="1"/>
    </xf>
    <xf numFmtId="0" fontId="35" fillId="0" borderId="3" xfId="0" applyFont="1" applyBorder="1" applyAlignment="1" applyProtection="1">
      <alignment horizontal="center"/>
      <protection hidden="1"/>
    </xf>
    <xf numFmtId="0" fontId="36" fillId="0" borderId="42" xfId="0" applyFont="1" applyBorder="1" applyAlignment="1" applyProtection="1">
      <alignment horizontal="center"/>
      <protection hidden="1"/>
    </xf>
    <xf numFmtId="164" fontId="35" fillId="0" borderId="0" xfId="3" applyNumberFormat="1" applyFont="1" applyAlignment="1" applyProtection="1">
      <alignment horizontal="center"/>
      <protection hidden="1"/>
    </xf>
    <xf numFmtId="164" fontId="35" fillId="0" borderId="0" xfId="3" applyNumberFormat="1" applyFont="1" applyProtection="1">
      <protection hidden="1"/>
    </xf>
    <xf numFmtId="164" fontId="35" fillId="0" borderId="3" xfId="3" applyNumberFormat="1" applyFont="1" applyBorder="1" applyProtection="1">
      <protection hidden="1"/>
    </xf>
    <xf numFmtId="165" fontId="35" fillId="0" borderId="0" xfId="2" applyNumberFormat="1" applyFont="1" applyFill="1" applyBorder="1" applyAlignment="1" applyProtection="1">
      <alignment horizontal="center"/>
      <protection hidden="1"/>
    </xf>
    <xf numFmtId="166" fontId="35" fillId="0" borderId="0" xfId="2" applyNumberFormat="1" applyFont="1" applyFill="1" applyBorder="1" applyAlignment="1" applyProtection="1">
      <alignment horizontal="center"/>
      <protection hidden="1"/>
    </xf>
    <xf numFmtId="164" fontId="35" fillId="0" borderId="32" xfId="3" applyNumberFormat="1" applyFont="1" applyBorder="1" applyProtection="1">
      <protection hidden="1"/>
    </xf>
    <xf numFmtId="164" fontId="35" fillId="0" borderId="2" xfId="3" applyNumberFormat="1" applyFont="1" applyBorder="1" applyAlignment="1" applyProtection="1">
      <alignment horizontal="center"/>
      <protection hidden="1"/>
    </xf>
    <xf numFmtId="164" fontId="35" fillId="0" borderId="43" xfId="3" applyNumberFormat="1" applyFont="1" applyBorder="1" applyAlignment="1" applyProtection="1">
      <alignment horizontal="center"/>
      <protection hidden="1"/>
    </xf>
    <xf numFmtId="0" fontId="35" fillId="0" borderId="2" xfId="0" applyFont="1" applyBorder="1" applyAlignment="1" applyProtection="1">
      <alignment horizontal="center"/>
      <protection hidden="1"/>
    </xf>
    <xf numFmtId="164" fontId="35" fillId="0" borderId="2" xfId="0" applyNumberFormat="1" applyFont="1" applyBorder="1" applyAlignment="1" applyProtection="1">
      <alignment horizontal="center"/>
      <protection hidden="1"/>
    </xf>
    <xf numFmtId="166" fontId="35" fillId="0" borderId="43" xfId="2" applyNumberFormat="1" applyFont="1" applyFill="1" applyBorder="1" applyAlignment="1" applyProtection="1">
      <alignment horizontal="center"/>
      <protection hidden="1"/>
    </xf>
    <xf numFmtId="164" fontId="35" fillId="0" borderId="2" xfId="3" applyNumberFormat="1" applyFont="1" applyBorder="1" applyProtection="1">
      <protection hidden="1"/>
    </xf>
    <xf numFmtId="0" fontId="35" fillId="0" borderId="43" xfId="0" applyFont="1" applyBorder="1" applyAlignment="1" applyProtection="1">
      <alignment horizontal="center"/>
      <protection hidden="1"/>
    </xf>
    <xf numFmtId="0" fontId="35" fillId="0" borderId="32" xfId="0" applyFont="1" applyBorder="1" applyAlignment="1" applyProtection="1">
      <alignment horizontal="left"/>
      <protection hidden="1"/>
    </xf>
    <xf numFmtId="164" fontId="34" fillId="0" borderId="2" xfId="0" applyNumberFormat="1" applyFont="1" applyBorder="1" applyProtection="1">
      <protection hidden="1"/>
    </xf>
    <xf numFmtId="0" fontId="34" fillId="0" borderId="43" xfId="0" applyFont="1" applyBorder="1" applyAlignment="1" applyProtection="1">
      <alignment horizontal="center"/>
      <protection hidden="1"/>
    </xf>
    <xf numFmtId="164" fontId="35" fillId="0" borderId="3" xfId="2" applyNumberFormat="1" applyFont="1" applyFill="1" applyBorder="1" applyAlignment="1" applyProtection="1">
      <alignment horizontal="left"/>
      <protection hidden="1"/>
    </xf>
    <xf numFmtId="164" fontId="35" fillId="0" borderId="32" xfId="2" applyNumberFormat="1" applyFont="1" applyFill="1" applyBorder="1" applyAlignment="1" applyProtection="1">
      <alignment horizontal="left"/>
      <protection hidden="1"/>
    </xf>
    <xf numFmtId="9" fontId="35" fillId="0" borderId="2" xfId="1" applyFont="1" applyFill="1" applyBorder="1" applyAlignment="1" applyProtection="1">
      <alignment horizontal="center"/>
      <protection hidden="1"/>
    </xf>
    <xf numFmtId="9" fontId="35" fillId="0" borderId="43" xfId="1" applyFont="1" applyFill="1" applyBorder="1" applyAlignment="1" applyProtection="1">
      <alignment horizontal="center"/>
      <protection hidden="1"/>
    </xf>
    <xf numFmtId="164" fontId="35" fillId="0" borderId="32" xfId="0" applyNumberFormat="1" applyFont="1" applyBorder="1" applyProtection="1">
      <protection hidden="1"/>
    </xf>
    <xf numFmtId="0" fontId="24" fillId="0" borderId="0" xfId="0" applyFont="1" applyProtection="1">
      <protection hidden="1"/>
    </xf>
    <xf numFmtId="164" fontId="26" fillId="0" borderId="0" xfId="3" applyNumberFormat="1" applyFont="1" applyAlignment="1" applyProtection="1">
      <alignment horizontal="center"/>
      <protection hidden="1"/>
    </xf>
    <xf numFmtId="164" fontId="15" fillId="0" borderId="0" xfId="3" applyNumberFormat="1" applyFont="1" applyAlignment="1" applyProtection="1">
      <alignment horizontal="left"/>
      <protection hidden="1"/>
    </xf>
    <xf numFmtId="173" fontId="15" fillId="0" borderId="0" xfId="3" applyNumberFormat="1" applyFont="1" applyProtection="1">
      <protection hidden="1"/>
    </xf>
    <xf numFmtId="9" fontId="25" fillId="0" borderId="0" xfId="1" applyFont="1" applyFill="1" applyBorder="1" applyAlignment="1" applyProtection="1">
      <alignment horizontal="center"/>
      <protection hidden="1"/>
    </xf>
    <xf numFmtId="0" fontId="46" fillId="0" borderId="0" xfId="0" applyFont="1" applyProtection="1">
      <protection hidden="1"/>
    </xf>
    <xf numFmtId="0" fontId="25" fillId="0" borderId="0" xfId="0" applyFont="1" applyAlignment="1" applyProtection="1">
      <alignment horizontal="center"/>
      <protection hidden="1"/>
    </xf>
    <xf numFmtId="164" fontId="21" fillId="0" borderId="0" xfId="3" applyNumberFormat="1" applyFont="1" applyAlignment="1" applyProtection="1">
      <alignment horizont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53" fillId="0" borderId="0" xfId="0" applyFont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164" fontId="2" fillId="0" borderId="0" xfId="3" applyNumberFormat="1" applyFont="1" applyAlignment="1" applyProtection="1">
      <alignment horizontal="center"/>
      <protection hidden="1"/>
    </xf>
    <xf numFmtId="0" fontId="4" fillId="8" borderId="103" xfId="6" applyFont="1" applyFill="1" applyBorder="1" applyAlignment="1" applyProtection="1">
      <alignment horizontal="center"/>
      <protection hidden="1"/>
    </xf>
    <xf numFmtId="164" fontId="35" fillId="0" borderId="32" xfId="3" applyNumberFormat="1" applyFont="1" applyBorder="1" applyAlignment="1" applyProtection="1">
      <alignment horizontal="center"/>
      <protection hidden="1"/>
    </xf>
    <xf numFmtId="164" fontId="35" fillId="0" borderId="0" xfId="3" applyNumberFormat="1" applyFont="1" applyAlignment="1" applyProtection="1">
      <alignment horizontal="left"/>
      <protection hidden="1"/>
    </xf>
    <xf numFmtId="164" fontId="35" fillId="0" borderId="2" xfId="3" applyNumberFormat="1" applyFont="1" applyBorder="1" applyAlignment="1" applyProtection="1">
      <alignment horizontal="left"/>
      <protection hidden="1"/>
    </xf>
    <xf numFmtId="164" fontId="27" fillId="0" borderId="0" xfId="3" applyNumberFormat="1" applyFont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164" fontId="27" fillId="0" borderId="0" xfId="0" applyNumberFormat="1" applyFont="1" applyProtection="1">
      <protection hidden="1"/>
    </xf>
    <xf numFmtId="164" fontId="64" fillId="0" borderId="0" xfId="0" applyNumberFormat="1" applyFont="1" applyProtection="1">
      <protection hidden="1"/>
    </xf>
    <xf numFmtId="164" fontId="2" fillId="7" borderId="55" xfId="0" applyNumberFormat="1" applyFont="1" applyFill="1" applyBorder="1" applyAlignment="1" applyProtection="1">
      <alignment horizontal="left" vertical="center"/>
      <protection hidden="1"/>
    </xf>
    <xf numFmtId="164" fontId="2" fillId="7" borderId="56" xfId="0" applyNumberFormat="1" applyFont="1" applyFill="1" applyBorder="1" applyAlignment="1" applyProtection="1">
      <alignment vertical="center"/>
      <protection hidden="1"/>
    </xf>
    <xf numFmtId="164" fontId="2" fillId="7" borderId="57" xfId="0" applyNumberFormat="1" applyFont="1" applyFill="1" applyBorder="1" applyAlignment="1" applyProtection="1">
      <alignment vertical="center"/>
      <protection hidden="1"/>
    </xf>
    <xf numFmtId="164" fontId="2" fillId="7" borderId="60" xfId="0" applyNumberFormat="1" applyFont="1" applyFill="1" applyBorder="1" applyAlignment="1" applyProtection="1">
      <alignment horizontal="left" vertical="center"/>
      <protection hidden="1"/>
    </xf>
    <xf numFmtId="164" fontId="2" fillId="7" borderId="61" xfId="0" applyNumberFormat="1" applyFont="1" applyFill="1" applyBorder="1" applyAlignment="1" applyProtection="1">
      <alignment vertical="center"/>
      <protection hidden="1"/>
    </xf>
    <xf numFmtId="164" fontId="2" fillId="7" borderId="62" xfId="0" applyNumberFormat="1" applyFont="1" applyFill="1" applyBorder="1" applyAlignment="1" applyProtection="1">
      <alignment vertical="center"/>
      <protection hidden="1"/>
    </xf>
    <xf numFmtId="164" fontId="2" fillId="7" borderId="58" xfId="0" applyNumberFormat="1" applyFont="1" applyFill="1" applyBorder="1" applyAlignment="1" applyProtection="1">
      <alignment horizontal="left" vertical="center"/>
      <protection hidden="1"/>
    </xf>
    <xf numFmtId="164" fontId="2" fillId="7" borderId="0" xfId="0" applyNumberFormat="1" applyFont="1" applyFill="1" applyAlignment="1" applyProtection="1">
      <alignment vertical="center"/>
      <protection hidden="1"/>
    </xf>
    <xf numFmtId="164" fontId="2" fillId="7" borderId="59" xfId="0" applyNumberFormat="1" applyFont="1" applyFill="1" applyBorder="1" applyAlignment="1" applyProtection="1">
      <alignment vertical="center"/>
      <protection hidden="1"/>
    </xf>
    <xf numFmtId="164" fontId="6" fillId="7" borderId="55" xfId="0" applyNumberFormat="1" applyFont="1" applyFill="1" applyBorder="1" applyAlignment="1" applyProtection="1">
      <alignment vertical="center"/>
      <protection hidden="1"/>
    </xf>
    <xf numFmtId="164" fontId="2" fillId="7" borderId="56" xfId="0" applyNumberFormat="1" applyFont="1" applyFill="1" applyBorder="1" applyAlignment="1" applyProtection="1">
      <alignment horizontal="left" vertical="center"/>
      <protection hidden="1"/>
    </xf>
    <xf numFmtId="164" fontId="2" fillId="7" borderId="56" xfId="0" applyNumberFormat="1" applyFont="1" applyFill="1" applyBorder="1" applyAlignment="1" applyProtection="1">
      <alignment horizontal="left" vertical="center" indent="1"/>
      <protection hidden="1"/>
    </xf>
    <xf numFmtId="164" fontId="17" fillId="7" borderId="56" xfId="0" applyNumberFormat="1" applyFont="1" applyFill="1" applyBorder="1" applyAlignment="1" applyProtection="1">
      <alignment horizontal="left" vertical="center"/>
      <protection hidden="1"/>
    </xf>
    <xf numFmtId="164" fontId="2" fillId="7" borderId="57" xfId="0" applyNumberFormat="1" applyFont="1" applyFill="1" applyBorder="1" applyAlignment="1" applyProtection="1">
      <alignment horizontal="left" vertical="center" indent="1"/>
      <protection hidden="1"/>
    </xf>
    <xf numFmtId="164" fontId="6" fillId="7" borderId="60" xfId="0" applyNumberFormat="1" applyFont="1" applyFill="1" applyBorder="1" applyAlignment="1" applyProtection="1">
      <alignment vertical="center"/>
      <protection hidden="1"/>
    </xf>
    <xf numFmtId="164" fontId="2" fillId="7" borderId="61" xfId="0" applyNumberFormat="1" applyFont="1" applyFill="1" applyBorder="1" applyAlignment="1" applyProtection="1">
      <alignment horizontal="left" vertical="center"/>
      <protection hidden="1"/>
    </xf>
    <xf numFmtId="164" fontId="2" fillId="7" borderId="61" xfId="0" applyNumberFormat="1" applyFont="1" applyFill="1" applyBorder="1" applyAlignment="1" applyProtection="1">
      <alignment horizontal="left" vertical="center" indent="1"/>
      <protection hidden="1"/>
    </xf>
    <xf numFmtId="164" fontId="2" fillId="7" borderId="62" xfId="0" applyNumberFormat="1" applyFont="1" applyFill="1" applyBorder="1" applyAlignment="1" applyProtection="1">
      <alignment horizontal="left" vertical="center" indent="1"/>
      <protection hidden="1"/>
    </xf>
    <xf numFmtId="164" fontId="4" fillId="0" borderId="61" xfId="3" applyNumberFormat="1" applyFont="1" applyBorder="1" applyProtection="1">
      <protection hidden="1"/>
    </xf>
    <xf numFmtId="164" fontId="4" fillId="0" borderId="2" xfId="3" applyNumberFormat="1" applyFont="1" applyBorder="1" applyProtection="1">
      <protection hidden="1"/>
    </xf>
    <xf numFmtId="164" fontId="12" fillId="0" borderId="2" xfId="3" applyNumberFormat="1" applyFont="1" applyBorder="1" applyProtection="1">
      <protection hidden="1"/>
    </xf>
    <xf numFmtId="164" fontId="4" fillId="0" borderId="108" xfId="0" applyNumberFormat="1" applyFont="1" applyBorder="1" applyProtection="1">
      <protection hidden="1"/>
    </xf>
    <xf numFmtId="164" fontId="12" fillId="0" borderId="108" xfId="3" applyNumberFormat="1" applyFont="1" applyBorder="1" applyProtection="1">
      <protection hidden="1"/>
    </xf>
    <xf numFmtId="164" fontId="4" fillId="0" borderId="0" xfId="0" applyNumberFormat="1" applyFont="1" applyAlignment="1" applyProtection="1">
      <alignment horizontal="left" indent="1"/>
      <protection hidden="1"/>
    </xf>
    <xf numFmtId="164" fontId="4" fillId="0" borderId="2" xfId="0" applyNumberFormat="1" applyFont="1" applyBorder="1" applyAlignment="1" applyProtection="1">
      <alignment horizontal="left" indent="1"/>
      <protection hidden="1"/>
    </xf>
    <xf numFmtId="164" fontId="4" fillId="0" borderId="108" xfId="3" applyNumberFormat="1" applyFont="1" applyBorder="1" applyAlignment="1" applyProtection="1">
      <alignment horizontal="left" indent="1"/>
      <protection hidden="1"/>
    </xf>
    <xf numFmtId="164" fontId="4" fillId="9" borderId="0" xfId="0" applyNumberFormat="1" applyFont="1" applyFill="1" applyProtection="1">
      <protection hidden="1"/>
    </xf>
    <xf numFmtId="164" fontId="4" fillId="9" borderId="61" xfId="0" applyNumberFormat="1" applyFont="1" applyFill="1" applyBorder="1" applyProtection="1">
      <protection hidden="1"/>
    </xf>
    <xf numFmtId="164" fontId="4" fillId="9" borderId="2" xfId="0" applyNumberFormat="1" applyFont="1" applyFill="1" applyBorder="1" applyProtection="1">
      <protection hidden="1"/>
    </xf>
    <xf numFmtId="164" fontId="29" fillId="9" borderId="0" xfId="0" applyNumberFormat="1" applyFont="1" applyFill="1" applyProtection="1">
      <protection hidden="1"/>
    </xf>
    <xf numFmtId="164" fontId="26" fillId="0" borderId="0" xfId="3" applyNumberFormat="1" applyFont="1" applyProtection="1">
      <protection hidden="1"/>
    </xf>
    <xf numFmtId="164" fontId="12" fillId="9" borderId="2" xfId="3" applyNumberFormat="1" applyFont="1" applyFill="1" applyBorder="1" applyProtection="1">
      <protection hidden="1"/>
    </xf>
    <xf numFmtId="164" fontId="4" fillId="9" borderId="0" xfId="3" applyNumberFormat="1" applyFont="1" applyFill="1" applyProtection="1">
      <protection hidden="1"/>
    </xf>
    <xf numFmtId="164" fontId="4" fillId="0" borderId="61" xfId="0" applyNumberFormat="1" applyFont="1" applyBorder="1" applyProtection="1">
      <protection hidden="1"/>
    </xf>
    <xf numFmtId="164" fontId="64" fillId="0" borderId="0" xfId="3" applyNumberFormat="1" applyFont="1" applyProtection="1">
      <protection hidden="1"/>
    </xf>
    <xf numFmtId="164" fontId="64" fillId="0" borderId="0" xfId="3" applyNumberFormat="1" applyFont="1" applyAlignment="1" applyProtection="1">
      <alignment horizontal="center"/>
      <protection hidden="1"/>
    </xf>
    <xf numFmtId="164" fontId="12" fillId="0" borderId="0" xfId="3" applyNumberFormat="1" applyFont="1" applyAlignment="1" applyProtection="1">
      <alignment vertical="top"/>
      <protection hidden="1"/>
    </xf>
    <xf numFmtId="164" fontId="4" fillId="9" borderId="2" xfId="3" applyNumberFormat="1" applyFont="1" applyFill="1" applyBorder="1" applyProtection="1">
      <protection hidden="1"/>
    </xf>
    <xf numFmtId="164" fontId="4" fillId="9" borderId="0" xfId="3" applyNumberFormat="1" applyFont="1" applyFill="1" applyAlignment="1" applyProtection="1">
      <alignment horizontal="left" indent="2"/>
      <protection hidden="1"/>
    </xf>
    <xf numFmtId="164" fontId="4" fillId="9" borderId="61" xfId="3" applyNumberFormat="1" applyFont="1" applyFill="1" applyBorder="1" applyAlignment="1" applyProtection="1">
      <alignment horizontal="left" indent="2"/>
      <protection hidden="1"/>
    </xf>
    <xf numFmtId="164" fontId="4" fillId="9" borderId="0" xfId="3" applyNumberFormat="1" applyFont="1" applyFill="1" applyAlignment="1" applyProtection="1">
      <alignment horizontal="left" indent="1"/>
      <protection hidden="1"/>
    </xf>
    <xf numFmtId="164" fontId="4" fillId="9" borderId="61" xfId="3" applyNumberFormat="1" applyFont="1" applyFill="1" applyBorder="1" applyAlignment="1" applyProtection="1">
      <alignment horizontal="left" indent="1"/>
      <protection hidden="1"/>
    </xf>
    <xf numFmtId="164" fontId="4" fillId="9" borderId="2" xfId="0" applyNumberFormat="1" applyFont="1" applyFill="1" applyBorder="1" applyAlignment="1" applyProtection="1">
      <alignment horizontal="left" indent="1"/>
      <protection hidden="1"/>
    </xf>
    <xf numFmtId="164" fontId="29" fillId="9" borderId="61" xfId="3" applyNumberFormat="1" applyFont="1" applyFill="1" applyBorder="1" applyAlignment="1" applyProtection="1">
      <alignment horizontal="left" indent="1"/>
      <protection hidden="1"/>
    </xf>
    <xf numFmtId="164" fontId="29" fillId="9" borderId="0" xfId="3" applyNumberFormat="1" applyFont="1" applyFill="1" applyAlignment="1" applyProtection="1">
      <alignment horizontal="left" indent="1"/>
      <protection hidden="1"/>
    </xf>
    <xf numFmtId="164" fontId="29" fillId="9" borderId="2" xfId="0" applyNumberFormat="1" applyFont="1" applyFill="1" applyBorder="1" applyAlignment="1" applyProtection="1">
      <alignment horizontal="left" indent="1"/>
      <protection hidden="1"/>
    </xf>
    <xf numFmtId="164" fontId="4" fillId="9" borderId="0" xfId="3" applyNumberFormat="1" applyFont="1" applyFill="1" applyAlignment="1" applyProtection="1">
      <alignment horizontal="left" indent="3"/>
      <protection hidden="1"/>
    </xf>
    <xf numFmtId="164" fontId="4" fillId="9" borderId="61" xfId="3" applyNumberFormat="1" applyFont="1" applyFill="1" applyBorder="1" applyAlignment="1" applyProtection="1">
      <alignment horizontal="left" indent="4"/>
      <protection hidden="1"/>
    </xf>
    <xf numFmtId="164" fontId="4" fillId="9" borderId="0" xfId="3" applyNumberFormat="1" applyFont="1" applyFill="1" applyAlignment="1" applyProtection="1">
      <alignment horizontal="left" indent="4"/>
      <protection hidden="1"/>
    </xf>
    <xf numFmtId="164" fontId="4" fillId="9" borderId="2" xfId="3" applyNumberFormat="1" applyFont="1" applyFill="1" applyBorder="1" applyAlignment="1" applyProtection="1">
      <alignment horizontal="left" indent="1"/>
      <protection hidden="1"/>
    </xf>
    <xf numFmtId="0" fontId="4" fillId="7" borderId="0" xfId="0" applyFont="1" applyFill="1" applyAlignment="1" applyProtection="1">
      <alignment horizontal="left" indent="2"/>
      <protection hidden="1"/>
    </xf>
    <xf numFmtId="164" fontId="4" fillId="7" borderId="0" xfId="3" applyNumberFormat="1" applyFont="1" applyFill="1" applyAlignment="1" applyProtection="1">
      <alignment horizontal="left" indent="2"/>
      <protection hidden="1"/>
    </xf>
    <xf numFmtId="164" fontId="22" fillId="7" borderId="0" xfId="3" applyNumberFormat="1" applyFont="1" applyFill="1" applyAlignment="1" applyProtection="1">
      <alignment horizontal="left" indent="2"/>
      <protection hidden="1"/>
    </xf>
    <xf numFmtId="0" fontId="12" fillId="0" borderId="0" xfId="0" applyFont="1" applyProtection="1">
      <protection hidden="1"/>
    </xf>
    <xf numFmtId="164" fontId="4" fillId="7" borderId="2" xfId="3" applyNumberFormat="1" applyFont="1" applyFill="1" applyBorder="1" applyAlignment="1" applyProtection="1">
      <alignment horizontal="left" indent="1"/>
      <protection hidden="1"/>
    </xf>
    <xf numFmtId="166" fontId="4" fillId="9" borderId="2" xfId="1" applyNumberFormat="1" applyFont="1" applyFill="1" applyBorder="1" applyProtection="1">
      <protection hidden="1"/>
    </xf>
    <xf numFmtId="164" fontId="4" fillId="0" borderId="0" xfId="0" applyNumberFormat="1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right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71" fontId="2" fillId="0" borderId="0" xfId="1" applyNumberFormat="1" applyFont="1" applyFill="1" applyBorder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horizontal="centerContinuous"/>
      <protection hidden="1"/>
    </xf>
    <xf numFmtId="166" fontId="2" fillId="0" borderId="0" xfId="1" applyNumberFormat="1" applyFont="1" applyFill="1" applyBorder="1" applyProtection="1">
      <protection hidden="1"/>
    </xf>
    <xf numFmtId="164" fontId="4" fillId="0" borderId="0" xfId="0" applyNumberFormat="1" applyFont="1" applyAlignment="1" applyProtection="1">
      <alignment vertical="center"/>
      <protection hidden="1"/>
    </xf>
    <xf numFmtId="164" fontId="2" fillId="0" borderId="0" xfId="0" applyNumberFormat="1" applyFont="1" applyAlignment="1" applyProtection="1">
      <alignment vertical="center"/>
      <protection hidden="1"/>
    </xf>
    <xf numFmtId="0" fontId="4" fillId="9" borderId="0" xfId="0" applyFont="1" applyFill="1" applyAlignment="1" applyProtection="1">
      <alignment horizontal="left" vertical="center" indent="1"/>
      <protection hidden="1"/>
    </xf>
    <xf numFmtId="164" fontId="4" fillId="9" borderId="0" xfId="0" applyNumberFormat="1" applyFont="1" applyFill="1" applyAlignment="1" applyProtection="1">
      <alignment horizontal="right" vertical="center"/>
      <protection hidden="1"/>
    </xf>
    <xf numFmtId="164" fontId="4" fillId="9" borderId="0" xfId="0" applyNumberFormat="1" applyFont="1" applyFill="1" applyAlignment="1" applyProtection="1">
      <alignment horizontal="left" indent="1"/>
      <protection hidden="1"/>
    </xf>
    <xf numFmtId="165" fontId="4" fillId="0" borderId="61" xfId="3" applyNumberFormat="1" applyFont="1" applyBorder="1" applyProtection="1">
      <protection hidden="1"/>
    </xf>
    <xf numFmtId="178" fontId="4" fillId="0" borderId="0" xfId="0" applyNumberFormat="1" applyFont="1" applyProtection="1">
      <protection hidden="1"/>
    </xf>
    <xf numFmtId="179" fontId="4" fillId="0" borderId="0" xfId="0" applyNumberFormat="1" applyFont="1" applyProtection="1">
      <protection hidden="1"/>
    </xf>
    <xf numFmtId="164" fontId="66" fillId="0" borderId="0" xfId="3" applyNumberFormat="1" applyFont="1" applyAlignment="1" applyProtection="1">
      <alignment horizontal="right"/>
      <protection hidden="1"/>
    </xf>
    <xf numFmtId="0" fontId="67" fillId="0" borderId="0" xfId="0" applyFont="1" applyProtection="1">
      <protection hidden="1"/>
    </xf>
    <xf numFmtId="3" fontId="4" fillId="0" borderId="0" xfId="0" applyNumberFormat="1" applyFont="1" applyAlignment="1" applyProtection="1">
      <alignment horizontal="center"/>
      <protection hidden="1"/>
    </xf>
    <xf numFmtId="164" fontId="27" fillId="0" borderId="0" xfId="3" applyNumberFormat="1" applyFont="1" applyProtection="1">
      <protection hidden="1"/>
    </xf>
    <xf numFmtId="164" fontId="27" fillId="0" borderId="0" xfId="3" applyNumberFormat="1" applyFont="1" applyAlignment="1" applyProtection="1">
      <alignment horizontal="center"/>
      <protection hidden="1"/>
    </xf>
    <xf numFmtId="164" fontId="27" fillId="0" borderId="0" xfId="0" applyNumberFormat="1" applyFont="1" applyAlignment="1" applyProtection="1">
      <alignment horizontal="center"/>
      <protection hidden="1"/>
    </xf>
    <xf numFmtId="0" fontId="58" fillId="0" borderId="0" xfId="0" applyFont="1" applyProtection="1">
      <protection hidden="1"/>
    </xf>
    <xf numFmtId="0" fontId="69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vertical="top"/>
      <protection hidden="1"/>
    </xf>
    <xf numFmtId="164" fontId="6" fillId="0" borderId="0" xfId="3" applyNumberFormat="1" applyFont="1" applyAlignment="1" applyProtection="1">
      <alignment horizontal="center"/>
      <protection hidden="1"/>
    </xf>
    <xf numFmtId="164" fontId="12" fillId="0" borderId="0" xfId="5" applyNumberFormat="1" applyFont="1" applyFill="1" applyBorder="1" applyAlignment="1" applyProtection="1">
      <protection hidden="1"/>
    </xf>
    <xf numFmtId="168" fontId="2" fillId="0" borderId="0" xfId="0" applyNumberFormat="1" applyFont="1" applyAlignment="1" applyProtection="1">
      <alignment horizontal="center"/>
      <protection hidden="1"/>
    </xf>
    <xf numFmtId="164" fontId="17" fillId="0" borderId="0" xfId="0" applyNumberFormat="1" applyFont="1" applyProtection="1">
      <protection hidden="1"/>
    </xf>
    <xf numFmtId="164" fontId="71" fillId="0" borderId="0" xfId="3" applyNumberFormat="1" applyFont="1" applyAlignment="1" applyProtection="1">
      <alignment horizontal="center"/>
      <protection hidden="1"/>
    </xf>
    <xf numFmtId="164" fontId="17" fillId="0" borderId="0" xfId="3" applyNumberFormat="1" applyFont="1" applyProtection="1">
      <protection hidden="1"/>
    </xf>
    <xf numFmtId="0" fontId="17" fillId="0" borderId="0" xfId="0" applyFont="1" applyProtection="1">
      <protection hidden="1"/>
    </xf>
    <xf numFmtId="164" fontId="17" fillId="6" borderId="0" xfId="3" applyNumberFormat="1" applyFont="1" applyFill="1" applyProtection="1">
      <protection hidden="1"/>
    </xf>
    <xf numFmtId="164" fontId="71" fillId="0" borderId="0" xfId="3" applyNumberFormat="1" applyFont="1" applyProtection="1">
      <protection hidden="1"/>
    </xf>
    <xf numFmtId="164" fontId="71" fillId="0" borderId="0" xfId="0" applyNumberFormat="1" applyFont="1" applyProtection="1">
      <protection hidden="1"/>
    </xf>
    <xf numFmtId="164" fontId="73" fillId="0" borderId="0" xfId="0" applyNumberFormat="1" applyFont="1" applyAlignment="1" applyProtection="1">
      <alignment horizontal="right"/>
      <protection hidden="1"/>
    </xf>
    <xf numFmtId="171" fontId="17" fillId="0" borderId="0" xfId="1" applyNumberFormat="1" applyFont="1" applyProtection="1">
      <protection hidden="1"/>
    </xf>
    <xf numFmtId="165" fontId="74" fillId="0" borderId="0" xfId="3" applyNumberFormat="1" applyFont="1" applyProtection="1">
      <protection hidden="1"/>
    </xf>
    <xf numFmtId="164" fontId="7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center" vertical="top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vertical="center"/>
      <protection hidden="1"/>
    </xf>
    <xf numFmtId="164" fontId="15" fillId="0" borderId="0" xfId="4" applyNumberFormat="1" applyFont="1" applyProtection="1">
      <protection hidden="1"/>
    </xf>
    <xf numFmtId="164" fontId="15" fillId="0" borderId="0" xfId="4" applyNumberFormat="1" applyFont="1" applyAlignment="1" applyProtection="1">
      <alignment vertical="center"/>
      <protection hidden="1"/>
    </xf>
    <xf numFmtId="3" fontId="15" fillId="0" borderId="0" xfId="0" applyNumberFormat="1" applyFont="1" applyAlignment="1" applyProtection="1">
      <alignment horizontal="center"/>
      <protection hidden="1"/>
    </xf>
    <xf numFmtId="164" fontId="15" fillId="0" borderId="0" xfId="4" applyNumberFormat="1" applyFont="1" applyAlignment="1" applyProtection="1">
      <alignment vertical="top"/>
      <protection hidden="1"/>
    </xf>
    <xf numFmtId="164" fontId="78" fillId="0" borderId="0" xfId="3" applyNumberFormat="1" applyFont="1" applyProtection="1">
      <protection hidden="1"/>
    </xf>
    <xf numFmtId="164" fontId="15" fillId="10" borderId="0" xfId="4" applyNumberFormat="1" applyFont="1" applyFill="1" applyProtection="1">
      <protection hidden="1"/>
    </xf>
    <xf numFmtId="164" fontId="15" fillId="10" borderId="2" xfId="4" applyNumberFormat="1" applyFont="1" applyFill="1" applyBorder="1" applyProtection="1">
      <protection hidden="1"/>
    </xf>
    <xf numFmtId="164" fontId="15" fillId="10" borderId="45" xfId="4" applyNumberFormat="1" applyFont="1" applyFill="1" applyBorder="1" applyAlignment="1" applyProtection="1">
      <alignment vertical="center"/>
      <protection hidden="1"/>
    </xf>
    <xf numFmtId="164" fontId="15" fillId="10" borderId="4" xfId="4" applyNumberFormat="1" applyFont="1" applyFill="1" applyBorder="1" applyProtection="1">
      <protection hidden="1"/>
    </xf>
    <xf numFmtId="164" fontId="15" fillId="10" borderId="4" xfId="3" applyNumberFormat="1" applyFont="1" applyFill="1" applyBorder="1" applyAlignment="1" applyProtection="1">
      <alignment horizontal="center" vertical="center"/>
      <protection hidden="1"/>
    </xf>
    <xf numFmtId="164" fontId="15" fillId="10" borderId="46" xfId="3" applyNumberFormat="1" applyFont="1" applyFill="1" applyBorder="1" applyAlignment="1" applyProtection="1">
      <alignment horizontal="center" vertical="center"/>
      <protection hidden="1"/>
    </xf>
    <xf numFmtId="164" fontId="15" fillId="10" borderId="3" xfId="4" applyNumberFormat="1" applyFont="1" applyFill="1" applyBorder="1" applyProtection="1">
      <protection hidden="1"/>
    </xf>
    <xf numFmtId="164" fontId="15" fillId="10" borderId="42" xfId="4" applyNumberFormat="1" applyFont="1" applyFill="1" applyBorder="1" applyProtection="1">
      <protection hidden="1"/>
    </xf>
    <xf numFmtId="164" fontId="15" fillId="10" borderId="32" xfId="4" applyNumberFormat="1" applyFont="1" applyFill="1" applyBorder="1" applyProtection="1">
      <protection hidden="1"/>
    </xf>
    <xf numFmtId="164" fontId="15" fillId="10" borderId="43" xfId="4" applyNumberFormat="1" applyFont="1" applyFill="1" applyBorder="1" applyProtection="1">
      <protection hidden="1"/>
    </xf>
    <xf numFmtId="164" fontId="15" fillId="10" borderId="45" xfId="4" applyNumberFormat="1" applyFont="1" applyFill="1" applyBorder="1" applyProtection="1">
      <protection hidden="1"/>
    </xf>
    <xf numFmtId="164" fontId="15" fillId="10" borderId="46" xfId="4" applyNumberFormat="1" applyFont="1" applyFill="1" applyBorder="1" applyProtection="1">
      <protection hidden="1"/>
    </xf>
    <xf numFmtId="3" fontId="15" fillId="10" borderId="32" xfId="0" applyNumberFormat="1" applyFont="1" applyFill="1" applyBorder="1" applyAlignment="1" applyProtection="1">
      <alignment horizontal="center"/>
      <protection hidden="1"/>
    </xf>
    <xf numFmtId="3" fontId="15" fillId="10" borderId="2" xfId="0" applyNumberFormat="1" applyFont="1" applyFill="1" applyBorder="1" applyAlignment="1" applyProtection="1">
      <alignment horizontal="center"/>
      <protection hidden="1"/>
    </xf>
    <xf numFmtId="3" fontId="15" fillId="10" borderId="43" xfId="0" applyNumberFormat="1" applyFont="1" applyFill="1" applyBorder="1" applyAlignment="1" applyProtection="1">
      <alignment horizontal="center"/>
      <protection hidden="1"/>
    </xf>
    <xf numFmtId="3" fontId="15" fillId="0" borderId="0" xfId="0" applyNumberFormat="1" applyFont="1" applyAlignment="1" applyProtection="1">
      <alignment horizontal="center" vertical="top"/>
      <protection hidden="1"/>
    </xf>
    <xf numFmtId="3" fontId="15" fillId="10" borderId="3" xfId="0" applyNumberFormat="1" applyFont="1" applyFill="1" applyBorder="1" applyAlignment="1" applyProtection="1">
      <alignment horizontal="center" vertical="top"/>
      <protection hidden="1"/>
    </xf>
    <xf numFmtId="3" fontId="15" fillId="10" borderId="42" xfId="0" applyNumberFormat="1" applyFont="1" applyFill="1" applyBorder="1" applyAlignment="1" applyProtection="1">
      <alignment horizontal="center" vertical="top"/>
      <protection hidden="1"/>
    </xf>
    <xf numFmtId="164" fontId="78" fillId="0" borderId="0" xfId="3" applyNumberFormat="1" applyFont="1" applyAlignment="1" applyProtection="1">
      <alignment vertical="center"/>
      <protection hidden="1"/>
    </xf>
    <xf numFmtId="164" fontId="79" fillId="0" borderId="0" xfId="0" applyNumberFormat="1" applyFont="1" applyAlignment="1" applyProtection="1">
      <alignment horizontal="right"/>
      <protection hidden="1"/>
    </xf>
    <xf numFmtId="164" fontId="79" fillId="0" borderId="0" xfId="0" applyNumberFormat="1" applyFont="1" applyAlignment="1" applyProtection="1">
      <alignment horizontal="left"/>
      <protection hidden="1"/>
    </xf>
    <xf numFmtId="164" fontId="79" fillId="0" borderId="0" xfId="0" applyNumberFormat="1" applyFont="1" applyAlignment="1" applyProtection="1">
      <alignment horizontal="center"/>
      <protection hidden="1"/>
    </xf>
    <xf numFmtId="164" fontId="79" fillId="0" borderId="0" xfId="0" applyNumberFormat="1" applyFont="1" applyProtection="1">
      <protection hidden="1"/>
    </xf>
    <xf numFmtId="164" fontId="79" fillId="0" borderId="0" xfId="3" applyNumberFormat="1" applyFont="1" applyAlignment="1" applyProtection="1">
      <alignment horizontal="right" vertical="center"/>
      <protection hidden="1"/>
    </xf>
    <xf numFmtId="164" fontId="79" fillId="0" borderId="0" xfId="3" applyNumberFormat="1" applyFont="1" applyAlignment="1" applyProtection="1">
      <alignment horizontal="left" vertical="center"/>
      <protection hidden="1"/>
    </xf>
    <xf numFmtId="164" fontId="79" fillId="0" borderId="0" xfId="3" applyNumberFormat="1" applyFont="1" applyAlignment="1" applyProtection="1">
      <alignment horizontal="center" vertical="center"/>
      <protection hidden="1"/>
    </xf>
    <xf numFmtId="0" fontId="79" fillId="0" borderId="0" xfId="0" quotePrefix="1" applyFont="1" applyAlignment="1" applyProtection="1">
      <alignment horizontal="left" vertical="top"/>
      <protection hidden="1"/>
    </xf>
    <xf numFmtId="164" fontId="79" fillId="0" borderId="0" xfId="3" applyNumberFormat="1" applyFont="1" applyAlignment="1" applyProtection="1">
      <alignment horizontal="right"/>
      <protection hidden="1"/>
    </xf>
    <xf numFmtId="164" fontId="79" fillId="0" borderId="0" xfId="3" applyNumberFormat="1" applyFont="1" applyProtection="1">
      <protection hidden="1"/>
    </xf>
    <xf numFmtId="164" fontId="79" fillId="0" borderId="0" xfId="3" applyNumberFormat="1" applyFont="1" applyAlignment="1" applyProtection="1">
      <alignment horizontal="left"/>
      <protection hidden="1"/>
    </xf>
    <xf numFmtId="164" fontId="79" fillId="0" borderId="0" xfId="3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righ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/>
      <protection hidden="1"/>
    </xf>
    <xf numFmtId="0" fontId="80" fillId="0" borderId="0" xfId="0" applyFont="1" applyProtection="1">
      <protection hidden="1"/>
    </xf>
    <xf numFmtId="0" fontId="81" fillId="0" borderId="0" xfId="0" applyFont="1" applyAlignment="1" applyProtection="1">
      <alignment horizontal="center"/>
      <protection hidden="1"/>
    </xf>
    <xf numFmtId="164" fontId="80" fillId="0" borderId="0" xfId="0" applyNumberFormat="1" applyFont="1" applyAlignment="1" applyProtection="1">
      <alignment horizontal="left"/>
      <protection hidden="1"/>
    </xf>
    <xf numFmtId="0" fontId="81" fillId="0" borderId="0" xfId="0" applyFont="1" applyProtection="1">
      <protection hidden="1"/>
    </xf>
    <xf numFmtId="0" fontId="79" fillId="0" borderId="0" xfId="0" quotePrefix="1" applyFont="1" applyAlignment="1" applyProtection="1">
      <alignment horizontal="left" vertical="center"/>
      <protection hidden="1"/>
    </xf>
    <xf numFmtId="3" fontId="79" fillId="0" borderId="0" xfId="0" applyNumberFormat="1" applyFont="1" applyAlignment="1" applyProtection="1">
      <alignment horizontal="center"/>
      <protection hidden="1"/>
    </xf>
    <xf numFmtId="3" fontId="81" fillId="0" borderId="0" xfId="4" applyNumberFormat="1" applyFont="1" applyAlignment="1" applyProtection="1">
      <alignment horizontal="center"/>
      <protection hidden="1"/>
    </xf>
    <xf numFmtId="3" fontId="81" fillId="0" borderId="0" xfId="4" applyNumberFormat="1" applyFont="1" applyAlignment="1" applyProtection="1">
      <alignment horizontal="left"/>
      <protection hidden="1"/>
    </xf>
    <xf numFmtId="3" fontId="79" fillId="0" borderId="0" xfId="4" applyNumberFormat="1" applyFont="1" applyAlignment="1" applyProtection="1">
      <alignment horizontal="left"/>
      <protection hidden="1"/>
    </xf>
    <xf numFmtId="3" fontId="79" fillId="0" borderId="0" xfId="4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right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horizontal="center" vertical="center"/>
      <protection hidden="1"/>
    </xf>
    <xf numFmtId="177" fontId="79" fillId="0" borderId="0" xfId="1" applyNumberFormat="1" applyFont="1" applyAlignment="1" applyProtection="1">
      <alignment horizontal="center"/>
      <protection hidden="1"/>
    </xf>
    <xf numFmtId="164" fontId="79" fillId="0" borderId="0" xfId="1" applyNumberFormat="1" applyFont="1" applyAlignment="1" applyProtection="1">
      <alignment horizontal="center"/>
      <protection hidden="1"/>
    </xf>
    <xf numFmtId="3" fontId="79" fillId="0" borderId="0" xfId="0" applyNumberFormat="1" applyFont="1" applyAlignment="1" applyProtection="1">
      <alignment horizontal="left"/>
      <protection hidden="1"/>
    </xf>
    <xf numFmtId="164" fontId="79" fillId="0" borderId="0" xfId="0" applyNumberFormat="1" applyFont="1" applyAlignment="1" applyProtection="1">
      <alignment horizontal="left" vertical="center"/>
      <protection hidden="1"/>
    </xf>
    <xf numFmtId="1" fontId="79" fillId="0" borderId="0" xfId="0" applyNumberFormat="1" applyFont="1" applyAlignment="1" applyProtection="1">
      <alignment horizontal="center" vertical="center"/>
      <protection hidden="1"/>
    </xf>
    <xf numFmtId="166" fontId="79" fillId="0" borderId="0" xfId="1" applyNumberFormat="1" applyFont="1" applyAlignment="1" applyProtection="1">
      <alignment horizontal="center" vertical="center"/>
      <protection hidden="1"/>
    </xf>
    <xf numFmtId="166" fontId="79" fillId="0" borderId="0" xfId="0" applyNumberFormat="1" applyFont="1" applyAlignment="1" applyProtection="1">
      <alignment horizontal="center" vertical="center"/>
      <protection hidden="1"/>
    </xf>
    <xf numFmtId="2" fontId="79" fillId="0" borderId="0" xfId="0" applyNumberFormat="1" applyFont="1" applyAlignment="1" applyProtection="1">
      <alignment horizontal="center" vertical="center"/>
      <protection hidden="1"/>
    </xf>
    <xf numFmtId="3" fontId="81" fillId="0" borderId="0" xfId="0" applyNumberFormat="1" applyFont="1" applyAlignment="1" applyProtection="1">
      <alignment horizontal="center"/>
      <protection hidden="1"/>
    </xf>
    <xf numFmtId="3" fontId="81" fillId="0" borderId="0" xfId="0" applyNumberFormat="1" applyFont="1" applyAlignment="1" applyProtection="1">
      <alignment horizontal="left"/>
      <protection hidden="1"/>
    </xf>
    <xf numFmtId="9" fontId="79" fillId="0" borderId="0" xfId="1" applyFont="1" applyAlignment="1" applyProtection="1">
      <alignment horizontal="center"/>
      <protection hidden="1"/>
    </xf>
    <xf numFmtId="164" fontId="79" fillId="0" borderId="0" xfId="0" applyNumberFormat="1" applyFont="1" applyAlignment="1" applyProtection="1">
      <alignment horizontal="center" vertical="center"/>
      <protection hidden="1"/>
    </xf>
    <xf numFmtId="3" fontId="79" fillId="0" borderId="0" xfId="1" applyNumberFormat="1" applyFont="1" applyFill="1" applyBorder="1" applyAlignment="1" applyProtection="1">
      <alignment horizontal="left"/>
      <protection hidden="1"/>
    </xf>
    <xf numFmtId="3" fontId="79" fillId="0" borderId="0" xfId="1" applyNumberFormat="1" applyFont="1" applyFill="1" applyBorder="1" applyAlignment="1" applyProtection="1">
      <alignment horizontal="center"/>
      <protection hidden="1"/>
    </xf>
    <xf numFmtId="177" fontId="79" fillId="0" borderId="0" xfId="1" applyNumberFormat="1" applyFont="1" applyFill="1" applyBorder="1" applyAlignment="1" applyProtection="1">
      <alignment horizontal="center"/>
      <protection hidden="1"/>
    </xf>
    <xf numFmtId="164" fontId="79" fillId="0" borderId="0" xfId="1" applyNumberFormat="1" applyFont="1" applyFill="1" applyBorder="1" applyAlignment="1" applyProtection="1">
      <alignment horizontal="center"/>
      <protection hidden="1"/>
    </xf>
    <xf numFmtId="176" fontId="79" fillId="0" borderId="0" xfId="3" applyNumberFormat="1" applyFont="1" applyAlignment="1" applyProtection="1">
      <alignment horizontal="left" vertical="center"/>
      <protection hidden="1"/>
    </xf>
    <xf numFmtId="9" fontId="79" fillId="0" borderId="0" xfId="1" applyFont="1" applyAlignment="1" applyProtection="1">
      <alignment horizontal="center" vertical="center"/>
      <protection hidden="1"/>
    </xf>
    <xf numFmtId="0" fontId="79" fillId="0" borderId="0" xfId="0" quotePrefix="1" applyFont="1" applyAlignment="1" applyProtection="1">
      <alignment horizontal="center" vertical="top"/>
      <protection hidden="1"/>
    </xf>
    <xf numFmtId="164" fontId="79" fillId="0" borderId="0" xfId="0" applyNumberFormat="1" applyFont="1" applyAlignment="1" applyProtection="1">
      <alignment horizontal="right" vertical="center"/>
      <protection hidden="1"/>
    </xf>
    <xf numFmtId="164" fontId="80" fillId="0" borderId="0" xfId="0" applyNumberFormat="1" applyFont="1" applyProtection="1">
      <protection hidden="1"/>
    </xf>
    <xf numFmtId="176" fontId="79" fillId="0" borderId="0" xfId="3" applyNumberFormat="1" applyFont="1" applyAlignment="1" applyProtection="1">
      <alignment horizontal="center"/>
      <protection hidden="1"/>
    </xf>
    <xf numFmtId="175" fontId="79" fillId="0" borderId="0" xfId="3" applyNumberFormat="1" applyFont="1" applyAlignment="1" applyProtection="1">
      <alignment horizontal="center"/>
      <protection hidden="1"/>
    </xf>
    <xf numFmtId="176" fontId="79" fillId="0" borderId="0" xfId="3" applyNumberFormat="1" applyFont="1" applyAlignment="1" applyProtection="1">
      <alignment horizontal="left"/>
      <protection hidden="1"/>
    </xf>
    <xf numFmtId="1" fontId="79" fillId="0" borderId="0" xfId="3" applyNumberFormat="1" applyFont="1" applyAlignment="1" applyProtection="1">
      <alignment horizontal="center"/>
      <protection hidden="1"/>
    </xf>
    <xf numFmtId="2" fontId="79" fillId="0" borderId="0" xfId="0" applyNumberFormat="1" applyFont="1" applyAlignment="1" applyProtection="1">
      <alignment horizontal="center"/>
      <protection hidden="1"/>
    </xf>
    <xf numFmtId="0" fontId="79" fillId="0" borderId="0" xfId="0" quotePrefix="1" applyFont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right" vertical="top"/>
      <protection hidden="1"/>
    </xf>
    <xf numFmtId="0" fontId="79" fillId="0" borderId="0" xfId="0" applyFont="1" applyAlignment="1" applyProtection="1">
      <alignment horizontal="left" vertical="top"/>
      <protection hidden="1"/>
    </xf>
    <xf numFmtId="3" fontId="15" fillId="10" borderId="0" xfId="0" applyNumberFormat="1" applyFont="1" applyFill="1" applyAlignment="1" applyProtection="1">
      <alignment horizontal="center" vertical="top"/>
      <protection hidden="1"/>
    </xf>
    <xf numFmtId="0" fontId="82" fillId="0" borderId="0" xfId="0" applyFont="1" applyAlignment="1" applyProtection="1">
      <alignment horizontal="center" vertical="top"/>
      <protection hidden="1"/>
    </xf>
    <xf numFmtId="0" fontId="72" fillId="0" borderId="0" xfId="0" applyFont="1" applyProtection="1">
      <protection hidden="1"/>
    </xf>
    <xf numFmtId="0" fontId="72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left" vertical="top"/>
      <protection hidden="1"/>
    </xf>
    <xf numFmtId="0" fontId="77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54" fillId="8" borderId="102" xfId="0" applyFont="1" applyFill="1" applyBorder="1" applyAlignment="1" applyProtection="1">
      <alignment horizontal="left" indent="1"/>
      <protection hidden="1"/>
    </xf>
    <xf numFmtId="0" fontId="15" fillId="8" borderId="103" xfId="0" applyFont="1" applyFill="1" applyBorder="1" applyAlignment="1" applyProtection="1">
      <alignment horizontal="left" vertical="center" indent="1"/>
      <protection hidden="1"/>
    </xf>
    <xf numFmtId="0" fontId="15" fillId="8" borderId="104" xfId="0" applyFont="1" applyFill="1" applyBorder="1" applyAlignment="1" applyProtection="1">
      <alignment horizontal="left" vertical="top" indent="1"/>
      <protection hidden="1"/>
    </xf>
    <xf numFmtId="0" fontId="16" fillId="0" borderId="0" xfId="0" applyFont="1" applyProtection="1">
      <protection hidden="1"/>
    </xf>
    <xf numFmtId="0" fontId="55" fillId="8" borderId="102" xfId="0" applyFont="1" applyFill="1" applyBorder="1" applyAlignment="1" applyProtection="1">
      <alignment horizontal="left" indent="1"/>
      <protection hidden="1"/>
    </xf>
    <xf numFmtId="0" fontId="51" fillId="8" borderId="103" xfId="0" applyFont="1" applyFill="1" applyBorder="1" applyAlignment="1" applyProtection="1">
      <alignment horizontal="left" vertical="center" indent="1"/>
      <protection hidden="1"/>
    </xf>
    <xf numFmtId="0" fontId="44" fillId="8" borderId="103" xfId="0" applyFont="1" applyFill="1" applyBorder="1" applyAlignment="1" applyProtection="1">
      <alignment horizontal="left" vertical="center" indent="1"/>
      <protection hidden="1"/>
    </xf>
    <xf numFmtId="0" fontId="44" fillId="8" borderId="104" xfId="0" applyFont="1" applyFill="1" applyBorder="1" applyAlignment="1" applyProtection="1">
      <alignment horizontal="left" vertical="top" indent="1"/>
      <protection hidden="1"/>
    </xf>
    <xf numFmtId="0" fontId="52" fillId="8" borderId="103" xfId="0" applyFont="1" applyFill="1" applyBorder="1" applyAlignment="1" applyProtection="1">
      <alignment horizontal="left" vertical="center" indent="1"/>
      <protection hidden="1"/>
    </xf>
    <xf numFmtId="0" fontId="51" fillId="8" borderId="104" xfId="0" applyFont="1" applyFill="1" applyBorder="1" applyAlignment="1" applyProtection="1">
      <alignment horizontal="left" vertical="top" indent="1"/>
      <protection hidden="1"/>
    </xf>
    <xf numFmtId="0" fontId="58" fillId="8" borderId="102" xfId="0" applyFont="1" applyFill="1" applyBorder="1" applyAlignment="1" applyProtection="1">
      <alignment horizontal="center"/>
      <protection hidden="1"/>
    </xf>
    <xf numFmtId="0" fontId="30" fillId="8" borderId="104" xfId="0" applyFont="1" applyFill="1" applyBorder="1" applyAlignment="1" applyProtection="1">
      <alignment horizontal="center" vertical="top"/>
      <protection hidden="1"/>
    </xf>
    <xf numFmtId="0" fontId="45" fillId="0" borderId="0" xfId="0" applyFont="1" applyProtection="1">
      <protection hidden="1"/>
    </xf>
    <xf numFmtId="0" fontId="21" fillId="0" borderId="0" xfId="0" applyFont="1" applyProtection="1">
      <protection hidden="1"/>
    </xf>
    <xf numFmtId="164" fontId="4" fillId="0" borderId="0" xfId="3" applyNumberFormat="1" applyFont="1" applyAlignment="1" applyProtection="1">
      <alignment horizontal="left" indent="2"/>
      <protection hidden="1"/>
    </xf>
    <xf numFmtId="164" fontId="29" fillId="9" borderId="61" xfId="3" applyNumberFormat="1" applyFont="1" applyFill="1" applyBorder="1" applyAlignment="1" applyProtection="1">
      <alignment horizontal="left" indent="2"/>
      <protection hidden="1"/>
    </xf>
    <xf numFmtId="164" fontId="12" fillId="0" borderId="0" xfId="3" applyNumberFormat="1" applyFont="1" applyAlignment="1" applyProtection="1">
      <alignment horizontal="left" indent="1"/>
      <protection hidden="1"/>
    </xf>
    <xf numFmtId="164" fontId="12" fillId="0" borderId="2" xfId="0" applyNumberFormat="1" applyFont="1" applyBorder="1" applyAlignment="1" applyProtection="1">
      <alignment horizontal="left" indent="1"/>
      <protection hidden="1"/>
    </xf>
    <xf numFmtId="164" fontId="4" fillId="9" borderId="2" xfId="3" applyNumberFormat="1" applyFont="1" applyFill="1" applyBorder="1" applyAlignment="1" applyProtection="1">
      <alignment horizontal="left" indent="2"/>
      <protection hidden="1"/>
    </xf>
    <xf numFmtId="164" fontId="85" fillId="0" borderId="0" xfId="3" applyNumberFormat="1" applyFont="1" applyProtection="1">
      <protection hidden="1"/>
    </xf>
    <xf numFmtId="164" fontId="86" fillId="0" borderId="0" xfId="3" applyNumberFormat="1" applyFont="1" applyProtection="1">
      <protection hidden="1"/>
    </xf>
    <xf numFmtId="164" fontId="22" fillId="0" borderId="0" xfId="3" applyNumberFormat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164" fontId="22" fillId="0" borderId="0" xfId="0" applyNumberFormat="1" applyFont="1" applyProtection="1">
      <protection hidden="1"/>
    </xf>
    <xf numFmtId="164" fontId="22" fillId="0" borderId="0" xfId="5" applyNumberFormat="1" applyFont="1" applyFill="1" applyBorder="1" applyAlignment="1" applyProtection="1">
      <protection hidden="1"/>
    </xf>
    <xf numFmtId="164" fontId="22" fillId="9" borderId="0" xfId="0" applyNumberFormat="1" applyFont="1" applyFill="1" applyProtection="1">
      <protection hidden="1"/>
    </xf>
    <xf numFmtId="164" fontId="22" fillId="0" borderId="0" xfId="3" applyNumberFormat="1" applyFont="1" applyProtection="1">
      <protection hidden="1"/>
    </xf>
    <xf numFmtId="164" fontId="12" fillId="0" borderId="113" xfId="3" applyNumberFormat="1" applyFont="1" applyBorder="1" applyProtection="1">
      <protection hidden="1"/>
    </xf>
    <xf numFmtId="164" fontId="12" fillId="0" borderId="113" xfId="0" applyNumberFormat="1" applyFont="1" applyBorder="1" applyProtection="1">
      <protection hidden="1"/>
    </xf>
    <xf numFmtId="0" fontId="4" fillId="0" borderId="0" xfId="0" quotePrefix="1" applyFont="1" applyAlignment="1" applyProtection="1">
      <alignment horizontal="left" indent="1"/>
      <protection hidden="1"/>
    </xf>
    <xf numFmtId="164" fontId="4" fillId="0" borderId="61" xfId="3" quotePrefix="1" applyNumberFormat="1" applyFont="1" applyBorder="1" applyAlignment="1" applyProtection="1">
      <alignment horizontal="left" indent="1"/>
      <protection hidden="1"/>
    </xf>
    <xf numFmtId="164" fontId="4" fillId="0" borderId="0" xfId="3" quotePrefix="1" applyNumberFormat="1" applyFont="1" applyAlignment="1" applyProtection="1">
      <alignment horizontal="left" indent="1"/>
      <protection hidden="1"/>
    </xf>
    <xf numFmtId="0" fontId="4" fillId="7" borderId="0" xfId="0" quotePrefix="1" applyFont="1" applyFill="1" applyAlignment="1" applyProtection="1">
      <alignment horizontal="left" indent="1"/>
      <protection hidden="1"/>
    </xf>
    <xf numFmtId="164" fontId="4" fillId="7" borderId="0" xfId="3" applyNumberFormat="1" applyFont="1" applyFill="1" applyAlignment="1" applyProtection="1">
      <alignment horizontal="left" indent="1"/>
      <protection hidden="1"/>
    </xf>
    <xf numFmtId="168" fontId="4" fillId="9" borderId="0" xfId="1" applyNumberFormat="1" applyFont="1" applyFill="1" applyBorder="1" applyProtection="1">
      <protection hidden="1"/>
    </xf>
    <xf numFmtId="0" fontId="4" fillId="7" borderId="2" xfId="0" quotePrefix="1" applyFont="1" applyFill="1" applyBorder="1" applyAlignment="1" applyProtection="1">
      <alignment horizontal="left" indent="1"/>
      <protection hidden="1"/>
    </xf>
    <xf numFmtId="164" fontId="4" fillId="9" borderId="2" xfId="1" applyNumberFormat="1" applyFont="1" applyFill="1" applyBorder="1" applyProtection="1">
      <protection hidden="1"/>
    </xf>
    <xf numFmtId="164" fontId="89" fillId="10" borderId="45" xfId="4" applyNumberFormat="1" applyFont="1" applyFill="1" applyBorder="1" applyAlignment="1" applyProtection="1">
      <alignment horizontal="left" vertical="center" indent="1"/>
      <protection hidden="1"/>
    </xf>
    <xf numFmtId="164" fontId="89" fillId="10" borderId="4" xfId="4" applyNumberFormat="1" applyFont="1" applyFill="1" applyBorder="1" applyAlignment="1" applyProtection="1">
      <alignment vertical="center"/>
      <protection hidden="1"/>
    </xf>
    <xf numFmtId="164" fontId="89" fillId="10" borderId="3" xfId="4" applyNumberFormat="1" applyFont="1" applyFill="1" applyBorder="1" applyAlignment="1" applyProtection="1">
      <alignment horizontal="left" vertical="center" indent="1"/>
      <protection hidden="1"/>
    </xf>
    <xf numFmtId="164" fontId="89" fillId="10" borderId="0" xfId="4" applyNumberFormat="1" applyFont="1" applyFill="1" applyAlignment="1" applyProtection="1">
      <alignment vertical="center"/>
      <protection hidden="1"/>
    </xf>
    <xf numFmtId="168" fontId="89" fillId="10" borderId="0" xfId="4" applyNumberFormat="1" applyFont="1" applyFill="1" applyAlignment="1" applyProtection="1">
      <alignment horizontal="left" vertical="center"/>
      <protection hidden="1"/>
    </xf>
    <xf numFmtId="164" fontId="89" fillId="10" borderId="32" xfId="4" applyNumberFormat="1" applyFont="1" applyFill="1" applyBorder="1" applyAlignment="1" applyProtection="1">
      <alignment horizontal="left" vertical="center" indent="1"/>
      <protection hidden="1"/>
    </xf>
    <xf numFmtId="164" fontId="89" fillId="10" borderId="2" xfId="4" applyNumberFormat="1" applyFont="1" applyFill="1" applyBorder="1" applyAlignment="1" applyProtection="1">
      <alignment vertical="center"/>
      <protection hidden="1"/>
    </xf>
    <xf numFmtId="168" fontId="89" fillId="10" borderId="4" xfId="0" applyNumberFormat="1" applyFont="1" applyFill="1" applyBorder="1" applyAlignment="1" applyProtection="1">
      <alignment horizontal="center" vertical="center"/>
      <protection hidden="1"/>
    </xf>
    <xf numFmtId="168" fontId="89" fillId="10" borderId="4" xfId="4" applyNumberFormat="1" applyFont="1" applyFill="1" applyBorder="1" applyAlignment="1" applyProtection="1">
      <alignment horizontal="center" vertical="center"/>
      <protection hidden="1"/>
    </xf>
    <xf numFmtId="168" fontId="89" fillId="10" borderId="0" xfId="0" applyNumberFormat="1" applyFont="1" applyFill="1" applyAlignment="1" applyProtection="1">
      <alignment horizontal="center" vertical="center"/>
      <protection hidden="1"/>
    </xf>
    <xf numFmtId="168" fontId="89" fillId="10" borderId="0" xfId="4" applyNumberFormat="1" applyFont="1" applyFill="1" applyAlignment="1" applyProtection="1">
      <alignment horizontal="center" vertical="center"/>
      <protection hidden="1"/>
    </xf>
    <xf numFmtId="164" fontId="89" fillId="10" borderId="2" xfId="4" applyNumberFormat="1" applyFont="1" applyFill="1" applyBorder="1" applyAlignment="1" applyProtection="1">
      <alignment horizontal="center" vertical="center"/>
      <protection hidden="1"/>
    </xf>
    <xf numFmtId="168" fontId="89" fillId="6" borderId="109" xfId="4" applyNumberFormat="1" applyFont="1" applyFill="1" applyBorder="1" applyAlignment="1" applyProtection="1">
      <alignment horizontal="center" vertical="center"/>
      <protection hidden="1"/>
    </xf>
    <xf numFmtId="168" fontId="89" fillId="6" borderId="27" xfId="4" applyNumberFormat="1" applyFont="1" applyFill="1" applyBorder="1" applyAlignment="1" applyProtection="1">
      <alignment horizontal="center" vertical="center"/>
      <protection hidden="1"/>
    </xf>
    <xf numFmtId="168" fontId="89" fillId="6" borderId="111" xfId="4" applyNumberFormat="1" applyFont="1" applyFill="1" applyBorder="1" applyAlignment="1" applyProtection="1">
      <alignment horizontal="center" vertical="center"/>
      <protection hidden="1"/>
    </xf>
    <xf numFmtId="171" fontId="89" fillId="6" borderId="111" xfId="1" applyNumberFormat="1" applyFont="1" applyFill="1" applyBorder="1" applyAlignment="1" applyProtection="1">
      <alignment horizontal="center" vertical="center"/>
      <protection hidden="1"/>
    </xf>
    <xf numFmtId="171" fontId="89" fillId="6" borderId="110" xfId="1" applyNumberFormat="1" applyFont="1" applyFill="1" applyBorder="1" applyAlignment="1" applyProtection="1">
      <alignment horizontal="center" vertical="center"/>
      <protection hidden="1"/>
    </xf>
    <xf numFmtId="164" fontId="89" fillId="0" borderId="0" xfId="4" applyNumberFormat="1" applyFont="1" applyProtection="1">
      <protection hidden="1"/>
    </xf>
    <xf numFmtId="164" fontId="89" fillId="0" borderId="0" xfId="3" applyNumberFormat="1" applyFont="1" applyProtection="1">
      <protection hidden="1"/>
    </xf>
    <xf numFmtId="164" fontId="89" fillId="0" borderId="0" xfId="3" applyNumberFormat="1" applyFont="1" applyAlignment="1" applyProtection="1">
      <alignment horizontal="left" indent="1"/>
      <protection hidden="1"/>
    </xf>
    <xf numFmtId="166" fontId="89" fillId="0" borderId="0" xfId="1" applyNumberFormat="1" applyFont="1" applyFill="1" applyBorder="1" applyProtection="1">
      <protection hidden="1"/>
    </xf>
    <xf numFmtId="167" fontId="89" fillId="10" borderId="0" xfId="4" applyNumberFormat="1" applyFont="1" applyFill="1" applyAlignment="1" applyProtection="1">
      <alignment vertical="center"/>
      <protection hidden="1"/>
    </xf>
    <xf numFmtId="164" fontId="89" fillId="10" borderId="42" xfId="4" applyNumberFormat="1" applyFont="1" applyFill="1" applyBorder="1" applyAlignment="1" applyProtection="1">
      <alignment horizontal="center" vertical="center"/>
      <protection hidden="1"/>
    </xf>
    <xf numFmtId="167" fontId="89" fillId="10" borderId="0" xfId="4" applyNumberFormat="1" applyFont="1" applyFill="1" applyAlignment="1" applyProtection="1">
      <alignment horizontal="left" vertical="center"/>
      <protection hidden="1"/>
    </xf>
    <xf numFmtId="164" fontId="89" fillId="10" borderId="0" xfId="4" applyNumberFormat="1" applyFont="1" applyFill="1" applyAlignment="1" applyProtection="1">
      <alignment vertical="top"/>
      <protection hidden="1"/>
    </xf>
    <xf numFmtId="164" fontId="89" fillId="10" borderId="0" xfId="4" applyNumberFormat="1" applyFont="1" applyFill="1" applyAlignment="1" applyProtection="1">
      <alignment horizontal="center" vertical="top"/>
      <protection hidden="1"/>
    </xf>
    <xf numFmtId="164" fontId="89" fillId="10" borderId="42" xfId="4" applyNumberFormat="1" applyFont="1" applyFill="1" applyBorder="1" applyAlignment="1" applyProtection="1">
      <alignment vertical="top"/>
      <protection hidden="1"/>
    </xf>
    <xf numFmtId="164" fontId="89" fillId="10" borderId="43" xfId="4" applyNumberFormat="1" applyFont="1" applyFill="1" applyBorder="1" applyAlignment="1" applyProtection="1">
      <alignment vertical="center"/>
      <protection hidden="1"/>
    </xf>
    <xf numFmtId="164" fontId="89" fillId="10" borderId="46" xfId="1" applyNumberFormat="1" applyFont="1" applyFill="1" applyBorder="1" applyAlignment="1" applyProtection="1">
      <alignment horizontal="center" vertical="center"/>
      <protection hidden="1"/>
    </xf>
    <xf numFmtId="164" fontId="89" fillId="10" borderId="42" xfId="1" applyNumberFormat="1" applyFont="1" applyFill="1" applyBorder="1" applyAlignment="1" applyProtection="1">
      <alignment horizontal="center" vertical="center"/>
      <protection hidden="1"/>
    </xf>
    <xf numFmtId="172" fontId="89" fillId="10" borderId="42" xfId="1" applyNumberFormat="1" applyFont="1" applyFill="1" applyBorder="1" applyAlignment="1" applyProtection="1">
      <alignment horizontal="center" vertical="center"/>
      <protection hidden="1"/>
    </xf>
    <xf numFmtId="170" fontId="89" fillId="10" borderId="42" xfId="1" applyNumberFormat="1" applyFont="1" applyFill="1" applyBorder="1" applyAlignment="1" applyProtection="1">
      <alignment horizontal="center" vertical="center"/>
      <protection hidden="1"/>
    </xf>
    <xf numFmtId="172" fontId="89" fillId="6" borderId="27" xfId="1" applyNumberFormat="1" applyFont="1" applyFill="1" applyBorder="1" applyAlignment="1" applyProtection="1">
      <alignment horizontal="center" vertical="center"/>
      <protection hidden="1"/>
    </xf>
    <xf numFmtId="173" fontId="89" fillId="6" borderId="110" xfId="1" applyNumberFormat="1" applyFont="1" applyFill="1" applyBorder="1" applyAlignment="1" applyProtection="1">
      <alignment horizontal="center" vertical="center"/>
      <protection hidden="1"/>
    </xf>
    <xf numFmtId="164" fontId="89" fillId="10" borderId="4" xfId="4" quotePrefix="1" applyNumberFormat="1" applyFont="1" applyFill="1" applyBorder="1" applyAlignment="1" applyProtection="1">
      <alignment horizontal="center"/>
      <protection hidden="1"/>
    </xf>
    <xf numFmtId="164" fontId="89" fillId="10" borderId="4" xfId="4" quotePrefix="1" applyNumberFormat="1" applyFont="1" applyFill="1" applyBorder="1" applyAlignment="1" applyProtection="1">
      <alignment horizontal="left"/>
      <protection hidden="1"/>
    </xf>
    <xf numFmtId="164" fontId="89" fillId="10" borderId="4" xfId="4" quotePrefix="1" applyNumberFormat="1" applyFont="1" applyFill="1" applyBorder="1" applyProtection="1">
      <protection hidden="1"/>
    </xf>
    <xf numFmtId="164" fontId="89" fillId="10" borderId="46" xfId="4" quotePrefix="1" applyNumberFormat="1" applyFont="1" applyFill="1" applyBorder="1" applyProtection="1">
      <protection hidden="1"/>
    </xf>
    <xf numFmtId="164" fontId="89" fillId="10" borderId="0" xfId="4" quotePrefix="1" applyNumberFormat="1" applyFont="1" applyFill="1" applyAlignment="1" applyProtection="1">
      <alignment horizontal="left" vertical="top"/>
      <protection hidden="1"/>
    </xf>
    <xf numFmtId="164" fontId="89" fillId="10" borderId="0" xfId="4" quotePrefix="1" applyNumberFormat="1" applyFont="1" applyFill="1" applyAlignment="1" applyProtection="1">
      <alignment vertical="top"/>
      <protection hidden="1"/>
    </xf>
    <xf numFmtId="164" fontId="89" fillId="10" borderId="0" xfId="4" applyNumberFormat="1" applyFont="1" applyFill="1" applyAlignment="1" applyProtection="1">
      <alignment horizontal="center"/>
      <protection hidden="1"/>
    </xf>
    <xf numFmtId="164" fontId="89" fillId="10" borderId="0" xfId="4" applyNumberFormat="1" applyFont="1" applyFill="1" applyAlignment="1" applyProtection="1">
      <alignment horizontal="left"/>
      <protection hidden="1"/>
    </xf>
    <xf numFmtId="164" fontId="89" fillId="10" borderId="0" xfId="4" applyNumberFormat="1" applyFont="1" applyFill="1" applyProtection="1">
      <protection hidden="1"/>
    </xf>
    <xf numFmtId="164" fontId="89" fillId="10" borderId="42" xfId="4" applyNumberFormat="1" applyFont="1" applyFill="1" applyBorder="1" applyProtection="1">
      <protection hidden="1"/>
    </xf>
    <xf numFmtId="164" fontId="89" fillId="10" borderId="0" xfId="4" applyNumberFormat="1" applyFont="1" applyFill="1" applyAlignment="1" applyProtection="1">
      <alignment horizontal="left" vertical="center"/>
      <protection hidden="1"/>
    </xf>
    <xf numFmtId="164" fontId="89" fillId="10" borderId="42" xfId="4" applyNumberFormat="1" applyFont="1" applyFill="1" applyBorder="1" applyAlignment="1" applyProtection="1">
      <alignment vertical="center"/>
      <protection hidden="1"/>
    </xf>
    <xf numFmtId="164" fontId="89" fillId="10" borderId="3" xfId="4" applyNumberFormat="1" applyFont="1" applyFill="1" applyBorder="1" applyAlignment="1" applyProtection="1">
      <alignment horizontal="left" vertical="top"/>
      <protection hidden="1"/>
    </xf>
    <xf numFmtId="164" fontId="89" fillId="10" borderId="0" xfId="4" applyNumberFormat="1" applyFont="1" applyFill="1" applyAlignment="1" applyProtection="1">
      <alignment horizontal="left" vertical="top"/>
      <protection hidden="1"/>
    </xf>
    <xf numFmtId="174" fontId="92" fillId="10" borderId="32" xfId="4" applyNumberFormat="1" applyFont="1" applyFill="1" applyBorder="1" applyAlignment="1" applyProtection="1">
      <alignment horizontal="center" vertical="center"/>
      <protection hidden="1"/>
    </xf>
    <xf numFmtId="164" fontId="89" fillId="10" borderId="2" xfId="4" applyNumberFormat="1" applyFont="1" applyFill="1" applyBorder="1" applyProtection="1">
      <protection hidden="1"/>
    </xf>
    <xf numFmtId="164" fontId="89" fillId="10" borderId="43" xfId="4" applyNumberFormat="1" applyFont="1" applyFill="1" applyBorder="1" applyProtection="1">
      <protection hidden="1"/>
    </xf>
    <xf numFmtId="0" fontId="90" fillId="0" borderId="0" xfId="0" applyFont="1" applyProtection="1">
      <protection hidden="1"/>
    </xf>
    <xf numFmtId="164" fontId="93" fillId="0" borderId="0" xfId="4" applyNumberFormat="1" applyFont="1" applyProtection="1">
      <protection hidden="1"/>
    </xf>
    <xf numFmtId="164" fontId="90" fillId="0" borderId="0" xfId="4" applyNumberFormat="1" applyFont="1" applyProtection="1">
      <protection hidden="1"/>
    </xf>
    <xf numFmtId="0" fontId="93" fillId="0" borderId="0" xfId="0" applyFont="1" applyProtection="1">
      <protection hidden="1"/>
    </xf>
    <xf numFmtId="164" fontId="94" fillId="0" borderId="0" xfId="4" applyNumberFormat="1" applyFont="1" applyProtection="1">
      <protection hidden="1"/>
    </xf>
    <xf numFmtId="164" fontId="98" fillId="0" borderId="0" xfId="4" applyNumberFormat="1" applyFont="1" applyAlignment="1" applyProtection="1">
      <alignment vertical="center"/>
      <protection hidden="1"/>
    </xf>
    <xf numFmtId="164" fontId="4" fillId="0" borderId="0" xfId="3" applyNumberFormat="1" applyFont="1" applyAlignment="1" applyProtection="1">
      <alignment vertical="center"/>
      <protection hidden="1"/>
    </xf>
    <xf numFmtId="164" fontId="99" fillId="0" borderId="0" xfId="4" applyNumberFormat="1" applyFont="1" applyAlignment="1" applyProtection="1">
      <alignment horizontal="left" vertical="center" indent="1"/>
      <protection hidden="1"/>
    </xf>
    <xf numFmtId="164" fontId="99" fillId="0" borderId="0" xfId="4" applyNumberFormat="1" applyFont="1" applyAlignment="1" applyProtection="1">
      <alignment vertical="center"/>
      <protection hidden="1"/>
    </xf>
    <xf numFmtId="164" fontId="99" fillId="0" borderId="0" xfId="4" applyNumberFormat="1" applyFont="1" applyAlignment="1" applyProtection="1">
      <alignment horizontal="center" vertical="center"/>
      <protection hidden="1"/>
    </xf>
    <xf numFmtId="164" fontId="100" fillId="0" borderId="0" xfId="4" applyNumberFormat="1" applyFont="1" applyAlignment="1" applyProtection="1">
      <alignment vertical="center"/>
      <protection hidden="1"/>
    </xf>
    <xf numFmtId="164" fontId="99" fillId="0" borderId="0" xfId="3" applyNumberFormat="1" applyFont="1" applyAlignment="1" applyProtection="1">
      <alignment horizontal="center" vertical="center"/>
      <protection hidden="1"/>
    </xf>
    <xf numFmtId="164" fontId="99" fillId="6" borderId="32" xfId="4" applyNumberFormat="1" applyFont="1" applyFill="1" applyBorder="1" applyAlignment="1" applyProtection="1">
      <alignment horizontal="left" indent="1"/>
      <protection hidden="1"/>
    </xf>
    <xf numFmtId="164" fontId="99" fillId="6" borderId="2" xfId="4" applyNumberFormat="1" applyFont="1" applyFill="1" applyBorder="1" applyAlignment="1" applyProtection="1">
      <alignment horizontal="center"/>
      <protection hidden="1"/>
    </xf>
    <xf numFmtId="168" fontId="99" fillId="6" borderId="2" xfId="4" applyNumberFormat="1" applyFont="1" applyFill="1" applyBorder="1" applyAlignment="1" applyProtection="1">
      <alignment horizontal="center"/>
      <protection hidden="1"/>
    </xf>
    <xf numFmtId="164" fontId="99" fillId="0" borderId="0" xfId="4" applyNumberFormat="1" applyFont="1" applyAlignment="1" applyProtection="1">
      <alignment vertical="top"/>
      <protection hidden="1"/>
    </xf>
    <xf numFmtId="164" fontId="101" fillId="0" borderId="0" xfId="3" applyNumberFormat="1" applyFont="1" applyAlignment="1" applyProtection="1">
      <alignment horizontal="center" vertical="center"/>
      <protection hidden="1"/>
    </xf>
    <xf numFmtId="164" fontId="65" fillId="0" borderId="0" xfId="3" applyNumberFormat="1" applyFont="1" applyAlignment="1" applyProtection="1">
      <alignment vertical="center"/>
      <protection hidden="1"/>
    </xf>
    <xf numFmtId="164" fontId="102" fillId="0" borderId="0" xfId="3" applyNumberFormat="1" applyFont="1" applyAlignment="1" applyProtection="1">
      <alignment vertical="center"/>
      <protection hidden="1"/>
    </xf>
    <xf numFmtId="164" fontId="35" fillId="3" borderId="83" xfId="2" applyNumberFormat="1" applyFont="1" applyFill="1" applyBorder="1" applyAlignment="1" applyProtection="1">
      <protection hidden="1"/>
    </xf>
    <xf numFmtId="164" fontId="37" fillId="3" borderId="78" xfId="2" applyNumberFormat="1" applyFont="1" applyFill="1" applyBorder="1" applyAlignment="1" applyProtection="1">
      <alignment horizontal="center"/>
      <protection hidden="1"/>
    </xf>
    <xf numFmtId="166" fontId="37" fillId="3" borderId="80" xfId="1" applyNumberFormat="1" applyFont="1" applyFill="1" applyBorder="1" applyAlignment="1" applyProtection="1">
      <alignment horizontal="center"/>
      <protection hidden="1"/>
    </xf>
    <xf numFmtId="165" fontId="37" fillId="3" borderId="78" xfId="2" applyNumberFormat="1" applyFont="1" applyFill="1" applyBorder="1" applyAlignment="1" applyProtection="1">
      <alignment horizontal="center"/>
      <protection hidden="1"/>
    </xf>
    <xf numFmtId="166" fontId="37" fillId="3" borderId="73" xfId="1" applyNumberFormat="1" applyFont="1" applyFill="1" applyBorder="1" applyAlignment="1" applyProtection="1">
      <alignment horizontal="center"/>
      <protection hidden="1"/>
    </xf>
    <xf numFmtId="164" fontId="35" fillId="3" borderId="72" xfId="2" applyNumberFormat="1" applyFont="1" applyFill="1" applyBorder="1" applyAlignment="1" applyProtection="1">
      <protection hidden="1"/>
    </xf>
    <xf numFmtId="164" fontId="37" fillId="3" borderId="67" xfId="2" applyNumberFormat="1" applyFont="1" applyFill="1" applyBorder="1" applyAlignment="1" applyProtection="1">
      <alignment horizontal="center"/>
      <protection hidden="1"/>
    </xf>
    <xf numFmtId="9" fontId="37" fillId="3" borderId="67" xfId="1" applyFont="1" applyFill="1" applyBorder="1" applyAlignment="1" applyProtection="1">
      <alignment horizontal="center"/>
      <protection hidden="1"/>
    </xf>
    <xf numFmtId="164" fontId="37" fillId="3" borderId="8" xfId="2" applyNumberFormat="1" applyFont="1" applyFill="1" applyBorder="1" applyAlignment="1" applyProtection="1">
      <alignment horizontal="center"/>
      <protection hidden="1"/>
    </xf>
    <xf numFmtId="164" fontId="37" fillId="3" borderId="9" xfId="2" applyNumberFormat="1" applyFont="1" applyFill="1" applyBorder="1" applyAlignment="1" applyProtection="1">
      <alignment horizontal="center"/>
      <protection hidden="1"/>
    </xf>
    <xf numFmtId="164" fontId="37" fillId="3" borderId="54" xfId="2" applyNumberFormat="1" applyFont="1" applyFill="1" applyBorder="1" applyAlignment="1" applyProtection="1">
      <alignment horizontal="center"/>
      <protection hidden="1"/>
    </xf>
    <xf numFmtId="164" fontId="35" fillId="3" borderId="10" xfId="2" applyNumberFormat="1" applyFont="1" applyFill="1" applyBorder="1" applyAlignment="1" applyProtection="1">
      <protection hidden="1"/>
    </xf>
    <xf numFmtId="164" fontId="35" fillId="3" borderId="7" xfId="2" applyNumberFormat="1" applyFont="1" applyFill="1" applyBorder="1" applyAlignment="1" applyProtection="1">
      <alignment horizontal="left"/>
      <protection hidden="1"/>
    </xf>
    <xf numFmtId="164" fontId="37" fillId="3" borderId="28" xfId="2" applyNumberFormat="1" applyFont="1" applyFill="1" applyBorder="1" applyAlignment="1" applyProtection="1">
      <alignment horizontal="center"/>
      <protection hidden="1"/>
    </xf>
    <xf numFmtId="164" fontId="37" fillId="3" borderId="10" xfId="2" applyNumberFormat="1" applyFont="1" applyFill="1" applyBorder="1" applyAlignment="1" applyProtection="1">
      <alignment horizontal="center"/>
      <protection hidden="1"/>
    </xf>
    <xf numFmtId="164" fontId="37" fillId="3" borderId="29" xfId="2" applyNumberFormat="1" applyFont="1" applyFill="1" applyBorder="1" applyAlignment="1" applyProtection="1">
      <alignment horizontal="center"/>
      <protection hidden="1"/>
    </xf>
    <xf numFmtId="164" fontId="37" fillId="3" borderId="31" xfId="2" applyNumberFormat="1" applyFont="1" applyFill="1" applyBorder="1" applyAlignment="1" applyProtection="1">
      <alignment horizontal="center"/>
      <protection hidden="1"/>
    </xf>
    <xf numFmtId="164" fontId="37" fillId="3" borderId="36" xfId="2" applyNumberFormat="1" applyFont="1" applyFill="1" applyBorder="1" applyAlignment="1" applyProtection="1">
      <alignment horizontal="center"/>
      <protection hidden="1"/>
    </xf>
    <xf numFmtId="9" fontId="37" fillId="3" borderId="53" xfId="1" applyFont="1" applyFill="1" applyBorder="1" applyAlignment="1" applyProtection="1">
      <alignment horizontal="center"/>
      <protection hidden="1"/>
    </xf>
    <xf numFmtId="164" fontId="37" fillId="3" borderId="66" xfId="2" applyNumberFormat="1" applyFont="1" applyFill="1" applyBorder="1" applyAlignment="1" applyProtection="1">
      <alignment horizontal="center"/>
      <protection hidden="1"/>
    </xf>
    <xf numFmtId="164" fontId="37" fillId="3" borderId="49" xfId="2" applyNumberFormat="1" applyFont="1" applyFill="1" applyBorder="1" applyAlignment="1" applyProtection="1">
      <alignment horizontal="center"/>
      <protection hidden="1"/>
    </xf>
    <xf numFmtId="164" fontId="37" fillId="3" borderId="64" xfId="2" applyNumberFormat="1" applyFont="1" applyFill="1" applyBorder="1" applyAlignment="1" applyProtection="1">
      <alignment horizontal="center"/>
      <protection hidden="1"/>
    </xf>
    <xf numFmtId="164" fontId="37" fillId="3" borderId="63" xfId="2" applyNumberFormat="1" applyFont="1" applyFill="1" applyBorder="1" applyAlignment="1" applyProtection="1">
      <alignment horizontal="center"/>
      <protection hidden="1"/>
    </xf>
    <xf numFmtId="164" fontId="37" fillId="3" borderId="65" xfId="2" applyNumberFormat="1" applyFont="1" applyFill="1" applyBorder="1" applyAlignment="1" applyProtection="1">
      <alignment horizontal="center"/>
      <protection hidden="1"/>
    </xf>
    <xf numFmtId="164" fontId="37" fillId="3" borderId="6" xfId="2" applyNumberFormat="1" applyFont="1" applyFill="1" applyBorder="1" applyAlignment="1" applyProtection="1">
      <alignment horizontal="center"/>
      <protection hidden="1"/>
    </xf>
    <xf numFmtId="164" fontId="37" fillId="3" borderId="37" xfId="2" applyNumberFormat="1" applyFont="1" applyFill="1" applyBorder="1" applyAlignment="1" applyProtection="1">
      <alignment horizontal="center"/>
      <protection hidden="1"/>
    </xf>
    <xf numFmtId="164" fontId="37" fillId="3" borderId="38" xfId="2" applyNumberFormat="1" applyFont="1" applyFill="1" applyBorder="1" applyAlignment="1" applyProtection="1">
      <alignment horizontal="center"/>
      <protection hidden="1"/>
    </xf>
    <xf numFmtId="164" fontId="37" fillId="3" borderId="39" xfId="2" applyNumberFormat="1" applyFont="1" applyFill="1" applyBorder="1" applyAlignment="1" applyProtection="1">
      <alignment horizontal="center"/>
      <protection hidden="1"/>
    </xf>
    <xf numFmtId="164" fontId="37" fillId="3" borderId="101" xfId="2" applyNumberFormat="1" applyFont="1" applyFill="1" applyBorder="1" applyAlignment="1" applyProtection="1">
      <alignment horizontal="center"/>
      <protection hidden="1"/>
    </xf>
    <xf numFmtId="164" fontId="37" fillId="3" borderId="50" xfId="2" applyNumberFormat="1" applyFont="1" applyFill="1" applyBorder="1" applyAlignment="1" applyProtection="1">
      <alignment horizontal="center"/>
      <protection hidden="1"/>
    </xf>
    <xf numFmtId="9" fontId="37" fillId="3" borderId="52" xfId="1" applyFont="1" applyFill="1" applyBorder="1" applyAlignment="1" applyProtection="1">
      <alignment horizontal="center"/>
      <protection hidden="1"/>
    </xf>
    <xf numFmtId="164" fontId="35" fillId="3" borderId="86" xfId="2" applyNumberFormat="1" applyFont="1" applyFill="1" applyBorder="1" applyAlignment="1" applyProtection="1">
      <protection hidden="1"/>
    </xf>
    <xf numFmtId="164" fontId="37" fillId="3" borderId="87" xfId="2" applyNumberFormat="1" applyFont="1" applyFill="1" applyBorder="1" applyAlignment="1" applyProtection="1">
      <alignment horizontal="center"/>
      <protection hidden="1"/>
    </xf>
    <xf numFmtId="9" fontId="37" fillId="3" borderId="87" xfId="1" applyFont="1" applyFill="1" applyBorder="1" applyAlignment="1" applyProtection="1">
      <alignment horizontal="center"/>
      <protection hidden="1"/>
    </xf>
    <xf numFmtId="166" fontId="37" fillId="3" borderId="88" xfId="1" applyNumberFormat="1" applyFont="1" applyFill="1" applyBorder="1" applyAlignment="1" applyProtection="1">
      <alignment horizontal="center"/>
      <protection hidden="1"/>
    </xf>
    <xf numFmtId="164" fontId="35" fillId="3" borderId="41" xfId="2" applyNumberFormat="1" applyFont="1" applyFill="1" applyBorder="1" applyAlignment="1" applyProtection="1">
      <protection hidden="1"/>
    </xf>
    <xf numFmtId="164" fontId="35" fillId="3" borderId="33" xfId="2" applyNumberFormat="1" applyFont="1" applyFill="1" applyBorder="1" applyAlignment="1" applyProtection="1">
      <alignment horizontal="left"/>
      <protection hidden="1"/>
    </xf>
    <xf numFmtId="164" fontId="37" fillId="3" borderId="40" xfId="2" applyNumberFormat="1" applyFont="1" applyFill="1" applyBorder="1" applyAlignment="1" applyProtection="1">
      <alignment horizontal="center"/>
      <protection hidden="1"/>
    </xf>
    <xf numFmtId="164" fontId="37" fillId="3" borderId="41" xfId="2" applyNumberFormat="1" applyFont="1" applyFill="1" applyBorder="1" applyAlignment="1" applyProtection="1">
      <alignment horizontal="center"/>
      <protection hidden="1"/>
    </xf>
    <xf numFmtId="164" fontId="37" fillId="3" borderId="51" xfId="2" applyNumberFormat="1" applyFont="1" applyFill="1" applyBorder="1" applyAlignment="1" applyProtection="1">
      <alignment horizontal="center"/>
      <protection hidden="1"/>
    </xf>
    <xf numFmtId="164" fontId="37" fillId="3" borderId="34" xfId="2" applyNumberFormat="1" applyFont="1" applyFill="1" applyBorder="1" applyAlignment="1" applyProtection="1">
      <alignment horizontal="center"/>
      <protection hidden="1"/>
    </xf>
    <xf numFmtId="164" fontId="35" fillId="3" borderId="84" xfId="2" applyNumberFormat="1" applyFont="1" applyFill="1" applyBorder="1" applyAlignment="1" applyProtection="1">
      <protection hidden="1"/>
    </xf>
    <xf numFmtId="164" fontId="37" fillId="3" borderId="79" xfId="2" applyNumberFormat="1" applyFont="1" applyFill="1" applyBorder="1" applyAlignment="1" applyProtection="1">
      <alignment horizontal="center"/>
      <protection hidden="1"/>
    </xf>
    <xf numFmtId="166" fontId="37" fillId="3" borderId="85" xfId="1" applyNumberFormat="1" applyFont="1" applyFill="1" applyBorder="1" applyAlignment="1" applyProtection="1">
      <alignment horizontal="center"/>
      <protection hidden="1"/>
    </xf>
    <xf numFmtId="165" fontId="37" fillId="3" borderId="79" xfId="2" applyNumberFormat="1" applyFont="1" applyFill="1" applyBorder="1" applyAlignment="1" applyProtection="1">
      <alignment horizontal="center"/>
      <protection hidden="1"/>
    </xf>
    <xf numFmtId="166" fontId="37" fillId="3" borderId="76" xfId="1" applyNumberFormat="1" applyFont="1" applyFill="1" applyBorder="1" applyAlignment="1" applyProtection="1">
      <alignment horizontal="center"/>
      <protection hidden="1"/>
    </xf>
    <xf numFmtId="164" fontId="35" fillId="3" borderId="74" xfId="2" applyNumberFormat="1" applyFont="1" applyFill="1" applyBorder="1" applyAlignment="1" applyProtection="1">
      <protection hidden="1"/>
    </xf>
    <xf numFmtId="164" fontId="37" fillId="3" borderId="75" xfId="2" applyNumberFormat="1" applyFont="1" applyFill="1" applyBorder="1" applyAlignment="1" applyProtection="1">
      <alignment horizontal="center"/>
      <protection hidden="1"/>
    </xf>
    <xf numFmtId="164" fontId="103" fillId="3" borderId="83" xfId="2" applyNumberFormat="1" applyFont="1" applyFill="1" applyBorder="1" applyAlignment="1" applyProtection="1">
      <protection hidden="1"/>
    </xf>
    <xf numFmtId="164" fontId="104" fillId="3" borderId="78" xfId="2" applyNumberFormat="1" applyFont="1" applyFill="1" applyBorder="1" applyAlignment="1" applyProtection="1">
      <alignment horizontal="center"/>
      <protection hidden="1"/>
    </xf>
    <xf numFmtId="166" fontId="104" fillId="3" borderId="80" xfId="1" applyNumberFormat="1" applyFont="1" applyFill="1" applyBorder="1" applyAlignment="1" applyProtection="1">
      <alignment horizontal="center"/>
      <protection hidden="1"/>
    </xf>
    <xf numFmtId="165" fontId="104" fillId="3" borderId="78" xfId="2" applyNumberFormat="1" applyFont="1" applyFill="1" applyBorder="1" applyAlignment="1" applyProtection="1">
      <alignment horizontal="center"/>
      <protection hidden="1"/>
    </xf>
    <xf numFmtId="166" fontId="104" fillId="3" borderId="73" xfId="1" applyNumberFormat="1" applyFont="1" applyFill="1" applyBorder="1" applyAlignment="1" applyProtection="1">
      <alignment horizontal="center"/>
      <protection hidden="1"/>
    </xf>
    <xf numFmtId="164" fontId="103" fillId="3" borderId="72" xfId="2" applyNumberFormat="1" applyFont="1" applyFill="1" applyBorder="1" applyAlignment="1" applyProtection="1">
      <protection hidden="1"/>
    </xf>
    <xf numFmtId="164" fontId="104" fillId="3" borderId="67" xfId="2" applyNumberFormat="1" applyFont="1" applyFill="1" applyBorder="1" applyAlignment="1" applyProtection="1">
      <alignment horizontal="center"/>
      <protection hidden="1"/>
    </xf>
    <xf numFmtId="9" fontId="104" fillId="3" borderId="67" xfId="1" applyFont="1" applyFill="1" applyBorder="1" applyAlignment="1" applyProtection="1">
      <alignment horizontal="center"/>
      <protection hidden="1"/>
    </xf>
    <xf numFmtId="164" fontId="103" fillId="3" borderId="10" xfId="2" applyNumberFormat="1" applyFont="1" applyFill="1" applyBorder="1" applyAlignment="1" applyProtection="1">
      <protection hidden="1"/>
    </xf>
    <xf numFmtId="164" fontId="103" fillId="3" borderId="7" xfId="2" applyNumberFormat="1" applyFont="1" applyFill="1" applyBorder="1" applyAlignment="1" applyProtection="1">
      <alignment horizontal="left"/>
      <protection hidden="1"/>
    </xf>
    <xf numFmtId="164" fontId="104" fillId="3" borderId="28" xfId="2" applyNumberFormat="1" applyFont="1" applyFill="1" applyBorder="1" applyAlignment="1" applyProtection="1">
      <alignment horizontal="center"/>
      <protection hidden="1"/>
    </xf>
    <xf numFmtId="164" fontId="104" fillId="3" borderId="10" xfId="2" applyNumberFormat="1" applyFont="1" applyFill="1" applyBorder="1" applyAlignment="1" applyProtection="1">
      <alignment horizontal="center"/>
      <protection hidden="1"/>
    </xf>
    <xf numFmtId="164" fontId="104" fillId="3" borderId="29" xfId="2" applyNumberFormat="1" applyFont="1" applyFill="1" applyBorder="1" applyAlignment="1" applyProtection="1">
      <alignment horizontal="center"/>
      <protection hidden="1"/>
    </xf>
    <xf numFmtId="164" fontId="104" fillId="3" borderId="31" xfId="2" applyNumberFormat="1" applyFont="1" applyFill="1" applyBorder="1" applyAlignment="1" applyProtection="1">
      <alignment horizontal="center"/>
      <protection hidden="1"/>
    </xf>
    <xf numFmtId="164" fontId="104" fillId="3" borderId="35" xfId="2" applyNumberFormat="1" applyFont="1" applyFill="1" applyBorder="1" applyAlignment="1" applyProtection="1">
      <alignment horizontal="center"/>
      <protection hidden="1"/>
    </xf>
    <xf numFmtId="164" fontId="104" fillId="3" borderId="8" xfId="2" applyNumberFormat="1" applyFont="1" applyFill="1" applyBorder="1" applyAlignment="1" applyProtection="1">
      <alignment horizontal="center"/>
      <protection hidden="1"/>
    </xf>
    <xf numFmtId="164" fontId="104" fillId="3" borderId="9" xfId="2" applyNumberFormat="1" applyFont="1" applyFill="1" applyBorder="1" applyAlignment="1" applyProtection="1">
      <alignment horizontal="center"/>
      <protection hidden="1"/>
    </xf>
    <xf numFmtId="164" fontId="104" fillId="3" borderId="54" xfId="2" applyNumberFormat="1" applyFont="1" applyFill="1" applyBorder="1" applyAlignment="1" applyProtection="1">
      <alignment horizontal="center"/>
      <protection hidden="1"/>
    </xf>
    <xf numFmtId="164" fontId="104" fillId="3" borderId="44" xfId="2" applyNumberFormat="1" applyFont="1" applyFill="1" applyBorder="1" applyAlignment="1" applyProtection="1">
      <alignment horizontal="center"/>
      <protection hidden="1"/>
    </xf>
    <xf numFmtId="164" fontId="104" fillId="3" borderId="47" xfId="2" applyNumberFormat="1" applyFont="1" applyFill="1" applyBorder="1" applyAlignment="1" applyProtection="1">
      <alignment horizontal="center"/>
      <protection hidden="1"/>
    </xf>
    <xf numFmtId="9" fontId="104" fillId="3" borderId="53" xfId="1" applyFont="1" applyFill="1" applyBorder="1" applyAlignment="1" applyProtection="1">
      <alignment horizontal="center"/>
      <protection hidden="1"/>
    </xf>
    <xf numFmtId="166" fontId="104" fillId="3" borderId="97" xfId="1" applyNumberFormat="1" applyFont="1" applyFill="1" applyBorder="1" applyAlignment="1" applyProtection="1">
      <alignment horizontal="center"/>
      <protection hidden="1"/>
    </xf>
    <xf numFmtId="166" fontId="104" fillId="3" borderId="99" xfId="1" applyNumberFormat="1" applyFont="1" applyFill="1" applyBorder="1" applyAlignment="1" applyProtection="1">
      <alignment horizontal="center"/>
      <protection hidden="1"/>
    </xf>
    <xf numFmtId="9" fontId="104" fillId="3" borderId="94" xfId="1" applyFont="1" applyFill="1" applyBorder="1" applyAlignment="1" applyProtection="1">
      <alignment horizontal="center"/>
      <protection hidden="1"/>
    </xf>
    <xf numFmtId="9" fontId="104" fillId="3" borderId="68" xfId="1" applyFont="1" applyFill="1" applyBorder="1" applyAlignment="1" applyProtection="1">
      <alignment horizontal="center"/>
      <protection hidden="1"/>
    </xf>
    <xf numFmtId="9" fontId="104" fillId="3" borderId="95" xfId="1" applyFont="1" applyFill="1" applyBorder="1" applyAlignment="1" applyProtection="1">
      <alignment horizontal="center"/>
      <protection hidden="1"/>
    </xf>
    <xf numFmtId="9" fontId="104" fillId="3" borderId="93" xfId="1" applyFont="1" applyFill="1" applyBorder="1" applyAlignment="1" applyProtection="1">
      <alignment horizontal="center"/>
      <protection hidden="1"/>
    </xf>
    <xf numFmtId="9" fontId="104" fillId="3" borderId="91" xfId="1" applyFont="1" applyFill="1" applyBorder="1" applyAlignment="1" applyProtection="1">
      <alignment horizontal="center"/>
      <protection hidden="1"/>
    </xf>
    <xf numFmtId="9" fontId="104" fillId="3" borderId="92" xfId="1" applyFont="1" applyFill="1" applyBorder="1" applyAlignment="1" applyProtection="1">
      <alignment horizontal="center"/>
      <protection hidden="1"/>
    </xf>
    <xf numFmtId="168" fontId="104" fillId="3" borderId="97" xfId="1" applyNumberFormat="1" applyFont="1" applyFill="1" applyBorder="1" applyAlignment="1" applyProtection="1">
      <alignment horizontal="center"/>
      <protection hidden="1"/>
    </xf>
    <xf numFmtId="166" fontId="104" fillId="3" borderId="98" xfId="1" applyNumberFormat="1" applyFont="1" applyFill="1" applyBorder="1" applyAlignment="1" applyProtection="1">
      <alignment horizontal="center"/>
      <protection hidden="1"/>
    </xf>
    <xf numFmtId="9" fontId="104" fillId="3" borderId="97" xfId="1" applyFont="1" applyFill="1" applyBorder="1" applyAlignment="1" applyProtection="1">
      <alignment horizontal="center"/>
      <protection hidden="1"/>
    </xf>
    <xf numFmtId="9" fontId="104" fillId="3" borderId="98" xfId="1" applyFont="1" applyFill="1" applyBorder="1" applyAlignment="1" applyProtection="1">
      <alignment horizontal="center"/>
      <protection hidden="1"/>
    </xf>
    <xf numFmtId="9" fontId="104" fillId="3" borderId="90" xfId="1" applyFont="1" applyFill="1" applyBorder="1" applyAlignment="1" applyProtection="1">
      <alignment horizontal="center"/>
      <protection hidden="1"/>
    </xf>
    <xf numFmtId="166" fontId="104" fillId="3" borderId="89" xfId="1" applyNumberFormat="1" applyFont="1" applyFill="1" applyBorder="1" applyAlignment="1" applyProtection="1">
      <alignment horizontal="center"/>
      <protection hidden="1"/>
    </xf>
    <xf numFmtId="164" fontId="70" fillId="0" borderId="0" xfId="3" applyNumberFormat="1" applyFont="1" applyProtection="1">
      <protection hidden="1"/>
    </xf>
    <xf numFmtId="164" fontId="104" fillId="3" borderId="6" xfId="2" applyNumberFormat="1" applyFont="1" applyFill="1" applyBorder="1" applyAlignment="1" applyProtection="1">
      <alignment horizontal="center"/>
      <protection hidden="1"/>
    </xf>
    <xf numFmtId="164" fontId="104" fillId="3" borderId="105" xfId="2" applyNumberFormat="1" applyFont="1" applyFill="1" applyBorder="1" applyAlignment="1" applyProtection="1">
      <alignment horizontal="center"/>
      <protection hidden="1"/>
    </xf>
    <xf numFmtId="164" fontId="104" fillId="3" borderId="48" xfId="2" applyNumberFormat="1" applyFont="1" applyFill="1" applyBorder="1" applyAlignment="1" applyProtection="1">
      <alignment horizontal="center"/>
      <protection hidden="1"/>
    </xf>
    <xf numFmtId="164" fontId="104" fillId="3" borderId="49" xfId="2" applyNumberFormat="1" applyFont="1" applyFill="1" applyBorder="1" applyAlignment="1" applyProtection="1">
      <alignment horizontal="center"/>
      <protection hidden="1"/>
    </xf>
    <xf numFmtId="164" fontId="4" fillId="11" borderId="36" xfId="2" applyNumberFormat="1" applyFont="1" applyFill="1" applyBorder="1" applyAlignment="1" applyProtection="1">
      <alignment horizontal="center"/>
      <protection locked="0" hidden="1"/>
    </xf>
    <xf numFmtId="164" fontId="4" fillId="11" borderId="8" xfId="2" applyNumberFormat="1" applyFont="1" applyFill="1" applyBorder="1" applyAlignment="1" applyProtection="1">
      <alignment horizontal="center"/>
      <protection locked="0" hidden="1"/>
    </xf>
    <xf numFmtId="164" fontId="4" fillId="11" borderId="9" xfId="2" applyNumberFormat="1" applyFont="1" applyFill="1" applyBorder="1" applyAlignment="1" applyProtection="1">
      <alignment horizontal="center"/>
      <protection locked="0" hidden="1"/>
    </xf>
    <xf numFmtId="164" fontId="4" fillId="11" borderId="106" xfId="2" applyNumberFormat="1" applyFont="1" applyFill="1" applyBorder="1" applyAlignment="1" applyProtection="1">
      <alignment horizontal="center"/>
      <protection locked="0" hidden="1"/>
    </xf>
    <xf numFmtId="164" fontId="4" fillId="11" borderId="107" xfId="2" applyNumberFormat="1" applyFont="1" applyFill="1" applyBorder="1" applyAlignment="1" applyProtection="1">
      <alignment horizontal="center"/>
      <protection locked="0" hidden="1"/>
    </xf>
    <xf numFmtId="9" fontId="30" fillId="11" borderId="100" xfId="1" applyFont="1" applyFill="1" applyBorder="1" applyAlignment="1" applyProtection="1">
      <alignment horizontal="center"/>
      <protection locked="0" hidden="1"/>
    </xf>
    <xf numFmtId="164" fontId="24" fillId="11" borderId="6" xfId="2" applyNumberFormat="1" applyFont="1" applyFill="1" applyBorder="1" applyAlignment="1" applyProtection="1">
      <protection locked="0" hidden="1"/>
    </xf>
    <xf numFmtId="164" fontId="24" fillId="11" borderId="5" xfId="2" applyNumberFormat="1" applyFont="1" applyFill="1" applyBorder="1" applyAlignment="1" applyProtection="1">
      <alignment horizontal="left"/>
      <protection locked="0" hidden="1"/>
    </xf>
    <xf numFmtId="164" fontId="30" fillId="11" borderId="29" xfId="2" applyNumberFormat="1" applyFont="1" applyFill="1" applyBorder="1" applyAlignment="1" applyProtection="1">
      <alignment horizontal="center"/>
      <protection locked="0" hidden="1"/>
    </xf>
    <xf numFmtId="164" fontId="30" fillId="11" borderId="6" xfId="2" applyNumberFormat="1" applyFont="1" applyFill="1" applyBorder="1" applyAlignment="1" applyProtection="1">
      <alignment horizontal="center"/>
      <protection locked="0" hidden="1"/>
    </xf>
    <xf numFmtId="164" fontId="30" fillId="11" borderId="30" xfId="2" applyNumberFormat="1" applyFont="1" applyFill="1" applyBorder="1" applyAlignment="1" applyProtection="1">
      <alignment horizontal="center"/>
      <protection locked="0" hidden="1"/>
    </xf>
    <xf numFmtId="164" fontId="24" fillId="11" borderId="82" xfId="2" applyNumberFormat="1" applyFont="1" applyFill="1" applyBorder="1" applyAlignment="1" applyProtection="1">
      <protection locked="0" hidden="1"/>
    </xf>
    <xf numFmtId="164" fontId="30" fillId="11" borderId="77" xfId="2" applyNumberFormat="1" applyFont="1" applyFill="1" applyBorder="1" applyAlignment="1" applyProtection="1">
      <alignment horizontal="center"/>
      <protection locked="0" hidden="1"/>
    </xf>
    <xf numFmtId="166" fontId="30" fillId="11" borderId="81" xfId="1" applyNumberFormat="1" applyFont="1" applyFill="1" applyBorder="1" applyAlignment="1" applyProtection="1">
      <alignment horizontal="center"/>
      <protection locked="0" hidden="1"/>
    </xf>
    <xf numFmtId="165" fontId="30" fillId="11" borderId="77" xfId="2" applyNumberFormat="1" applyFont="1" applyFill="1" applyBorder="1" applyAlignment="1" applyProtection="1">
      <alignment horizontal="center"/>
      <protection locked="0" hidden="1"/>
    </xf>
    <xf numFmtId="166" fontId="30" fillId="11" borderId="71" xfId="1" applyNumberFormat="1" applyFont="1" applyFill="1" applyBorder="1" applyAlignment="1" applyProtection="1">
      <alignment horizontal="center"/>
      <protection locked="0" hidden="1"/>
    </xf>
    <xf numFmtId="164" fontId="24" fillId="11" borderId="69" xfId="2" applyNumberFormat="1" applyFont="1" applyFill="1" applyBorder="1" applyAlignment="1" applyProtection="1">
      <protection locked="0" hidden="1"/>
    </xf>
    <xf numFmtId="164" fontId="30" fillId="11" borderId="70" xfId="2" applyNumberFormat="1" applyFont="1" applyFill="1" applyBorder="1" applyAlignment="1" applyProtection="1">
      <alignment horizontal="center"/>
      <protection locked="0" hidden="1"/>
    </xf>
    <xf numFmtId="9" fontId="30" fillId="11" borderId="70" xfId="1" applyFont="1" applyFill="1" applyBorder="1" applyAlignment="1" applyProtection="1">
      <alignment horizontal="center"/>
      <protection locked="0" hidden="1"/>
    </xf>
    <xf numFmtId="166" fontId="37" fillId="11" borderId="96" xfId="1" applyNumberFormat="1" applyFont="1" applyFill="1" applyBorder="1" applyAlignment="1" applyProtection="1">
      <alignment horizontal="center"/>
      <protection locked="0" hidden="1"/>
    </xf>
    <xf numFmtId="168" fontId="37" fillId="11" borderId="96" xfId="2" applyNumberFormat="1" applyFont="1" applyFill="1" applyBorder="1" applyAlignment="1" applyProtection="1">
      <alignment horizontal="center"/>
      <protection locked="0" hidden="1"/>
    </xf>
    <xf numFmtId="164" fontId="37" fillId="11" borderId="96" xfId="2" applyNumberFormat="1" applyFont="1" applyFill="1" applyBorder="1" applyAlignment="1" applyProtection="1">
      <alignment horizontal="center"/>
      <protection locked="0" hidden="1"/>
    </xf>
    <xf numFmtId="164" fontId="20" fillId="0" borderId="45" xfId="3" applyNumberFormat="1" applyFont="1" applyBorder="1" applyAlignment="1" applyProtection="1">
      <alignment horizontal="center" vertical="top"/>
      <protection hidden="1"/>
    </xf>
    <xf numFmtId="164" fontId="20" fillId="0" borderId="4" xfId="3" applyNumberFormat="1" applyFont="1" applyBorder="1" applyAlignment="1" applyProtection="1">
      <alignment horizontal="center" vertical="top"/>
      <protection hidden="1"/>
    </xf>
    <xf numFmtId="164" fontId="20" fillId="0" borderId="46" xfId="3" applyNumberFormat="1" applyFont="1" applyBorder="1" applyAlignment="1" applyProtection="1">
      <alignment horizontal="center" vertical="top"/>
      <protection hidden="1"/>
    </xf>
    <xf numFmtId="164" fontId="18" fillId="0" borderId="0" xfId="3" applyNumberFormat="1" applyFont="1" applyAlignment="1" applyProtection="1">
      <alignment horizontal="left"/>
      <protection hidden="1"/>
    </xf>
    <xf numFmtId="0" fontId="35" fillId="0" borderId="32" xfId="0" applyFont="1" applyBorder="1" applyAlignment="1" applyProtection="1">
      <alignment horizontal="center"/>
      <protection hidden="1"/>
    </xf>
    <xf numFmtId="0" fontId="35" fillId="0" borderId="2" xfId="0" applyFont="1" applyBorder="1" applyAlignment="1" applyProtection="1">
      <alignment horizontal="center"/>
      <protection hidden="1"/>
    </xf>
    <xf numFmtId="0" fontId="35" fillId="0" borderId="43" xfId="0" applyFont="1" applyBorder="1" applyAlignment="1" applyProtection="1">
      <alignment horizontal="center"/>
      <protection hidden="1"/>
    </xf>
    <xf numFmtId="164" fontId="35" fillId="0" borderId="3" xfId="2" applyNumberFormat="1" applyFont="1" applyFill="1" applyBorder="1" applyAlignment="1" applyProtection="1">
      <protection hidden="1"/>
    </xf>
    <xf numFmtId="164" fontId="35" fillId="0" borderId="0" xfId="2" applyNumberFormat="1" applyFont="1" applyFill="1" applyBorder="1" applyAlignment="1" applyProtection="1">
      <protection hidden="1"/>
    </xf>
    <xf numFmtId="164" fontId="32" fillId="0" borderId="45" xfId="3" applyNumberFormat="1" applyFont="1" applyBorder="1" applyAlignment="1" applyProtection="1">
      <alignment horizontal="center" vertical="top"/>
      <protection hidden="1"/>
    </xf>
    <xf numFmtId="164" fontId="32" fillId="0" borderId="4" xfId="3" applyNumberFormat="1" applyFont="1" applyBorder="1" applyAlignment="1" applyProtection="1">
      <alignment horizontal="center" vertical="top"/>
      <protection hidden="1"/>
    </xf>
    <xf numFmtId="164" fontId="32" fillId="0" borderId="46" xfId="3" applyNumberFormat="1" applyFont="1" applyBorder="1" applyAlignment="1" applyProtection="1">
      <alignment horizontal="center" vertical="top"/>
      <protection hidden="1"/>
    </xf>
    <xf numFmtId="164" fontId="32" fillId="0" borderId="45" xfId="3" applyNumberFormat="1" applyFont="1" applyBorder="1" applyAlignment="1" applyProtection="1">
      <alignment horizontal="center" vertical="center"/>
      <protection hidden="1"/>
    </xf>
    <xf numFmtId="164" fontId="32" fillId="0" borderId="4" xfId="3" applyNumberFormat="1" applyFont="1" applyBorder="1" applyAlignment="1" applyProtection="1">
      <alignment horizontal="center" vertical="center"/>
      <protection hidden="1"/>
    </xf>
    <xf numFmtId="164" fontId="32" fillId="0" borderId="46" xfId="3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64" fontId="32" fillId="0" borderId="27" xfId="3" applyNumberFormat="1" applyFont="1" applyBorder="1" applyAlignment="1" applyProtection="1">
      <alignment horizontal="center" vertical="top"/>
      <protection hidden="1"/>
    </xf>
    <xf numFmtId="164" fontId="36" fillId="0" borderId="0" xfId="3" applyNumberFormat="1" applyFont="1" applyAlignment="1" applyProtection="1">
      <alignment horizontal="center"/>
      <protection hidden="1"/>
    </xf>
    <xf numFmtId="164" fontId="36" fillId="0" borderId="42" xfId="3" applyNumberFormat="1" applyFont="1" applyBorder="1" applyAlignment="1" applyProtection="1">
      <alignment horizontal="center"/>
      <protection hidden="1"/>
    </xf>
    <xf numFmtId="164" fontId="32" fillId="0" borderId="27" xfId="3" applyNumberFormat="1" applyFont="1" applyBorder="1" applyAlignment="1" applyProtection="1">
      <alignment horizontal="center" vertical="center"/>
      <protection hidden="1"/>
    </xf>
    <xf numFmtId="0" fontId="35" fillId="0" borderId="2" xfId="0" applyFont="1" applyBorder="1" applyAlignment="1" applyProtection="1">
      <alignment horizontal="left" indent="1"/>
      <protection hidden="1"/>
    </xf>
    <xf numFmtId="164" fontId="35" fillId="0" borderId="32" xfId="2" applyNumberFormat="1" applyFont="1" applyFill="1" applyBorder="1" applyAlignment="1" applyProtection="1">
      <protection hidden="1"/>
    </xf>
    <xf numFmtId="164" fontId="35" fillId="0" borderId="2" xfId="2" applyNumberFormat="1" applyFont="1" applyFill="1" applyBorder="1" applyAlignment="1" applyProtection="1">
      <protection hidden="1"/>
    </xf>
    <xf numFmtId="0" fontId="34" fillId="0" borderId="32" xfId="0" applyFont="1" applyBorder="1" applyProtection="1">
      <protection hidden="1"/>
    </xf>
    <xf numFmtId="0" fontId="34" fillId="0" borderId="2" xfId="0" applyFont="1" applyBorder="1" applyProtection="1">
      <protection hidden="1"/>
    </xf>
    <xf numFmtId="164" fontId="34" fillId="0" borderId="3" xfId="2" applyNumberFormat="1" applyFont="1" applyFill="1" applyBorder="1" applyAlignment="1" applyProtection="1">
      <protection hidden="1"/>
    </xf>
    <xf numFmtId="164" fontId="34" fillId="0" borderId="0" xfId="2" applyNumberFormat="1" applyFont="1" applyFill="1" applyBorder="1" applyAlignment="1" applyProtection="1">
      <protection hidden="1"/>
    </xf>
    <xf numFmtId="164" fontId="34" fillId="0" borderId="3" xfId="0" applyNumberFormat="1" applyFont="1" applyBorder="1" applyProtection="1">
      <protection hidden="1"/>
    </xf>
    <xf numFmtId="164" fontId="34" fillId="0" borderId="0" xfId="0" applyNumberFormat="1" applyFont="1" applyProtection="1">
      <protection hidden="1"/>
    </xf>
    <xf numFmtId="164" fontId="102" fillId="0" borderId="2" xfId="3" applyNumberFormat="1" applyFont="1" applyBorder="1" applyAlignment="1" applyProtection="1">
      <alignment horizontal="center" vertical="center"/>
      <protection hidden="1"/>
    </xf>
    <xf numFmtId="164" fontId="98" fillId="0" borderId="0" xfId="4" applyNumberFormat="1" applyFont="1" applyAlignment="1" applyProtection="1">
      <alignment horizontal="center"/>
      <protection hidden="1"/>
    </xf>
    <xf numFmtId="168" fontId="89" fillId="10" borderId="45" xfId="4" applyNumberFormat="1" applyFont="1" applyFill="1" applyBorder="1" applyAlignment="1" applyProtection="1">
      <alignment horizontal="left" vertical="center" indent="1"/>
      <protection hidden="1"/>
    </xf>
    <xf numFmtId="168" fontId="89" fillId="10" borderId="4" xfId="4" applyNumberFormat="1" applyFont="1" applyFill="1" applyBorder="1" applyAlignment="1" applyProtection="1">
      <alignment horizontal="left" vertical="center" indent="1"/>
      <protection hidden="1"/>
    </xf>
    <xf numFmtId="168" fontId="89" fillId="10" borderId="3" xfId="4" applyNumberFormat="1" applyFont="1" applyFill="1" applyBorder="1" applyAlignment="1" applyProtection="1">
      <alignment horizontal="left" vertical="center" indent="1"/>
      <protection hidden="1"/>
    </xf>
    <xf numFmtId="168" fontId="89" fillId="10" borderId="0" xfId="4" applyNumberFormat="1" applyFont="1" applyFill="1" applyAlignment="1" applyProtection="1">
      <alignment horizontal="left" vertical="center" indent="1"/>
      <protection hidden="1"/>
    </xf>
    <xf numFmtId="164" fontId="89" fillId="10" borderId="32" xfId="4" applyNumberFormat="1" applyFont="1" applyFill="1" applyBorder="1" applyAlignment="1" applyProtection="1">
      <alignment horizontal="left" vertical="center" indent="1"/>
      <protection hidden="1"/>
    </xf>
    <xf numFmtId="164" fontId="89" fillId="10" borderId="2" xfId="4" applyNumberFormat="1" applyFont="1" applyFill="1" applyBorder="1" applyAlignment="1" applyProtection="1">
      <alignment horizontal="left" vertical="center" indent="1"/>
      <protection hidden="1"/>
    </xf>
    <xf numFmtId="174" fontId="89" fillId="6" borderId="112" xfId="4" applyNumberFormat="1" applyFont="1" applyFill="1" applyBorder="1" applyAlignment="1" applyProtection="1">
      <alignment horizontal="center" vertical="center"/>
      <protection hidden="1"/>
    </xf>
    <xf numFmtId="174" fontId="89" fillId="6" borderId="114" xfId="4" applyNumberFormat="1" applyFont="1" applyFill="1" applyBorder="1" applyAlignment="1" applyProtection="1">
      <alignment horizontal="center" vertical="center"/>
      <protection hidden="1"/>
    </xf>
    <xf numFmtId="164" fontId="89" fillId="6" borderId="112" xfId="4" applyNumberFormat="1" applyFont="1" applyFill="1" applyBorder="1" applyAlignment="1" applyProtection="1">
      <alignment horizontal="center" vertical="center"/>
      <protection hidden="1"/>
    </xf>
    <xf numFmtId="164" fontId="89" fillId="6" borderId="114" xfId="4" applyNumberFormat="1" applyFont="1" applyFill="1" applyBorder="1" applyAlignment="1" applyProtection="1">
      <alignment horizontal="center" vertical="center"/>
      <protection hidden="1"/>
    </xf>
    <xf numFmtId="164" fontId="91" fillId="10" borderId="45" xfId="4" quotePrefix="1" applyNumberFormat="1" applyFont="1" applyFill="1" applyBorder="1" applyAlignment="1" applyProtection="1">
      <alignment horizontal="center"/>
      <protection hidden="1"/>
    </xf>
    <xf numFmtId="164" fontId="91" fillId="10" borderId="4" xfId="4" quotePrefix="1" applyNumberFormat="1" applyFont="1" applyFill="1" applyBorder="1" applyAlignment="1" applyProtection="1">
      <alignment horizontal="center"/>
      <protection hidden="1"/>
    </xf>
    <xf numFmtId="164" fontId="89" fillId="10" borderId="3" xfId="4" applyNumberFormat="1" applyFont="1" applyFill="1" applyBorder="1" applyAlignment="1" applyProtection="1">
      <alignment horizontal="center" vertical="top"/>
      <protection hidden="1"/>
    </xf>
    <xf numFmtId="164" fontId="89" fillId="10" borderId="0" xfId="4" applyNumberFormat="1" applyFont="1" applyFill="1" applyAlignment="1" applyProtection="1">
      <alignment horizontal="center" vertical="top"/>
      <protection hidden="1"/>
    </xf>
    <xf numFmtId="164" fontId="4" fillId="0" borderId="0" xfId="4" applyNumberFormat="1" applyFont="1" applyAlignment="1" applyProtection="1">
      <alignment horizontal="center"/>
      <protection hidden="1"/>
    </xf>
    <xf numFmtId="164" fontId="91" fillId="10" borderId="3" xfId="4" applyNumberFormat="1" applyFont="1" applyFill="1" applyBorder="1" applyAlignment="1" applyProtection="1">
      <alignment horizontal="center"/>
      <protection hidden="1"/>
    </xf>
    <xf numFmtId="164" fontId="91" fillId="10" borderId="0" xfId="4" applyNumberFormat="1" applyFont="1" applyFill="1" applyAlignment="1" applyProtection="1">
      <alignment horizontal="center"/>
      <protection hidden="1"/>
    </xf>
    <xf numFmtId="164" fontId="80" fillId="0" borderId="0" xfId="0" applyNumberFormat="1" applyFont="1" applyAlignment="1" applyProtection="1">
      <alignment horizontal="left"/>
      <protection hidden="1"/>
    </xf>
    <xf numFmtId="164" fontId="104" fillId="3" borderId="36" xfId="2" applyNumberFormat="1" applyFont="1" applyFill="1" applyBorder="1" applyAlignment="1" applyProtection="1">
      <alignment horizontal="center"/>
      <protection hidden="1"/>
    </xf>
    <xf numFmtId="166" fontId="104" fillId="3" borderId="81" xfId="1" applyNumberFormat="1" applyFont="1" applyFill="1" applyBorder="1" applyAlignment="1" applyProtection="1">
      <alignment horizontal="center"/>
      <protection hidden="1"/>
    </xf>
    <xf numFmtId="165" fontId="104" fillId="3" borderId="77" xfId="2" applyNumberFormat="1" applyFont="1" applyFill="1" applyBorder="1" applyAlignment="1" applyProtection="1">
      <alignment horizontal="center"/>
      <protection hidden="1"/>
    </xf>
    <xf numFmtId="164" fontId="104" fillId="3" borderId="70" xfId="2" applyNumberFormat="1" applyFont="1" applyFill="1" applyBorder="1" applyAlignment="1" applyProtection="1">
      <alignment horizontal="center"/>
      <protection hidden="1"/>
    </xf>
    <xf numFmtId="166" fontId="104" fillId="3" borderId="71" xfId="1" applyNumberFormat="1" applyFont="1" applyFill="1" applyBorder="1" applyAlignment="1" applyProtection="1">
      <alignment horizontal="center"/>
      <protection hidden="1"/>
    </xf>
  </cellXfs>
  <cellStyles count="7">
    <cellStyle name="Comma 2" xfId="5" xr:uid="{CBA6DCC3-B14D-4EC5-A187-9345331E907B}"/>
    <cellStyle name="Hyperlink" xfId="6" builtinId="8"/>
    <cellStyle name="Normal" xfId="0" builtinId="0"/>
    <cellStyle name="Normal 2 2" xfId="3" xr:uid="{F50C8478-FFC3-4833-9F73-9B8842372377}"/>
    <cellStyle name="Normal 3 2" xfId="4" xr:uid="{F6F191FC-A379-4451-B0F7-BEF5DBD59566}"/>
    <cellStyle name="Note" xfId="2" builtinId="10"/>
    <cellStyle name="Percent" xfId="1" builtinId="5"/>
  </cellStyles>
  <dxfs count="5">
    <dxf>
      <font>
        <b val="0"/>
        <i val="0"/>
      </font>
      <fill>
        <patternFill>
          <bgColor theme="0"/>
        </patternFill>
      </fill>
      <border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</font>
      <fill>
        <patternFill>
          <bgColor theme="0"/>
        </pattern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EB"/>
      <color rgb="FFB1B1B1"/>
      <color rgb="FFDDEBF7"/>
      <color rgb="FFD8E9CD"/>
      <color rgb="FFE8F2E2"/>
      <color rgb="FFACACAC"/>
      <color rgb="FFA6A6A6"/>
      <color rgb="FFBFBFBF"/>
      <color rgb="FFEFEFEF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291218248226295E-3"/>
          <c:y val="2.5204006497320824E-2"/>
          <c:w val="0.99887095673761517"/>
          <c:h val="0.94346618935843385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Summary!$AC$8</c:f>
              <c:strCache>
                <c:ptCount val="1"/>
                <c:pt idx="0">
                  <c:v>Common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53-46B3-B6B9-AE2A2EB4A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53-46B3-B6B9-AE2A2EB4A961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3-46B3-B6B9-AE2A2EB4A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3-46B3-B6B9-AE2A2EB4A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3-46B3-B6B9-AE2A2EB4A961}"/>
                </c:ext>
              </c:extLst>
            </c:dLbl>
            <c:dLbl>
              <c:idx val="4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none" anchor="ctr" anchorCtr="0"/>
                <a:lstStyle/>
                <a:p>
                  <a:pPr algn="l"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59322033898305"/>
                      <c:h val="0.119760479041916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53-46B3-B6B9-AE2A2EB4A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Summary!$AD$8:$AH$8</c:f>
              <c:numCache>
                <c:formatCode>.0;\-.0;""</c:formatCode>
                <c:ptCount val="5"/>
                <c:pt idx="1">
                  <c:v>1.7313095604231392</c:v>
                </c:pt>
                <c:pt idx="2">
                  <c:v>10.5</c:v>
                </c:pt>
                <c:pt idx="3" formatCode="#,##0;[Red]#,##0">
                  <c:v>16.488662480220373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53-46B3-B6B9-AE2A2EB4A961}"/>
            </c:ext>
          </c:extLst>
        </c:ser>
        <c:ser>
          <c:idx val="3"/>
          <c:order val="1"/>
          <c:tx>
            <c:strRef>
              <c:f>Summary!$AC$9</c:f>
              <c:strCache>
                <c:ptCount val="1"/>
                <c:pt idx="0">
                  <c:v>Preferred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2F3F6"/>
              </a:solidFill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53-46B3-B6B9-AE2A2EB4A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153-46B3-B6B9-AE2A2EB4A961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3-46B3-B6B9-AE2A2EB4A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53-46B3-B6B9-AE2A2EB4A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53-46B3-B6B9-AE2A2EB4A961}"/>
                </c:ext>
              </c:extLst>
            </c:dLbl>
            <c:dLbl>
              <c:idx val="4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none" anchor="ctr" anchorCtr="0"/>
                <a:lstStyle/>
                <a:p>
                  <a:pPr algn="l"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7153-46B3-B6B9-AE2A2EB4A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Summary!$AD$9:$AH$9</c:f>
              <c:numCache>
                <c:formatCode>.0;\-.0;""</c:formatCode>
                <c:ptCount val="5"/>
                <c:pt idx="1">
                  <c:v>0.9443506693217123</c:v>
                </c:pt>
                <c:pt idx="2">
                  <c:v>10.5</c:v>
                </c:pt>
                <c:pt idx="3" formatCode="#,##0;[Red]#,##0">
                  <c:v>8.9938158983020209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53-46B3-B6B9-AE2A2EB4A961}"/>
            </c:ext>
          </c:extLst>
        </c:ser>
        <c:ser>
          <c:idx val="1"/>
          <c:order val="2"/>
          <c:tx>
            <c:strRef>
              <c:f>Summary!$AC$11</c:f>
              <c:strCache>
                <c:ptCount val="1"/>
                <c:pt idx="0">
                  <c:v>WACC =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153-46B3-B6B9-AE2A2EB4A961}"/>
              </c:ext>
            </c:extLst>
          </c:dPt>
          <c:dLbls>
            <c:dLbl>
              <c:idx val="0"/>
              <c:layout>
                <c:manualLayout>
                  <c:x val="1.7800627992906944E-2"/>
                  <c:y val="-8.6104959313493701E-3"/>
                </c:manualLayout>
              </c:layout>
              <c:numFmt formatCode="0.0%" sourceLinked="0"/>
              <c:spPr>
                <a:solidFill>
                  <a:schemeClr val="bg1"/>
                </a:solidFill>
                <a:ln w="9525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43689792985619"/>
                      <c:h val="0.138365004320174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153-46B3-B6B9-AE2A2EB4A9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Summary!$AD$11:$AH$11</c:f>
              <c:numCache>
                <c:formatCode>.0;\-.0;""</c:formatCode>
                <c:ptCount val="5"/>
                <c:pt idx="0" formatCode="0%">
                  <c:v>9.0535412865676915E-2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53-46B3-B6B9-AE2A2EB4A961}"/>
            </c:ext>
          </c:extLst>
        </c:ser>
        <c:ser>
          <c:idx val="2"/>
          <c:order val="3"/>
          <c:tx>
            <c:strRef>
              <c:f>Summary!$AC$10</c:f>
              <c:strCache>
                <c:ptCount val="1"/>
                <c:pt idx="0">
                  <c:v>L/T Debt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1E5EB"/>
              </a:solidFill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4-7153-46B3-B6B9-AE2A2EB4A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153-46B3-B6B9-AE2A2EB4A9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53-46B3-B6B9-AE2A2EB4A9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53-46B3-B6B9-AE2A2EB4A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53-46B3-B6B9-AE2A2EB4A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53-46B3-B6B9-AE2A2EB4A961}"/>
                </c:ext>
              </c:extLst>
            </c:dLbl>
            <c:dLbl>
              <c:idx val="4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none" anchor="ctr" anchorCtr="0"/>
                <a:lstStyle/>
                <a:p>
                  <a:pPr algn="l"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59322033898305"/>
                      <c:h val="0.121382562958073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153-46B3-B6B9-AE2A2EB4A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Summary!$AD$10:$AH$10</c:f>
              <c:numCache>
                <c:formatCode>.0;\-.0;""</c:formatCode>
                <c:ptCount val="5"/>
                <c:pt idx="1">
                  <c:v>0.38223717567783588</c:v>
                </c:pt>
                <c:pt idx="2">
                  <c:v>8.5</c:v>
                </c:pt>
                <c:pt idx="3" formatCode="#,##0;[Red]#,##0">
                  <c:v>4.4969079491510104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153-46B3-B6B9-AE2A2EB4A961}"/>
            </c:ext>
          </c:extLst>
        </c:ser>
        <c:ser>
          <c:idx val="0"/>
          <c:order val="4"/>
          <c:tx>
            <c:strRef>
              <c:f>Summary!$AC$12</c:f>
              <c:strCache>
                <c:ptCount val="1"/>
                <c:pt idx="0">
                  <c:v>S/T Debt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2F3F6"/>
              </a:solidFill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C-7153-46B3-B6B9-AE2A2EB4A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7153-46B3-B6B9-AE2A2EB4A9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53-46B3-B6B9-AE2A2EB4A9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53-46B3-B6B9-AE2A2EB4A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53-46B3-B6B9-AE2A2EB4A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53-46B3-B6B9-AE2A2EB4A961}"/>
                </c:ext>
              </c:extLst>
            </c:dLbl>
            <c:dLbl>
              <c:idx val="4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none" anchor="ctr" anchorCtr="0"/>
                <a:lstStyle/>
                <a:p>
                  <a:pPr algn="l"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59322033898305"/>
                      <c:h val="0.121382562958073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7153-46B3-B6B9-AE2A2EB4A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Summary!$AD$12:$AH$12</c:f>
              <c:numCache>
                <c:formatCode>.0;\-.0;""</c:formatCode>
                <c:ptCount val="5"/>
                <c:pt idx="1">
                  <c:v>0.52463926073428457</c:v>
                </c:pt>
                <c:pt idx="2">
                  <c:v>7.0000000000000009</c:v>
                </c:pt>
                <c:pt idx="3" formatCode="#,##0;[Red]#,##0">
                  <c:v>7.4948465819183507</c:v>
                </c:pt>
                <c:pt idx="4" formatCode="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153-46B3-B6B9-AE2A2EB4A961}"/>
            </c:ext>
          </c:extLst>
        </c:ser>
        <c:ser>
          <c:idx val="5"/>
          <c:order val="5"/>
          <c:tx>
            <c:strRef>
              <c:f>Summary!$AC$13</c:f>
              <c:strCache>
                <c:ptCount val="1"/>
                <c:pt idx="0">
                  <c:v>Credit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153-46B3-B6B9-AE2A2EB4A9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153-46B3-B6B9-AE2A2EB4A9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53-46B3-B6B9-AE2A2EB4A9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53-46B3-B6B9-AE2A2EB4A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53-46B3-B6B9-AE2A2EB4A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53-46B3-B6B9-AE2A2EB4A961}"/>
                </c:ext>
              </c:extLst>
            </c:dLbl>
            <c:dLbl>
              <c:idx val="4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none" anchor="ctr" anchorCtr="0"/>
                <a:lstStyle/>
                <a:p>
                  <a:pPr algn="l"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Segoe UI Semibold" panose="020B0702040204020203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559322033898305"/>
                      <c:h val="0.121382562958073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6-7153-46B3-B6B9-AE2A2EB4A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Summary!$AD$13:$AH$13</c:f>
              <c:numCache>
                <c:formatCode>.0;\-.0;""</c:formatCode>
                <c:ptCount val="5"/>
                <c:pt idx="1">
                  <c:v>5.4710046204107208</c:v>
                </c:pt>
                <c:pt idx="2">
                  <c:v>8.75</c:v>
                </c:pt>
                <c:pt idx="3" formatCode="#,##0;[Red]#,##0">
                  <c:v>62.525767090408245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153-46B3-B6B9-AE2A2EB4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418831"/>
        <c:axId val="363416911"/>
      </c:barChart>
      <c:catAx>
        <c:axId val="363418831"/>
        <c:scaling>
          <c:orientation val="maxMin"/>
        </c:scaling>
        <c:delete val="1"/>
        <c:axPos val="b"/>
        <c:numFmt formatCode="General" sourceLinked="1"/>
        <c:majorTickMark val="none"/>
        <c:minorTickMark val="none"/>
        <c:tickLblPos val="high"/>
        <c:crossAx val="363416911"/>
        <c:crosses val="autoZero"/>
        <c:auto val="1"/>
        <c:lblAlgn val="ctr"/>
        <c:lblOffset val="0"/>
        <c:noMultiLvlLbl val="0"/>
      </c:catAx>
      <c:valAx>
        <c:axId val="3634169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363418831"/>
        <c:crosses val="autoZero"/>
        <c:crossBetween val="between"/>
      </c:valAx>
      <c:spPr>
        <a:noFill/>
        <a:ln w="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0" cap="flat" cmpd="sng" algn="ctr">
      <a:noFill/>
      <a:round/>
    </a:ln>
    <a:effectLst/>
  </c:spPr>
  <c:txPr>
    <a:bodyPr/>
    <a:lstStyle/>
    <a:p>
      <a:pPr>
        <a:defRPr sz="950">
          <a:solidFill>
            <a:sysClr val="windowText" lastClr="000000"/>
          </a:solidFill>
          <a:latin typeface="+mn-lt"/>
          <a:cs typeface="Segoe UI Semibold" panose="020B0702040204020203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06633953108788E-3"/>
          <c:y val="5.2083333333333336E-2"/>
          <c:w val="0.9961993019900176"/>
          <c:h val="0.92174513342082243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Summary!$AC$8</c:f>
              <c:strCache>
                <c:ptCount val="1"/>
                <c:pt idx="0">
                  <c:v>Common</c:v>
                </c:pt>
              </c:strCache>
            </c:strRef>
          </c:tx>
          <c:spPr>
            <a:noFill/>
            <a:ln w="0">
              <a:noFill/>
              <a:prstDash val="sysDot"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A52-4FD6-AC08-14DFD6D3B9D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2-4FD6-AC08-14DFD6D3B9D4}"/>
                </c:ext>
              </c:extLst>
            </c:dLbl>
            <c:spPr>
              <a:solidFill>
                <a:srgbClr val="E1E5EB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Summary!$AD$8:$AH$8</c:f>
              <c:numCache>
                <c:formatCode>.0;\-.0;""</c:formatCode>
                <c:ptCount val="5"/>
                <c:pt idx="1">
                  <c:v>1.7313095604231392</c:v>
                </c:pt>
                <c:pt idx="2">
                  <c:v>10.5</c:v>
                </c:pt>
                <c:pt idx="3" formatCode="#,##0;[Red]#,##0">
                  <c:v>16.488662480220373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2-4FD6-AC08-14DFD6D3B9D4}"/>
            </c:ext>
          </c:extLst>
        </c:ser>
        <c:ser>
          <c:idx val="3"/>
          <c:order val="1"/>
          <c:tx>
            <c:strRef>
              <c:f>Summary!$AC$9</c:f>
              <c:strCache>
                <c:ptCount val="1"/>
                <c:pt idx="0">
                  <c:v>Preferred</c:v>
                </c:pt>
              </c:strCache>
            </c:strRef>
          </c:tx>
          <c:spPr>
            <a:noFill/>
            <a:ln w="0">
              <a:noFill/>
              <a:prstDash val="sysDot"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A52-4FD6-AC08-14DFD6D3B9D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2-4FD6-AC08-14DFD6D3B9D4}"/>
                </c:ext>
              </c:extLst>
            </c:dLbl>
            <c:spPr>
              <a:solidFill>
                <a:srgbClr val="F2F3F6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Summary!$AD$9:$AH$9</c:f>
              <c:numCache>
                <c:formatCode>.0;\-.0;""</c:formatCode>
                <c:ptCount val="5"/>
                <c:pt idx="1">
                  <c:v>0.9443506693217123</c:v>
                </c:pt>
                <c:pt idx="2">
                  <c:v>10.5</c:v>
                </c:pt>
                <c:pt idx="3" formatCode="#,##0;[Red]#,##0">
                  <c:v>8.9938158983020209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52-4FD6-AC08-14DFD6D3B9D4}"/>
            </c:ext>
          </c:extLst>
        </c:ser>
        <c:ser>
          <c:idx val="2"/>
          <c:order val="2"/>
          <c:tx>
            <c:strRef>
              <c:f>Summary!$AC$10</c:f>
              <c:strCache>
                <c:ptCount val="1"/>
                <c:pt idx="0">
                  <c:v>L/T Debt</c:v>
                </c:pt>
              </c:strCache>
            </c:strRef>
          </c:tx>
          <c:spPr>
            <a:noFill/>
            <a:ln w="0">
              <a:noFill/>
              <a:prstDash val="sysDot"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2-4FD6-AC08-14DFD6D3B9D4}"/>
                </c:ext>
              </c:extLst>
            </c:dLbl>
            <c:spPr>
              <a:solidFill>
                <a:srgbClr val="E1E5EB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Summary!$AD$10:$AH$10</c:f>
              <c:numCache>
                <c:formatCode>.0;\-.0;""</c:formatCode>
                <c:ptCount val="5"/>
                <c:pt idx="1">
                  <c:v>0.38223717567783588</c:v>
                </c:pt>
                <c:pt idx="2">
                  <c:v>8.5</c:v>
                </c:pt>
                <c:pt idx="3" formatCode="#,##0;[Red]#,##0">
                  <c:v>4.4969079491510104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52-4FD6-AC08-14DFD6D3B9D4}"/>
            </c:ext>
          </c:extLst>
        </c:ser>
        <c:ser>
          <c:idx val="1"/>
          <c:order val="3"/>
          <c:tx>
            <c:strRef>
              <c:f>Summary!$AC$11</c:f>
              <c:strCache>
                <c:ptCount val="1"/>
                <c:pt idx="0">
                  <c:v>WACC =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2-4FD6-AC08-14DFD6D3B9D4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Summary!$AD$11:$AH$11</c:f>
              <c:numCache>
                <c:formatCode>.0;\-.0;""</c:formatCode>
                <c:ptCount val="5"/>
                <c:pt idx="0" formatCode="0%">
                  <c:v>9.0535412865676915E-2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52-4FD6-AC08-14DFD6D3B9D4}"/>
            </c:ext>
          </c:extLst>
        </c:ser>
        <c:ser>
          <c:idx val="0"/>
          <c:order val="4"/>
          <c:tx>
            <c:strRef>
              <c:f>Summary!$AC$12</c:f>
              <c:strCache>
                <c:ptCount val="1"/>
                <c:pt idx="0">
                  <c:v>S/T Debt</c:v>
                </c:pt>
              </c:strCache>
            </c:strRef>
          </c:tx>
          <c:spPr>
            <a:noFill/>
            <a:ln w="0">
              <a:noFill/>
              <a:prstDash val="sysDot"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52-4FD6-AC08-14DFD6D3B9D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2-4FD6-AC08-14DFD6D3B9D4}"/>
                </c:ext>
              </c:extLst>
            </c:dLbl>
            <c:spPr>
              <a:solidFill>
                <a:srgbClr val="F2F3F6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Summary!$AD$12:$AH$12</c:f>
              <c:numCache>
                <c:formatCode>.0;\-.0;""</c:formatCode>
                <c:ptCount val="5"/>
                <c:pt idx="1">
                  <c:v>0.52463926073428457</c:v>
                </c:pt>
                <c:pt idx="2">
                  <c:v>7.0000000000000009</c:v>
                </c:pt>
                <c:pt idx="3" formatCode="#,##0;[Red]#,##0">
                  <c:v>7.4948465819183507</c:v>
                </c:pt>
                <c:pt idx="4" formatCode="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52-4FD6-AC08-14DFD6D3B9D4}"/>
            </c:ext>
          </c:extLst>
        </c:ser>
        <c:ser>
          <c:idx val="5"/>
          <c:order val="5"/>
          <c:tx>
            <c:strRef>
              <c:f>Summary!$AC$13</c:f>
              <c:strCache>
                <c:ptCount val="1"/>
                <c:pt idx="0">
                  <c:v>Credit</c:v>
                </c:pt>
              </c:strCache>
            </c:strRef>
          </c:tx>
          <c:spPr>
            <a:noFill/>
            <a:ln w="0">
              <a:noFill/>
              <a:prstDash val="sysDot"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A52-4FD6-AC08-14DFD6D3B9D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2-4FD6-AC08-14DFD6D3B9D4}"/>
                </c:ext>
              </c:extLst>
            </c:dLbl>
            <c:spPr>
              <a:solidFill>
                <a:srgbClr val="E1E5EB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Summary!$AD$7:$AH$7</c:f>
              <c:strCache>
                <c:ptCount val="5"/>
                <c:pt idx="0">
                  <c:v>WACC</c:v>
                </c:pt>
                <c:pt idx="1">
                  <c:v>Weighted cost</c:v>
                </c:pt>
                <c:pt idx="2">
                  <c:v>Cost</c:v>
                </c:pt>
                <c:pt idx="3">
                  <c:v>Pct of total</c:v>
                </c:pt>
                <c:pt idx="4">
                  <c:v>      </c:v>
                </c:pt>
              </c:strCache>
            </c:strRef>
          </c:cat>
          <c:val>
            <c:numRef>
              <c:f>Summary!$AD$13:$AH$13</c:f>
              <c:numCache>
                <c:formatCode>.0;\-.0;""</c:formatCode>
                <c:ptCount val="5"/>
                <c:pt idx="1">
                  <c:v>5.4710046204107208</c:v>
                </c:pt>
                <c:pt idx="2">
                  <c:v>8.75</c:v>
                </c:pt>
                <c:pt idx="3" formatCode="#,##0;[Red]#,##0">
                  <c:v>62.525767090408245</c:v>
                </c:pt>
                <c:pt idx="4" formatCode="#,##0;[Red]#,##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52-4FD6-AC08-14DFD6D3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2"/>
        <c:overlap val="57"/>
        <c:axId val="363418831"/>
        <c:axId val="363416911"/>
      </c:barChart>
      <c:catAx>
        <c:axId val="363418831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3175" cap="flat" cmpd="sng" algn="ctr">
            <a:noFill/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363416911"/>
        <c:crosses val="autoZero"/>
        <c:auto val="1"/>
        <c:lblAlgn val="ctr"/>
        <c:lblOffset val="0"/>
        <c:noMultiLvlLbl val="0"/>
      </c:catAx>
      <c:valAx>
        <c:axId val="3634169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36341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3175" cap="flat" cmpd="sng" algn="ctr">
      <a:noFill/>
      <a:round/>
    </a:ln>
    <a:effectLst/>
  </c:spPr>
  <c:txPr>
    <a:bodyPr/>
    <a:lstStyle/>
    <a:p>
      <a:pPr>
        <a:defRPr sz="950" b="0">
          <a:solidFill>
            <a:sysClr val="windowText" lastClr="000000"/>
          </a:solidFill>
          <a:latin typeface="+mn-lt"/>
          <a:ea typeface="Yu Gothic UI Semibold" panose="020B0700000000000000" pitchFamily="34" charset="-128"/>
          <a:cs typeface="Segoe UI Semibold" panose="020B0702040204020203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13626643443763078"/>
          <c:w val="1"/>
          <c:h val="0.82274997883329104"/>
        </c:manualLayout>
      </c:layout>
      <c:barChart>
        <c:barDir val="col"/>
        <c:grouping val="clustered"/>
        <c:varyColors val="0"/>
        <c:ser>
          <c:idx val="0"/>
          <c:order val="0"/>
          <c:spPr>
            <a:noFill/>
            <a:ln w="3175">
              <a:noFill/>
            </a:ln>
            <a:effectLst/>
          </c:spPr>
          <c:invertIfNegative val="0"/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90355329949238"/>
                      <c:h val="0.12165898617511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970-4648-BF94-57609DD48D44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90355329949238"/>
                      <c:h val="0.12165898617511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970-4648-BF94-57609DD48D44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90355329949238"/>
                      <c:h val="0.12165898617511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970-4648-BF94-57609DD48D44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90355329949238"/>
                      <c:h val="0.12165898617511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970-4648-BF94-57609DD48D44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90355329949238"/>
                      <c:h val="0.12165898617511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970-4648-BF94-57609DD48D44}"/>
                </c:ext>
              </c:extLst>
            </c:dLbl>
            <c:numFmt formatCode="#,##0.0\ \x;[Red]#,##0.0\ \x" sourceLinked="0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  <a:effectLst/>
            </c:spPr>
            <c:txPr>
              <a:bodyPr rot="0" vertOverflow="clip" horzOverflow="clip" vert="horz" wrap="none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Summary!$AR$17:$AR$21</c:f>
              <c:strCache>
                <c:ptCount val="5"/>
                <c:pt idx="0">
                  <c:v>Price</c:v>
                </c:pt>
                <c:pt idx="1">
                  <c:v>Units</c:v>
                </c:pt>
                <c:pt idx="2">
                  <c:v>Overhead</c:v>
                </c:pt>
                <c:pt idx="3">
                  <c:v>Payroll</c:v>
                </c:pt>
                <c:pt idx="4">
                  <c:v>COGS</c:v>
                </c:pt>
              </c:strCache>
            </c:strRef>
          </c:cat>
          <c:val>
            <c:numRef>
              <c:f>Summary!$AS$17:$AS$21</c:f>
              <c:numCache>
                <c:formatCode>#,##0</c:formatCode>
                <c:ptCount val="5"/>
                <c:pt idx="0">
                  <c:v>7.3418363668164091</c:v>
                </c:pt>
                <c:pt idx="1">
                  <c:v>2.410987293357679</c:v>
                </c:pt>
                <c:pt idx="2">
                  <c:v>-0.4734432855561293</c:v>
                </c:pt>
                <c:pt idx="3">
                  <c:v>-0.72510630759415418</c:v>
                </c:pt>
                <c:pt idx="4">
                  <c:v>-4.9309803675871411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0-4648-BF94-57609DD48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"/>
        <c:overlap val="-27"/>
        <c:axId val="127186655"/>
        <c:axId val="127185215"/>
      </c:barChart>
      <c:catAx>
        <c:axId val="12718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6350" cap="flat" cmpd="sng" algn="ctr">
            <a:solidFill>
              <a:schemeClr val="tx1"/>
            </a:solidFill>
            <a:prstDash val="sysDot"/>
            <a:round/>
          </a:ln>
          <a:effectLst/>
        </c:spPr>
        <c:txPr>
          <a:bodyPr rot="-60000000" vert="horz"/>
          <a:lstStyle/>
          <a:p>
            <a:pPr>
              <a:defRPr sz="950" u="none">
                <a:solidFill>
                  <a:srgbClr val="A80000"/>
                </a:solidFill>
              </a:defRPr>
            </a:pPr>
            <a:endParaRPr lang="en-US"/>
          </a:p>
        </c:txPr>
        <c:crossAx val="127185215"/>
        <c:crosses val="autoZero"/>
        <c:auto val="1"/>
        <c:lblAlgn val="ctr"/>
        <c:lblOffset val="0"/>
        <c:noMultiLvlLbl val="0"/>
      </c:catAx>
      <c:valAx>
        <c:axId val="12718521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27186655"/>
        <c:crosses val="autoZero"/>
        <c:crossBetween val="between"/>
      </c:valAx>
      <c:spPr>
        <a:noFill/>
        <a:ln w="317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rgbClr val="0000CC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380015</xdr:colOff>
      <xdr:row>14</xdr:row>
      <xdr:rowOff>193548</xdr:rowOff>
    </xdr:from>
    <xdr:to>
      <xdr:col>16</xdr:col>
      <xdr:colOff>156844</xdr:colOff>
      <xdr:row>21</xdr:row>
      <xdr:rowOff>56388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A9FE547-9497-4D82-BD2A-347D37F7A1BB}"/>
            </a:ext>
          </a:extLst>
        </xdr:cNvPr>
        <xdr:cNvGrpSpPr/>
      </xdr:nvGrpSpPr>
      <xdr:grpSpPr>
        <a:xfrm>
          <a:off x="4540535" y="3424428"/>
          <a:ext cx="3800189" cy="1463040"/>
          <a:chOff x="4540535" y="3406140"/>
          <a:chExt cx="3800189" cy="1467016"/>
        </a:xfrm>
      </xdr:grpSpPr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146FDF8-BFF5-4D95-96E0-C170B379D648}"/>
              </a:ext>
            </a:extLst>
          </xdr:cNvPr>
          <xdr:cNvGraphicFramePr>
            <a:graphicFrameLocks/>
          </xdr:cNvGraphicFramePr>
        </xdr:nvGraphicFramePr>
        <xdr:xfrm>
          <a:off x="4540535" y="3406140"/>
          <a:ext cx="3779979" cy="1461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549856A7-AFBD-E243-19C9-D375355D588F}"/>
              </a:ext>
            </a:extLst>
          </xdr:cNvPr>
          <xdr:cNvGraphicFramePr>
            <a:graphicFrameLocks/>
          </xdr:cNvGraphicFramePr>
        </xdr:nvGraphicFramePr>
        <xdr:xfrm>
          <a:off x="4540535" y="3406140"/>
          <a:ext cx="3800189" cy="14670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oneCell">
    <xdr:from>
      <xdr:col>11</xdr:col>
      <xdr:colOff>7620</xdr:colOff>
      <xdr:row>5</xdr:row>
      <xdr:rowOff>22860</xdr:rowOff>
    </xdr:from>
    <xdr:to>
      <xdr:col>15</xdr:col>
      <xdr:colOff>554736</xdr:colOff>
      <xdr:row>12</xdr:row>
      <xdr:rowOff>45720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1424AB-8393-41A8-85BE-7D8EBAFA5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23308</xdr:colOff>
      <xdr:row>1</xdr:row>
      <xdr:rowOff>34962</xdr:rowOff>
    </xdr:from>
    <xdr:to>
      <xdr:col>2</xdr:col>
      <xdr:colOff>1143448</xdr:colOff>
      <xdr:row>2</xdr:row>
      <xdr:rowOff>316902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ABC35AF-F9B7-4B4F-B968-EE70C9B5E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68" y="255942"/>
          <a:ext cx="56235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926941</xdr:colOff>
      <xdr:row>21</xdr:row>
      <xdr:rowOff>58923</xdr:rowOff>
    </xdr:from>
    <xdr:to>
      <xdr:col>1</xdr:col>
      <xdr:colOff>926941</xdr:colOff>
      <xdr:row>28</xdr:row>
      <xdr:rowOff>19497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9F5B068-C853-47A5-ADD8-173A3912415A}"/>
            </a:ext>
          </a:extLst>
        </xdr:cNvPr>
        <xdr:cNvCxnSpPr>
          <a:cxnSpLocks noChangeAspect="1"/>
        </xdr:cNvCxnSpPr>
      </xdr:nvCxnSpPr>
      <xdr:spPr>
        <a:xfrm>
          <a:off x="1330801" y="4333743"/>
          <a:ext cx="0" cy="1187394"/>
        </a:xfrm>
        <a:prstGeom prst="line">
          <a:avLst/>
        </a:prstGeom>
        <a:noFill/>
        <a:ln w="0">
          <a:solidFill>
            <a:srgbClr val="EAB2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2</xdr:col>
      <xdr:colOff>279238</xdr:colOff>
      <xdr:row>21</xdr:row>
      <xdr:rowOff>58923</xdr:rowOff>
    </xdr:from>
    <xdr:to>
      <xdr:col>2</xdr:col>
      <xdr:colOff>279238</xdr:colOff>
      <xdr:row>28</xdr:row>
      <xdr:rowOff>19497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EECFC14-EA07-4859-9FF4-AB80AA90763D}"/>
            </a:ext>
          </a:extLst>
        </xdr:cNvPr>
        <xdr:cNvCxnSpPr>
          <a:cxnSpLocks noChangeAspect="1"/>
        </xdr:cNvCxnSpPr>
      </xdr:nvCxnSpPr>
      <xdr:spPr>
        <a:xfrm>
          <a:off x="5186518" y="4333743"/>
          <a:ext cx="0" cy="1187394"/>
        </a:xfrm>
        <a:prstGeom prst="line">
          <a:avLst/>
        </a:prstGeom>
        <a:noFill/>
        <a:ln w="0">
          <a:solidFill>
            <a:srgbClr val="0076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2801458</xdr:colOff>
      <xdr:row>21</xdr:row>
      <xdr:rowOff>58923</xdr:rowOff>
    </xdr:from>
    <xdr:to>
      <xdr:col>1</xdr:col>
      <xdr:colOff>2801458</xdr:colOff>
      <xdr:row>28</xdr:row>
      <xdr:rowOff>19497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AEEB50F-AD21-43C8-AE81-0B71902B7BF8}"/>
            </a:ext>
          </a:extLst>
        </xdr:cNvPr>
        <xdr:cNvCxnSpPr>
          <a:cxnSpLocks noChangeAspect="1"/>
        </xdr:cNvCxnSpPr>
      </xdr:nvCxnSpPr>
      <xdr:spPr>
        <a:xfrm>
          <a:off x="3205318" y="4333743"/>
          <a:ext cx="0" cy="1187394"/>
        </a:xfrm>
        <a:prstGeom prst="line">
          <a:avLst/>
        </a:prstGeom>
        <a:noFill/>
        <a:ln w="0">
          <a:solidFill>
            <a:srgbClr val="0033CC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666051</xdr:colOff>
      <xdr:row>14</xdr:row>
      <xdr:rowOff>177724</xdr:rowOff>
    </xdr:from>
    <xdr:to>
      <xdr:col>1</xdr:col>
      <xdr:colOff>1651059</xdr:colOff>
      <xdr:row>28</xdr:row>
      <xdr:rowOff>19497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F547F1AE-324E-4F72-9F8C-7A28CF5C0E1C}"/>
            </a:ext>
          </a:extLst>
        </xdr:cNvPr>
        <xdr:cNvCxnSpPr>
          <a:cxnSpLocks noChangeAspect="1"/>
        </xdr:cNvCxnSpPr>
      </xdr:nvCxnSpPr>
      <xdr:spPr>
        <a:xfrm rot="16200000" flipH="1">
          <a:off x="395658" y="3861877"/>
          <a:ext cx="2333513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2707036</xdr:colOff>
      <xdr:row>14</xdr:row>
      <xdr:rowOff>177724</xdr:rowOff>
    </xdr:from>
    <xdr:to>
      <xdr:col>1</xdr:col>
      <xdr:colOff>3692042</xdr:colOff>
      <xdr:row>28</xdr:row>
      <xdr:rowOff>19497</xdr:rowOff>
    </xdr:to>
    <xdr:cxnSp macro="">
      <xdr:nvCxnSpPr>
        <xdr:cNvPr id="6" name="Connector: Elbow 5">
          <a:extLst>
            <a:ext uri="{FF2B5EF4-FFF2-40B4-BE49-F238E27FC236}">
              <a16:creationId xmlns:a16="http://schemas.microsoft.com/office/drawing/2014/main" id="{9109359D-895E-4BC6-859B-98087E7DAB6D}"/>
            </a:ext>
          </a:extLst>
        </xdr:cNvPr>
        <xdr:cNvCxnSpPr>
          <a:cxnSpLocks noChangeAspect="1"/>
        </xdr:cNvCxnSpPr>
      </xdr:nvCxnSpPr>
      <xdr:spPr>
        <a:xfrm rot="16200000" flipH="1">
          <a:off x="2436642" y="3861878"/>
          <a:ext cx="2333513" cy="985006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245784</xdr:colOff>
      <xdr:row>14</xdr:row>
      <xdr:rowOff>177724</xdr:rowOff>
    </xdr:from>
    <xdr:to>
      <xdr:col>2</xdr:col>
      <xdr:colOff>1223409</xdr:colOff>
      <xdr:row>28</xdr:row>
      <xdr:rowOff>19497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49D5CBB7-5A7B-4379-ABAD-C67ADCED34C1}"/>
            </a:ext>
          </a:extLst>
        </xdr:cNvPr>
        <xdr:cNvCxnSpPr>
          <a:cxnSpLocks noChangeAspect="1"/>
        </xdr:cNvCxnSpPr>
      </xdr:nvCxnSpPr>
      <xdr:spPr>
        <a:xfrm rot="16200000" flipH="1">
          <a:off x="4475120" y="3865568"/>
          <a:ext cx="2333513" cy="977625"/>
        </a:xfrm>
        <a:prstGeom prst="bentConnector3">
          <a:avLst>
            <a:gd name="adj1" fmla="val 113"/>
          </a:avLst>
        </a:prstGeom>
        <a:ln w="0">
          <a:solidFill>
            <a:srgbClr val="0076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1007551</xdr:colOff>
      <xdr:row>6</xdr:row>
      <xdr:rowOff>48902</xdr:rowOff>
    </xdr:from>
    <xdr:to>
      <xdr:col>1</xdr:col>
      <xdr:colOff>1992559</xdr:colOff>
      <xdr:row>28</xdr:row>
      <xdr:rowOff>19497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FC8B3FBC-3BEE-48EF-966E-D4CFEF9B2C76}"/>
            </a:ext>
          </a:extLst>
        </xdr:cNvPr>
        <xdr:cNvCxnSpPr>
          <a:cxnSpLocks noChangeAspect="1"/>
        </xdr:cNvCxnSpPr>
      </xdr:nvCxnSpPr>
      <xdr:spPr>
        <a:xfrm rot="16200000" flipH="1">
          <a:off x="28857" y="3153576"/>
          <a:ext cx="3750115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3048532</xdr:colOff>
      <xdr:row>6</xdr:row>
      <xdr:rowOff>48902</xdr:rowOff>
    </xdr:from>
    <xdr:to>
      <xdr:col>1</xdr:col>
      <xdr:colOff>4033539</xdr:colOff>
      <xdr:row>28</xdr:row>
      <xdr:rowOff>19497</xdr:rowOff>
    </xdr:to>
    <xdr:cxnSp macro="">
      <xdr:nvCxnSpPr>
        <xdr:cNvPr id="9" name="Connector: Elbow 8">
          <a:extLst>
            <a:ext uri="{FF2B5EF4-FFF2-40B4-BE49-F238E27FC236}">
              <a16:creationId xmlns:a16="http://schemas.microsoft.com/office/drawing/2014/main" id="{A91EEE58-B04C-4E25-AA0A-BB87C8759BF2}"/>
            </a:ext>
          </a:extLst>
        </xdr:cNvPr>
        <xdr:cNvCxnSpPr>
          <a:cxnSpLocks noChangeAspect="1"/>
        </xdr:cNvCxnSpPr>
      </xdr:nvCxnSpPr>
      <xdr:spPr>
        <a:xfrm rot="16200000" flipH="1">
          <a:off x="2069838" y="3153576"/>
          <a:ext cx="3750115" cy="985007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586181</xdr:colOff>
      <xdr:row>6</xdr:row>
      <xdr:rowOff>48902</xdr:rowOff>
    </xdr:from>
    <xdr:to>
      <xdr:col>2</xdr:col>
      <xdr:colOff>1561410</xdr:colOff>
      <xdr:row>28</xdr:row>
      <xdr:rowOff>19497</xdr:rowOff>
    </xdr:to>
    <xdr:cxnSp macro="">
      <xdr:nvCxnSpPr>
        <xdr:cNvPr id="10" name="Connector: Elbow 9">
          <a:extLst>
            <a:ext uri="{FF2B5EF4-FFF2-40B4-BE49-F238E27FC236}">
              <a16:creationId xmlns:a16="http://schemas.microsoft.com/office/drawing/2014/main" id="{BE337637-C5CE-4158-95DC-62D495DB3DBA}"/>
            </a:ext>
          </a:extLst>
        </xdr:cNvPr>
        <xdr:cNvCxnSpPr>
          <a:cxnSpLocks noChangeAspect="1"/>
        </xdr:cNvCxnSpPr>
      </xdr:nvCxnSpPr>
      <xdr:spPr>
        <a:xfrm rot="16200000" flipH="1">
          <a:off x="4106018" y="3158465"/>
          <a:ext cx="3750115" cy="975229"/>
        </a:xfrm>
        <a:prstGeom prst="bentConnector3">
          <a:avLst>
            <a:gd name="adj1" fmla="val 113"/>
          </a:avLst>
        </a:prstGeom>
        <a:ln w="0">
          <a:solidFill>
            <a:srgbClr val="952B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25212</xdr:colOff>
      <xdr:row>11</xdr:row>
      <xdr:rowOff>45187</xdr:rowOff>
    </xdr:from>
    <xdr:to>
      <xdr:col>1</xdr:col>
      <xdr:colOff>1579692</xdr:colOff>
      <xdr:row>19</xdr:row>
      <xdr:rowOff>22328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C434A145-13B0-4AD4-B3FB-A0E021488F8F}"/>
            </a:ext>
          </a:extLst>
        </xdr:cNvPr>
        <xdr:cNvGrpSpPr>
          <a:grpSpLocks noChangeAspect="1"/>
        </xdr:cNvGrpSpPr>
      </xdr:nvGrpSpPr>
      <xdr:grpSpPr>
        <a:xfrm>
          <a:off x="429072" y="2575027"/>
          <a:ext cx="1554480" cy="1371601"/>
          <a:chOff x="520064" y="1120179"/>
          <a:chExt cx="1554480" cy="1371600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64F38420-330C-A762-8A97-C2B8B0FB05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064" y="1120179"/>
            <a:ext cx="1554480" cy="1371600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E3B3FC0-5006-C73C-6AE2-EBCBD91ABC0A}"/>
              </a:ext>
            </a:extLst>
          </xdr:cNvPr>
          <xdr:cNvSpPr txBox="1">
            <a:spLocks/>
          </xdr:cNvSpPr>
        </xdr:nvSpPr>
        <xdr:spPr>
          <a:xfrm>
            <a:off x="676182" y="1163439"/>
            <a:ext cx="124224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REDIT </a:t>
            </a:r>
            <a:r>
              <a:rPr lang="en-US" sz="20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INE</a:t>
            </a:r>
          </a:p>
        </xdr:txBody>
      </xdr:sp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B91EEDE-665D-B364-0765-60FE6EE01B1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88644" y="174061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C94C1A00-025F-6F13-7A1E-6AB4681A238F}"/>
              </a:ext>
            </a:extLst>
          </xdr:cNvPr>
          <xdr:cNvSpPr txBox="1">
            <a:spLocks/>
          </xdr:cNvSpPr>
        </xdr:nvSpPr>
        <xdr:spPr>
          <a:xfrm>
            <a:off x="527261" y="1487400"/>
            <a:ext cx="1540087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Working capital needs</a:t>
            </a:r>
          </a:p>
        </xdr:txBody>
      </xdr:sp>
    </xdr:grpSp>
    <xdr:clientData/>
  </xdr:twoCellAnchor>
  <xdr:twoCellAnchor editAs="absolute">
    <xdr:from>
      <xdr:col>1</xdr:col>
      <xdr:colOff>25212</xdr:colOff>
      <xdr:row>2</xdr:row>
      <xdr:rowOff>447315</xdr:rowOff>
    </xdr:from>
    <xdr:to>
      <xdr:col>1</xdr:col>
      <xdr:colOff>1579692</xdr:colOff>
      <xdr:row>10</xdr:row>
      <xdr:rowOff>165375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686CC66-C97D-4510-B0F5-B8005F6DB070}"/>
            </a:ext>
          </a:extLst>
        </xdr:cNvPr>
        <xdr:cNvGrpSpPr>
          <a:grpSpLocks noChangeAspect="1"/>
        </xdr:cNvGrpSpPr>
      </xdr:nvGrpSpPr>
      <xdr:grpSpPr>
        <a:xfrm>
          <a:off x="429072" y="1155975"/>
          <a:ext cx="1554480" cy="1363980"/>
          <a:chOff x="521854" y="2561585"/>
          <a:chExt cx="1554480" cy="1371600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8C02437-AE4E-4573-ADD5-2FAE79DBA9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1854" y="2561585"/>
            <a:ext cx="1554480" cy="1371600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A7E439AD-2494-258E-4179-12AEC695A7A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904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FB920A1D-8344-76FF-B98C-7AC8B0391185}"/>
              </a:ext>
            </a:extLst>
          </xdr:cNvPr>
          <xdr:cNvSpPr txBox="1">
            <a:spLocks/>
          </xdr:cNvSpPr>
        </xdr:nvSpPr>
        <xdr:spPr>
          <a:xfrm>
            <a:off x="909415" y="2607429"/>
            <a:ext cx="77935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AP</a:t>
            </a:r>
            <a:r>
              <a:rPr lang="en-US" sz="2000" b="0">
                <a:solidFill>
                  <a:schemeClr val="bg1"/>
                </a:solidFill>
              </a:rPr>
              <a:t>E</a:t>
            </a:r>
            <a:r>
              <a:rPr lang="en-US" sz="1600" b="0">
                <a:solidFill>
                  <a:schemeClr val="bg1"/>
                </a:solidFill>
              </a:rPr>
              <a:t>X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A6FCFE40-7F6C-E4BA-FD03-32832FD2947A}"/>
              </a:ext>
            </a:extLst>
          </xdr:cNvPr>
          <xdr:cNvSpPr txBox="1">
            <a:spLocks/>
          </xdr:cNvSpPr>
        </xdr:nvSpPr>
        <xdr:spPr>
          <a:xfrm>
            <a:off x="521854" y="2929059"/>
            <a:ext cx="1554480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Long-term investments</a:t>
            </a:r>
          </a:p>
        </xdr:txBody>
      </xdr:sp>
    </xdr:grpSp>
    <xdr:clientData/>
  </xdr:twoCellAnchor>
  <xdr:twoCellAnchor editAs="absolute">
    <xdr:from>
      <xdr:col>1</xdr:col>
      <xdr:colOff>2066520</xdr:colOff>
      <xdr:row>19</xdr:row>
      <xdr:rowOff>77399</xdr:rowOff>
    </xdr:from>
    <xdr:to>
      <xdr:col>1</xdr:col>
      <xdr:colOff>3621000</xdr:colOff>
      <xdr:row>27</xdr:row>
      <xdr:rowOff>46918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92F9309-A81E-4528-B636-F047322C58B6}"/>
            </a:ext>
          </a:extLst>
        </xdr:cNvPr>
        <xdr:cNvGrpSpPr>
          <a:grpSpLocks noChangeAspect="1"/>
        </xdr:cNvGrpSpPr>
      </xdr:nvGrpSpPr>
      <xdr:grpSpPr>
        <a:xfrm>
          <a:off x="2470380" y="4001699"/>
          <a:ext cx="1554480" cy="1371599"/>
          <a:chOff x="2819950" y="4037945"/>
          <a:chExt cx="1554480" cy="1371600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32752E14-579A-4833-17B0-B4160544555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19950" y="4037945"/>
            <a:ext cx="1554480" cy="1371600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29520DC-9956-43D3-E7DD-F1B11B99274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8853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EC9FB4C-7A23-8FE3-6600-801D7DF6005A}"/>
              </a:ext>
            </a:extLst>
          </xdr:cNvPr>
          <xdr:cNvSpPr txBox="1">
            <a:spLocks/>
          </xdr:cNvSpPr>
        </xdr:nvSpPr>
        <xdr:spPr>
          <a:xfrm>
            <a:off x="2914297" y="4089519"/>
            <a:ext cx="13657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1600" b="0">
                <a:solidFill>
                  <a:schemeClr val="bg1"/>
                </a:solidFill>
              </a:rPr>
              <a:t>I</a:t>
            </a:r>
            <a:r>
              <a:rPr lang="en-US" sz="1300" b="0">
                <a:solidFill>
                  <a:schemeClr val="bg1"/>
                </a:solidFill>
              </a:rPr>
              <a:t>NCOME</a:t>
            </a:r>
            <a:r>
              <a:rPr lang="en-US" sz="800" b="0" baseline="0">
                <a:solidFill>
                  <a:schemeClr val="bg1"/>
                </a:solidFill>
              </a:rPr>
              <a:t> </a:t>
            </a:r>
            <a:r>
              <a:rPr lang="en-US" sz="1600" b="0" baseline="0">
                <a:solidFill>
                  <a:schemeClr val="bg1"/>
                </a:solidFill>
              </a:rPr>
              <a:t>S</a:t>
            </a:r>
            <a:r>
              <a:rPr lang="en-US" sz="1300" b="0" baseline="0">
                <a:solidFill>
                  <a:schemeClr val="bg1"/>
                </a:solidFill>
              </a:rPr>
              <a:t>TMENT</a:t>
            </a:r>
            <a:endParaRPr lang="en-US" sz="1300" b="0">
              <a:solidFill>
                <a:schemeClr val="bg1"/>
              </a:solidFill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AE87396D-EAC6-31E6-95D8-0D2368212F47}"/>
              </a:ext>
            </a:extLst>
          </xdr:cNvPr>
          <xdr:cNvSpPr txBox="1">
            <a:spLocks/>
          </xdr:cNvSpPr>
        </xdr:nvSpPr>
        <xdr:spPr>
          <a:xfrm>
            <a:off x="2894997" y="4395695"/>
            <a:ext cx="1404387" cy="2596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Sales, costs, earnings</a:t>
            </a:r>
          </a:p>
        </xdr:txBody>
      </xdr:sp>
    </xdr:grpSp>
    <xdr:clientData/>
  </xdr:twoCellAnchor>
  <xdr:twoCellAnchor editAs="absolute">
    <xdr:from>
      <xdr:col>1</xdr:col>
      <xdr:colOff>2066520</xdr:colOff>
      <xdr:row>11</xdr:row>
      <xdr:rowOff>45187</xdr:rowOff>
    </xdr:from>
    <xdr:to>
      <xdr:col>1</xdr:col>
      <xdr:colOff>3621000</xdr:colOff>
      <xdr:row>19</xdr:row>
      <xdr:rowOff>22328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60CF1042-498C-4DD7-9769-A559F21A5932}"/>
            </a:ext>
          </a:extLst>
        </xdr:cNvPr>
        <xdr:cNvGrpSpPr>
          <a:grpSpLocks noChangeAspect="1"/>
        </xdr:cNvGrpSpPr>
      </xdr:nvGrpSpPr>
      <xdr:grpSpPr>
        <a:xfrm>
          <a:off x="2470380" y="2575027"/>
          <a:ext cx="1554480" cy="1371601"/>
          <a:chOff x="2862554" y="2573015"/>
          <a:chExt cx="1554480" cy="1371600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D7033910-1E02-65FE-4222-BE2DF7838E5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862554" y="2573015"/>
            <a:ext cx="1554480" cy="1371600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7404559-0DA1-C954-311F-9B268CC5502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9311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48EAC896-2789-388E-3F11-DD28D15267F3}"/>
              </a:ext>
            </a:extLst>
          </xdr:cNvPr>
          <xdr:cNvSpPr txBox="1">
            <a:spLocks/>
          </xdr:cNvSpPr>
        </xdr:nvSpPr>
        <xdr:spPr>
          <a:xfrm>
            <a:off x="2865461" y="2622669"/>
            <a:ext cx="154866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B</a:t>
            </a:r>
            <a:r>
              <a:rPr lang="en-US" sz="1600" b="0">
                <a:solidFill>
                  <a:schemeClr val="bg1"/>
                </a:solidFill>
              </a:rPr>
              <a:t>ALANCE</a:t>
            </a:r>
            <a:r>
              <a:rPr lang="en-US" sz="700" b="0">
                <a:solidFill>
                  <a:schemeClr val="bg1"/>
                </a:solidFill>
              </a:rPr>
              <a:t> </a:t>
            </a:r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HEET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DAE649C3-7B4A-9161-9BD2-4A6378E6FBC1}"/>
              </a:ext>
            </a:extLst>
          </xdr:cNvPr>
          <xdr:cNvSpPr txBox="1">
            <a:spLocks/>
          </xdr:cNvSpPr>
        </xdr:nvSpPr>
        <xdr:spPr>
          <a:xfrm>
            <a:off x="2988515" y="2940489"/>
            <a:ext cx="1302558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Assets, debt,</a:t>
            </a:r>
            <a:r>
              <a:rPr lang="en-US" sz="1150" b="1" baseline="0"/>
              <a:t> equity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2065552</xdr:colOff>
      <xdr:row>2</xdr:row>
      <xdr:rowOff>447315</xdr:rowOff>
    </xdr:from>
    <xdr:to>
      <xdr:col>1</xdr:col>
      <xdr:colOff>3620032</xdr:colOff>
      <xdr:row>10</xdr:row>
      <xdr:rowOff>165375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4014364-6306-493D-B57A-6A9F4722663C}"/>
            </a:ext>
          </a:extLst>
        </xdr:cNvPr>
        <xdr:cNvGrpSpPr>
          <a:grpSpLocks noChangeAspect="1"/>
        </xdr:cNvGrpSpPr>
      </xdr:nvGrpSpPr>
      <xdr:grpSpPr>
        <a:xfrm>
          <a:off x="2469412" y="1155975"/>
          <a:ext cx="1554480" cy="1363980"/>
          <a:chOff x="2736632" y="1181139"/>
          <a:chExt cx="1554480" cy="1371600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CB0ACF5-5F60-E8CF-C9ED-89B11E993C2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736632" y="1181139"/>
            <a:ext cx="1554480" cy="1371600"/>
          </a:xfrm>
          <a:prstGeom prst="rect">
            <a:avLst/>
          </a:prstGeom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D938733D-6776-599A-5F83-7D93FC7AB4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805212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2CFB5F95-0AF1-1166-5AE1-7B18723247DB}"/>
              </a:ext>
            </a:extLst>
          </xdr:cNvPr>
          <xdr:cNvSpPr txBox="1">
            <a:spLocks/>
          </xdr:cNvSpPr>
        </xdr:nvSpPr>
        <xdr:spPr>
          <a:xfrm>
            <a:off x="2898329" y="1224399"/>
            <a:ext cx="12310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ASH</a:t>
            </a:r>
            <a:r>
              <a:rPr lang="en-US" sz="1600" b="0" baseline="0">
                <a:solidFill>
                  <a:schemeClr val="bg1"/>
                </a:solidFill>
              </a:rPr>
              <a:t> </a:t>
            </a:r>
            <a:r>
              <a:rPr lang="en-US" sz="2000" b="0" baseline="0">
                <a:solidFill>
                  <a:schemeClr val="bg1"/>
                </a:solidFill>
              </a:rPr>
              <a:t>F</a:t>
            </a:r>
            <a:r>
              <a:rPr lang="en-US" sz="1600" b="0" baseline="0">
                <a:solidFill>
                  <a:schemeClr val="bg1"/>
                </a:solidFill>
              </a:rPr>
              <a:t>LOW</a:t>
            </a:r>
            <a:endParaRPr lang="en-US" sz="1600" b="0">
              <a:solidFill>
                <a:schemeClr val="bg1"/>
              </a:solidFill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C8DF388D-A76D-8A71-BADD-3BC5B7ADEA5F}"/>
              </a:ext>
            </a:extLst>
          </xdr:cNvPr>
          <xdr:cNvSpPr txBox="1">
            <a:spLocks/>
          </xdr:cNvSpPr>
        </xdr:nvSpPr>
        <xdr:spPr>
          <a:xfrm>
            <a:off x="2758223" y="1548360"/>
            <a:ext cx="1511299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Sources </a:t>
            </a:r>
            <a:r>
              <a:rPr lang="en-US" sz="1100" b="1"/>
              <a:t>&amp;</a:t>
            </a:r>
            <a:r>
              <a:rPr lang="en-US" sz="1150" b="1"/>
              <a:t> uses of cash</a:t>
            </a:r>
          </a:p>
        </xdr:txBody>
      </xdr:sp>
    </xdr:grpSp>
    <xdr:clientData/>
  </xdr:twoCellAnchor>
  <xdr:twoCellAnchor editAs="absolute">
    <xdr:from>
      <xdr:col>1</xdr:col>
      <xdr:colOff>25212</xdr:colOff>
      <xdr:row>19</xdr:row>
      <xdr:rowOff>77399</xdr:rowOff>
    </xdr:from>
    <xdr:to>
      <xdr:col>1</xdr:col>
      <xdr:colOff>1579692</xdr:colOff>
      <xdr:row>27</xdr:row>
      <xdr:rowOff>46918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A4AE3E3A-F918-438E-A35B-FD48C7AD8A7F}"/>
            </a:ext>
          </a:extLst>
        </xdr:cNvPr>
        <xdr:cNvGrpSpPr>
          <a:grpSpLocks noChangeAspect="1"/>
        </xdr:cNvGrpSpPr>
      </xdr:nvGrpSpPr>
      <xdr:grpSpPr>
        <a:xfrm>
          <a:off x="429072" y="4001699"/>
          <a:ext cx="1554480" cy="1371599"/>
          <a:chOff x="520064" y="4031019"/>
          <a:chExt cx="1554480" cy="1371600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E7E1303E-95B5-80D4-7B73-0EC901FAD61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520064" y="4031019"/>
            <a:ext cx="1554480" cy="1371600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D363621C-E31C-631E-E8D1-354BB4C2F26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88644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449B2461-3F93-8E24-6B51-79123C6D4D6A}"/>
              </a:ext>
            </a:extLst>
          </xdr:cNvPr>
          <xdr:cNvSpPr txBox="1">
            <a:spLocks/>
          </xdr:cNvSpPr>
        </xdr:nvSpPr>
        <xdr:spPr>
          <a:xfrm>
            <a:off x="894105" y="4074279"/>
            <a:ext cx="80639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I</a:t>
            </a:r>
            <a:r>
              <a:rPr lang="en-US" sz="1600" b="0">
                <a:solidFill>
                  <a:schemeClr val="bg1"/>
                </a:solidFill>
              </a:rPr>
              <a:t>NPUTS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81D6E090-BB06-E1C6-4C14-98007ECD0F9E}"/>
              </a:ext>
            </a:extLst>
          </xdr:cNvPr>
          <xdr:cNvSpPr txBox="1">
            <a:spLocks/>
          </xdr:cNvSpPr>
        </xdr:nvSpPr>
        <xdr:spPr>
          <a:xfrm>
            <a:off x="559646" y="4397752"/>
            <a:ext cx="1475316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User-provided drivers</a:t>
            </a:r>
          </a:p>
        </xdr:txBody>
      </xdr:sp>
    </xdr:grpSp>
    <xdr:clientData/>
  </xdr:twoCellAnchor>
  <xdr:twoCellAnchor editAs="absolute">
    <xdr:from>
      <xdr:col>1</xdr:col>
      <xdr:colOff>4104690</xdr:colOff>
      <xdr:row>11</xdr:row>
      <xdr:rowOff>45187</xdr:rowOff>
    </xdr:from>
    <xdr:to>
      <xdr:col>2</xdr:col>
      <xdr:colOff>1161578</xdr:colOff>
      <xdr:row>19</xdr:row>
      <xdr:rowOff>22328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D8404DAF-B9B6-474D-91DD-613B9762C1AE}"/>
            </a:ext>
          </a:extLst>
        </xdr:cNvPr>
        <xdr:cNvGrpSpPr>
          <a:grpSpLocks noChangeAspect="1"/>
        </xdr:cNvGrpSpPr>
      </xdr:nvGrpSpPr>
      <xdr:grpSpPr>
        <a:xfrm>
          <a:off x="4508550" y="2575027"/>
          <a:ext cx="1560308" cy="1371601"/>
          <a:chOff x="5188150" y="2571789"/>
          <a:chExt cx="1554480" cy="1371600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8BFADA84-9AA0-55A5-1178-4F4402475F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188150" y="2571789"/>
            <a:ext cx="1554480" cy="1371600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73276AA1-CCE3-0114-BF08-C10F936F859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5256730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74D3EBF8-E884-8CFE-6AF6-347560D12B18}"/>
              </a:ext>
            </a:extLst>
          </xdr:cNvPr>
          <xdr:cNvSpPr txBox="1">
            <a:spLocks/>
          </xdr:cNvSpPr>
        </xdr:nvSpPr>
        <xdr:spPr>
          <a:xfrm>
            <a:off x="5464316" y="2615049"/>
            <a:ext cx="100214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A</a:t>
            </a:r>
            <a:r>
              <a:rPr lang="en-US" sz="1600" b="0">
                <a:solidFill>
                  <a:schemeClr val="bg1"/>
                </a:solidFill>
              </a:rPr>
              <a:t>NALYSIS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3C671956-1151-1918-7642-46864D6E0484}"/>
              </a:ext>
            </a:extLst>
          </xdr:cNvPr>
          <xdr:cNvSpPr txBox="1">
            <a:spLocks/>
          </xdr:cNvSpPr>
        </xdr:nvSpPr>
        <xdr:spPr>
          <a:xfrm>
            <a:off x="5188150" y="2935457"/>
            <a:ext cx="155448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/>
              <a:t>Ratios,</a:t>
            </a:r>
            <a:r>
              <a:rPr lang="en-US" sz="400" b="0"/>
              <a:t> </a:t>
            </a:r>
            <a:r>
              <a:rPr lang="en-US" sz="1200" b="1"/>
              <a:t>distress,</a:t>
            </a:r>
            <a:r>
              <a:rPr lang="en-US" sz="400" b="0"/>
              <a:t> </a:t>
            </a:r>
            <a:r>
              <a:rPr lang="en-US" sz="1200" b="1"/>
              <a:t>WACC</a:t>
            </a:r>
          </a:p>
        </xdr:txBody>
      </xdr:sp>
    </xdr:grpSp>
    <xdr:clientData/>
  </xdr:twoCellAnchor>
  <xdr:twoCellAnchor editAs="absolute">
    <xdr:from>
      <xdr:col>1</xdr:col>
      <xdr:colOff>4104690</xdr:colOff>
      <xdr:row>19</xdr:row>
      <xdr:rowOff>77399</xdr:rowOff>
    </xdr:from>
    <xdr:to>
      <xdr:col>2</xdr:col>
      <xdr:colOff>1161578</xdr:colOff>
      <xdr:row>27</xdr:row>
      <xdr:rowOff>46918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63095FE4-A0D0-49B6-B3C0-45A7473F30CA}"/>
            </a:ext>
          </a:extLst>
        </xdr:cNvPr>
        <xdr:cNvGrpSpPr>
          <a:grpSpLocks noChangeAspect="1"/>
        </xdr:cNvGrpSpPr>
      </xdr:nvGrpSpPr>
      <xdr:grpSpPr>
        <a:xfrm>
          <a:off x="4508550" y="4001699"/>
          <a:ext cx="1560308" cy="1371599"/>
          <a:chOff x="5174180" y="4031019"/>
          <a:chExt cx="1554480" cy="1371600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C5789E31-6AB6-2333-28E8-728743A40D3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174180" y="4031019"/>
            <a:ext cx="1554480" cy="1371600"/>
          </a:xfrm>
          <a:prstGeom prst="rect">
            <a:avLst/>
          </a:prstGeom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BE159D4A-5CEB-63EB-D7B7-0035F491B11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524276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DE7508DA-953C-2091-5614-E2E9A615ECF1}"/>
              </a:ext>
            </a:extLst>
          </xdr:cNvPr>
          <xdr:cNvSpPr txBox="1">
            <a:spLocks/>
          </xdr:cNvSpPr>
        </xdr:nvSpPr>
        <xdr:spPr>
          <a:xfrm>
            <a:off x="5353314" y="4074279"/>
            <a:ext cx="1196212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V</a:t>
            </a:r>
            <a:r>
              <a:rPr lang="en-US" sz="1600" b="0">
                <a:solidFill>
                  <a:schemeClr val="bg1"/>
                </a:solidFill>
              </a:rPr>
              <a:t>ALUATION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AF99A412-9C4F-1D4B-3291-1EC22FDA35B0}"/>
              </a:ext>
            </a:extLst>
          </xdr:cNvPr>
          <xdr:cNvSpPr txBox="1">
            <a:spLocks/>
          </xdr:cNvSpPr>
        </xdr:nvSpPr>
        <xdr:spPr>
          <a:xfrm>
            <a:off x="5339555" y="4397752"/>
            <a:ext cx="1223731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150" b="1"/>
              <a:t>Fair </a:t>
            </a:r>
            <a:r>
              <a:rPr lang="en-US" sz="1150" b="1" baseline="0"/>
              <a:t>market value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4104513</xdr:colOff>
      <xdr:row>2</xdr:row>
      <xdr:rowOff>447315</xdr:rowOff>
    </xdr:from>
    <xdr:to>
      <xdr:col>2</xdr:col>
      <xdr:colOff>1159643</xdr:colOff>
      <xdr:row>10</xdr:row>
      <xdr:rowOff>165375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D1C85033-0CFA-456E-8EFE-0C25174D63B6}"/>
            </a:ext>
          </a:extLst>
        </xdr:cNvPr>
        <xdr:cNvGrpSpPr>
          <a:grpSpLocks noChangeAspect="1"/>
        </xdr:cNvGrpSpPr>
      </xdr:nvGrpSpPr>
      <xdr:grpSpPr>
        <a:xfrm>
          <a:off x="4508373" y="1155975"/>
          <a:ext cx="1558550" cy="1363980"/>
          <a:chOff x="7833360" y="1181139"/>
          <a:chExt cx="1554480" cy="1371600"/>
        </a:xfrm>
      </xdr:grpSpPr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7600C0B4-5339-C136-27D0-87455F461EF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833360" y="1181139"/>
            <a:ext cx="1554480" cy="1371600"/>
          </a:xfrm>
          <a:prstGeom prst="rect">
            <a:avLst/>
          </a:prstGeom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B09751D4-3973-F9E9-A771-8BE75C87C43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7901940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5AF69396-8691-A622-C792-1B8D64E4BBDD}"/>
              </a:ext>
            </a:extLst>
          </xdr:cNvPr>
          <xdr:cNvSpPr txBox="1">
            <a:spLocks/>
          </xdr:cNvSpPr>
        </xdr:nvSpPr>
        <xdr:spPr>
          <a:xfrm>
            <a:off x="8058348" y="1224399"/>
            <a:ext cx="110450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UMMARY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7C282CF3-7827-2091-6DCF-5E2A38290ED0}"/>
              </a:ext>
            </a:extLst>
          </xdr:cNvPr>
          <xdr:cNvSpPr txBox="1">
            <a:spLocks/>
          </xdr:cNvSpPr>
        </xdr:nvSpPr>
        <xdr:spPr>
          <a:xfrm>
            <a:off x="8131905" y="1548360"/>
            <a:ext cx="95739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5-Year</a:t>
            </a:r>
            <a:r>
              <a:rPr lang="en-US" sz="1150" b="1" baseline="0"/>
              <a:t> Totals</a:t>
            </a:r>
            <a:endParaRPr lang="en-US" sz="115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ACBD-3BF3-4535-8CF2-496B99EF0388}">
  <sheetPr>
    <tabColor rgb="FFFFF2CC"/>
    <pageSetUpPr fitToPage="1"/>
  </sheetPr>
  <dimension ref="A1:BR49"/>
  <sheetViews>
    <sheetView showGridLines="0" showRowColHeaders="0" showZeros="0" zoomScaleNormal="100" zoomScaleSheetLayoutView="85" workbookViewId="0">
      <selection activeCell="H31" activeCellId="12" sqref="C10 D9:E9 F8:G8 H9 I8:O8 P7:Q7 S7:T7 V7 W7 Y7:AC7 E26 E31 H31"/>
    </sheetView>
  </sheetViews>
  <sheetFormatPr defaultColWidth="8.44140625" defaultRowHeight="12.6" x14ac:dyDescent="0.25"/>
  <cols>
    <col min="1" max="1" width="3.44140625" style="249" bestFit="1" customWidth="1"/>
    <col min="2" max="2" width="1.5546875" style="246" customWidth="1"/>
    <col min="3" max="3" width="3" style="2" bestFit="1" customWidth="1"/>
    <col min="4" max="4" width="4.88671875" style="2" bestFit="1" customWidth="1"/>
    <col min="5" max="5" width="5.21875" style="2" bestFit="1" customWidth="1"/>
    <col min="6" max="6" width="4.33203125" style="2" bestFit="1" customWidth="1"/>
    <col min="7" max="7" width="4.33203125" style="2" customWidth="1"/>
    <col min="8" max="8" width="4.33203125" style="2" bestFit="1" customWidth="1"/>
    <col min="9" max="9" width="12.5546875" style="2" customWidth="1"/>
    <col min="10" max="10" width="5.6640625" style="1" bestFit="1" customWidth="1"/>
    <col min="11" max="11" width="3" style="2" bestFit="1" customWidth="1"/>
    <col min="12" max="12" width="3.6640625" style="2" bestFit="1" customWidth="1"/>
    <col min="13" max="13" width="4.77734375" style="2" bestFit="1" customWidth="1"/>
    <col min="14" max="14" width="3" style="2" bestFit="1" customWidth="1"/>
    <col min="15" max="15" width="3.6640625" style="2" bestFit="1" customWidth="1"/>
    <col min="16" max="16" width="12.44140625" style="4" bestFit="1" customWidth="1"/>
    <col min="17" max="17" width="4.33203125" style="4" bestFit="1" customWidth="1"/>
    <col min="18" max="18" width="5.109375" style="2" bestFit="1" customWidth="1"/>
    <col min="19" max="19" width="4.77734375" style="2" bestFit="1" customWidth="1"/>
    <col min="20" max="20" width="4.21875" style="2" bestFit="1" customWidth="1"/>
    <col min="21" max="21" width="4.77734375" style="2" bestFit="1" customWidth="1"/>
    <col min="22" max="22" width="4.21875" style="2" bestFit="1" customWidth="1"/>
    <col min="23" max="23" width="12.5546875" style="2" bestFit="1" customWidth="1"/>
    <col min="24" max="24" width="3.44140625" style="2" bestFit="1" customWidth="1"/>
    <col min="25" max="25" width="4.21875" style="2" bestFit="1" customWidth="1"/>
    <col min="26" max="26" width="12.5546875" style="2" bestFit="1" customWidth="1"/>
    <col min="27" max="27" width="4.21875" style="2" bestFit="1" customWidth="1"/>
    <col min="28" max="28" width="4" style="2" bestFit="1" customWidth="1"/>
    <col min="29" max="29" width="5" style="2" bestFit="1" customWidth="1"/>
    <col min="30" max="30" width="4.21875" style="2" bestFit="1" customWidth="1"/>
    <col min="31" max="31" width="2.21875" style="38" customWidth="1"/>
    <col min="32" max="32" width="1.33203125" style="2" customWidth="1"/>
    <col min="33" max="33" width="6.6640625" style="2" bestFit="1" customWidth="1"/>
    <col min="34" max="38" width="7.88671875" style="28" customWidth="1"/>
    <col min="39" max="39" width="0.88671875" style="2" customWidth="1"/>
    <col min="40" max="40" width="8.44140625" style="2"/>
    <col min="41" max="41" width="6" style="2" bestFit="1" customWidth="1"/>
    <col min="42" max="16384" width="8.44140625" style="2"/>
  </cols>
  <sheetData>
    <row r="1" spans="1:70" s="236" customFormat="1" ht="4.2" customHeight="1" x14ac:dyDescent="0.2">
      <c r="B1" s="161"/>
      <c r="D1" s="237"/>
      <c r="E1" s="238"/>
      <c r="F1" s="238"/>
      <c r="G1" s="238"/>
      <c r="H1" s="238"/>
      <c r="I1" s="238"/>
      <c r="J1" s="161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8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8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8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8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8"/>
    </row>
    <row r="2" spans="1:70" s="344" customFormat="1" ht="11.4" x14ac:dyDescent="0.25">
      <c r="A2" s="349" t="s">
        <v>279</v>
      </c>
      <c r="B2" s="343"/>
    </row>
    <row r="3" spans="1:70" s="49" customFormat="1" ht="24" customHeight="1" x14ac:dyDescent="0.4">
      <c r="A3" s="251"/>
      <c r="B3" s="251"/>
      <c r="C3" s="572" t="s">
        <v>291</v>
      </c>
      <c r="D3" s="572"/>
      <c r="E3" s="572"/>
      <c r="F3" s="572"/>
      <c r="G3" s="97"/>
      <c r="I3" s="542" t="s">
        <v>351</v>
      </c>
      <c r="Z3" s="117"/>
      <c r="AA3" s="117"/>
      <c r="AB3" s="117"/>
      <c r="AC3" s="117"/>
    </row>
    <row r="4" spans="1:70" ht="6" customHeight="1" x14ac:dyDescent="0.25">
      <c r="B4" s="248"/>
      <c r="C4" s="22"/>
      <c r="D4" s="22"/>
      <c r="E4" s="22"/>
      <c r="F4" s="118"/>
      <c r="G4" s="22"/>
      <c r="H4" s="22"/>
      <c r="AE4" s="2"/>
    </row>
    <row r="5" spans="1:70" s="3" customFormat="1" ht="16.8" x14ac:dyDescent="0.25">
      <c r="A5" s="257"/>
      <c r="B5" s="248"/>
      <c r="C5" s="578" t="s">
        <v>230</v>
      </c>
      <c r="D5" s="579"/>
      <c r="E5" s="579"/>
      <c r="F5" s="579"/>
      <c r="G5" s="579"/>
      <c r="H5" s="580"/>
      <c r="I5" s="583" t="s">
        <v>231</v>
      </c>
      <c r="J5" s="588"/>
      <c r="K5" s="588"/>
      <c r="L5" s="588"/>
      <c r="M5" s="588"/>
      <c r="N5" s="588"/>
      <c r="O5" s="588"/>
      <c r="P5" s="585" t="s">
        <v>232</v>
      </c>
      <c r="Q5" s="585"/>
      <c r="R5" s="585"/>
      <c r="S5" s="585"/>
      <c r="T5" s="585"/>
      <c r="U5" s="585"/>
      <c r="V5" s="578"/>
      <c r="W5" s="585" t="s">
        <v>233</v>
      </c>
      <c r="X5" s="585"/>
      <c r="Y5" s="585"/>
      <c r="Z5" s="585" t="s">
        <v>234</v>
      </c>
      <c r="AA5" s="585"/>
      <c r="AB5" s="585"/>
      <c r="AC5" s="585"/>
      <c r="AD5" s="585"/>
      <c r="AE5" s="37"/>
      <c r="AF5" s="569" t="s">
        <v>205</v>
      </c>
      <c r="AG5" s="570"/>
      <c r="AH5" s="570"/>
      <c r="AI5" s="570"/>
      <c r="AJ5" s="570"/>
      <c r="AK5" s="570"/>
      <c r="AL5" s="570"/>
      <c r="AM5" s="571"/>
    </row>
    <row r="6" spans="1:70" s="1" customFormat="1" ht="12" x14ac:dyDescent="0.25">
      <c r="A6" s="258"/>
      <c r="B6" s="251"/>
      <c r="C6" s="119"/>
      <c r="D6" s="584" t="s">
        <v>26</v>
      </c>
      <c r="E6" s="584"/>
      <c r="F6" s="584" t="s">
        <v>24</v>
      </c>
      <c r="G6" s="584"/>
      <c r="H6" s="120" t="s">
        <v>0</v>
      </c>
      <c r="I6" s="157"/>
      <c r="J6" s="121"/>
      <c r="K6" s="584" t="s">
        <v>199</v>
      </c>
      <c r="L6" s="584"/>
      <c r="M6" s="122" t="s">
        <v>123</v>
      </c>
      <c r="N6" s="586" t="s">
        <v>187</v>
      </c>
      <c r="O6" s="587"/>
      <c r="P6" s="123" t="s">
        <v>162</v>
      </c>
      <c r="Q6" s="124" t="s">
        <v>2</v>
      </c>
      <c r="R6" s="125" t="s">
        <v>158</v>
      </c>
      <c r="S6" s="124" t="s">
        <v>3</v>
      </c>
      <c r="T6" s="125" t="s">
        <v>158</v>
      </c>
      <c r="U6" s="124" t="s">
        <v>4</v>
      </c>
      <c r="V6" s="125" t="s">
        <v>158</v>
      </c>
      <c r="W6" s="126" t="s">
        <v>161</v>
      </c>
      <c r="X6" s="127" t="s">
        <v>163</v>
      </c>
      <c r="Y6" s="128" t="s">
        <v>158</v>
      </c>
      <c r="Z6" s="126" t="s">
        <v>169</v>
      </c>
      <c r="AA6" s="129" t="s">
        <v>5</v>
      </c>
      <c r="AB6" s="130" t="s">
        <v>6</v>
      </c>
      <c r="AC6" s="130" t="s">
        <v>157</v>
      </c>
      <c r="AD6" s="131" t="s">
        <v>158</v>
      </c>
      <c r="AE6" s="38"/>
      <c r="AF6" s="26"/>
      <c r="AG6" s="30"/>
      <c r="AH6" s="39">
        <v>1</v>
      </c>
      <c r="AI6" s="39">
        <v>2</v>
      </c>
      <c r="AJ6" s="39">
        <v>3</v>
      </c>
      <c r="AK6" s="39">
        <v>4</v>
      </c>
      <c r="AL6" s="39">
        <v>5</v>
      </c>
      <c r="AM6" s="27"/>
    </row>
    <row r="7" spans="1:70" s="1" customFormat="1" x14ac:dyDescent="0.25">
      <c r="A7" s="249"/>
      <c r="B7" s="248"/>
      <c r="C7" s="156" t="s">
        <v>122</v>
      </c>
      <c r="D7" s="130" t="s">
        <v>164</v>
      </c>
      <c r="E7" s="130" t="s">
        <v>188</v>
      </c>
      <c r="F7" s="130" t="s">
        <v>194</v>
      </c>
      <c r="G7" s="130" t="s">
        <v>189</v>
      </c>
      <c r="H7" s="133" t="s">
        <v>190</v>
      </c>
      <c r="I7" s="158" t="s">
        <v>161</v>
      </c>
      <c r="J7" s="132" t="s">
        <v>159</v>
      </c>
      <c r="K7" s="129" t="s">
        <v>122</v>
      </c>
      <c r="L7" s="129" t="s">
        <v>1</v>
      </c>
      <c r="M7" s="129" t="s">
        <v>200</v>
      </c>
      <c r="N7" s="129" t="s">
        <v>122</v>
      </c>
      <c r="O7" s="133" t="s">
        <v>1</v>
      </c>
      <c r="P7" s="558" t="s">
        <v>178</v>
      </c>
      <c r="Q7" s="559">
        <v>45</v>
      </c>
      <c r="R7" s="619">
        <v>0.06</v>
      </c>
      <c r="S7" s="561">
        <v>15</v>
      </c>
      <c r="T7" s="560">
        <v>2.5000000000000001E-2</v>
      </c>
      <c r="U7" s="620">
        <v>10</v>
      </c>
      <c r="V7" s="562">
        <v>2.5000000000000001E-2</v>
      </c>
      <c r="W7" s="563" t="s">
        <v>7</v>
      </c>
      <c r="X7" s="621">
        <v>120</v>
      </c>
      <c r="Y7" s="562">
        <v>2.5000000000000001E-2</v>
      </c>
      <c r="Z7" s="563" t="s">
        <v>10</v>
      </c>
      <c r="AA7" s="564">
        <v>1</v>
      </c>
      <c r="AB7" s="564">
        <v>90</v>
      </c>
      <c r="AC7" s="565">
        <v>0.2</v>
      </c>
      <c r="AD7" s="622">
        <v>0.02</v>
      </c>
      <c r="AE7" s="38"/>
      <c r="AF7" s="13"/>
      <c r="AG7" s="42" t="s">
        <v>8</v>
      </c>
      <c r="AH7" s="42"/>
      <c r="AI7" s="42"/>
      <c r="AJ7" s="42"/>
      <c r="AK7" s="42"/>
      <c r="AL7" s="42"/>
      <c r="AM7" s="16"/>
      <c r="AO7" s="36"/>
    </row>
    <row r="8" spans="1:70" x14ac:dyDescent="0.25">
      <c r="B8" s="248"/>
      <c r="C8" s="618">
        <v>1E-3</v>
      </c>
      <c r="D8" s="543">
        <v>20</v>
      </c>
      <c r="E8" s="544">
        <v>40</v>
      </c>
      <c r="F8" s="550">
        <v>10</v>
      </c>
      <c r="G8" s="551">
        <v>15</v>
      </c>
      <c r="H8" s="527">
        <v>1.0000000000000001E-5</v>
      </c>
      <c r="I8" s="553" t="s">
        <v>201</v>
      </c>
      <c r="J8" s="554" t="s">
        <v>150</v>
      </c>
      <c r="K8" s="555">
        <v>9</v>
      </c>
      <c r="L8" s="556">
        <v>180</v>
      </c>
      <c r="M8" s="555">
        <v>18</v>
      </c>
      <c r="N8" s="555">
        <v>40</v>
      </c>
      <c r="O8" s="557">
        <v>120</v>
      </c>
      <c r="P8" s="507" t="s">
        <v>179</v>
      </c>
      <c r="Q8" s="508">
        <v>190</v>
      </c>
      <c r="R8" s="509">
        <v>0.05</v>
      </c>
      <c r="S8" s="510">
        <v>8.9499999999999993</v>
      </c>
      <c r="T8" s="509">
        <v>3.5000000000000003E-2</v>
      </c>
      <c r="U8" s="510">
        <v>6</v>
      </c>
      <c r="V8" s="511">
        <v>0.04</v>
      </c>
      <c r="W8" s="512" t="s">
        <v>9</v>
      </c>
      <c r="X8" s="513">
        <v>80</v>
      </c>
      <c r="Y8" s="511">
        <v>0.02</v>
      </c>
      <c r="Z8" s="512" t="s">
        <v>12</v>
      </c>
      <c r="AA8" s="513">
        <v>1</v>
      </c>
      <c r="AB8" s="513">
        <v>70</v>
      </c>
      <c r="AC8" s="514">
        <v>0.15</v>
      </c>
      <c r="AD8" s="511">
        <v>0.01</v>
      </c>
      <c r="AF8" s="14"/>
      <c r="AG8" s="163" t="s">
        <v>11</v>
      </c>
      <c r="AH8" s="164">
        <f>CapEx!E40</f>
        <v>580</v>
      </c>
      <c r="AI8" s="164">
        <f>CapEx!F40</f>
        <v>0</v>
      </c>
      <c r="AJ8" s="164">
        <f>CapEx!G40</f>
        <v>45</v>
      </c>
      <c r="AK8" s="164">
        <f>CapEx!H40</f>
        <v>0</v>
      </c>
      <c r="AL8" s="165">
        <f>CapEx!I40</f>
        <v>0</v>
      </c>
      <c r="AM8" s="17"/>
      <c r="AN8" s="28"/>
    </row>
    <row r="9" spans="1:70" x14ac:dyDescent="0.25">
      <c r="B9" s="248"/>
      <c r="C9" s="521">
        <v>6</v>
      </c>
      <c r="D9" s="548">
        <v>10</v>
      </c>
      <c r="E9" s="549">
        <v>15</v>
      </c>
      <c r="F9" s="524"/>
      <c r="G9" s="525"/>
      <c r="H9" s="552">
        <v>0.1</v>
      </c>
      <c r="I9" s="515" t="s">
        <v>185</v>
      </c>
      <c r="J9" s="516" t="s">
        <v>153</v>
      </c>
      <c r="K9" s="517">
        <v>25</v>
      </c>
      <c r="L9" s="518">
        <v>45</v>
      </c>
      <c r="M9" s="519">
        <v>24</v>
      </c>
      <c r="N9" s="517">
        <v>32</v>
      </c>
      <c r="O9" s="520"/>
      <c r="P9" s="507" t="s">
        <v>263</v>
      </c>
      <c r="Q9" s="508">
        <v>300</v>
      </c>
      <c r="R9" s="509">
        <v>0.04</v>
      </c>
      <c r="S9" s="510">
        <v>5.0999999999999996</v>
      </c>
      <c r="T9" s="509">
        <v>3.9E-2</v>
      </c>
      <c r="U9" s="510">
        <v>3.46</v>
      </c>
      <c r="V9" s="511">
        <v>0.01</v>
      </c>
      <c r="W9" s="512" t="s">
        <v>262</v>
      </c>
      <c r="X9" s="513">
        <v>60</v>
      </c>
      <c r="Y9" s="511">
        <v>0.05</v>
      </c>
      <c r="Z9" s="512" t="s">
        <v>237</v>
      </c>
      <c r="AA9" s="513">
        <v>2</v>
      </c>
      <c r="AB9" s="513">
        <v>60</v>
      </c>
      <c r="AC9" s="514">
        <v>0.1</v>
      </c>
      <c r="AD9" s="511">
        <v>0.01</v>
      </c>
      <c r="AF9" s="14"/>
      <c r="AG9" s="166" t="s">
        <v>13</v>
      </c>
      <c r="AH9" s="167">
        <f>CapEx!E113</f>
        <v>40</v>
      </c>
      <c r="AI9" s="167">
        <f>CapEx!F113</f>
        <v>120</v>
      </c>
      <c r="AJ9" s="167">
        <f>CapEx!G113</f>
        <v>33.125</v>
      </c>
      <c r="AK9" s="167">
        <f>CapEx!H113</f>
        <v>0</v>
      </c>
      <c r="AL9" s="168">
        <f>CapEx!I113</f>
        <v>0</v>
      </c>
      <c r="AM9" s="17"/>
      <c r="AN9" s="28"/>
    </row>
    <row r="10" spans="1:70" x14ac:dyDescent="0.25">
      <c r="B10" s="248"/>
      <c r="C10" s="547">
        <v>15</v>
      </c>
      <c r="D10" s="522"/>
      <c r="E10" s="523"/>
      <c r="F10" s="524">
        <v>15</v>
      </c>
      <c r="G10" s="526">
        <v>55</v>
      </c>
      <c r="H10" s="527">
        <v>0.2</v>
      </c>
      <c r="I10" s="515" t="s">
        <v>15</v>
      </c>
      <c r="J10" s="516" t="s">
        <v>15</v>
      </c>
      <c r="K10" s="517">
        <v>1</v>
      </c>
      <c r="L10" s="518">
        <v>400</v>
      </c>
      <c r="M10" s="519"/>
      <c r="N10" s="517">
        <v>54</v>
      </c>
      <c r="O10" s="520">
        <v>800</v>
      </c>
      <c r="P10" s="459"/>
      <c r="Q10" s="460"/>
      <c r="R10" s="461"/>
      <c r="S10" s="462"/>
      <c r="T10" s="461"/>
      <c r="U10" s="462"/>
      <c r="V10" s="463"/>
      <c r="W10" s="464"/>
      <c r="X10" s="465"/>
      <c r="Y10" s="463"/>
      <c r="Z10" s="464"/>
      <c r="AA10" s="465"/>
      <c r="AB10" s="465"/>
      <c r="AC10" s="466"/>
      <c r="AD10" s="463"/>
      <c r="AF10" s="15"/>
      <c r="AG10" s="43" t="s">
        <v>14</v>
      </c>
      <c r="AH10" s="43"/>
      <c r="AI10" s="43"/>
      <c r="AJ10" s="43"/>
      <c r="AK10" s="43"/>
      <c r="AL10" s="43"/>
      <c r="AM10" s="17"/>
      <c r="AN10" s="28"/>
    </row>
    <row r="11" spans="1:70" x14ac:dyDescent="0.25">
      <c r="B11" s="248"/>
      <c r="C11" s="476"/>
      <c r="D11" s="522"/>
      <c r="E11" s="523"/>
      <c r="F11" s="524"/>
      <c r="G11" s="526"/>
      <c r="H11" s="477"/>
      <c r="I11" s="470"/>
      <c r="J11" s="471"/>
      <c r="K11" s="472"/>
      <c r="L11" s="473"/>
      <c r="M11" s="474"/>
      <c r="N11" s="472"/>
      <c r="O11" s="475"/>
      <c r="P11" s="459"/>
      <c r="Q11" s="460"/>
      <c r="R11" s="461"/>
      <c r="S11" s="462"/>
      <c r="T11" s="461"/>
      <c r="U11" s="462"/>
      <c r="V11" s="463"/>
      <c r="W11" s="464"/>
      <c r="X11" s="465"/>
      <c r="Y11" s="463"/>
      <c r="Z11" s="464"/>
      <c r="AA11" s="465"/>
      <c r="AB11" s="465"/>
      <c r="AC11" s="466"/>
      <c r="AD11" s="463"/>
      <c r="AF11" s="14"/>
      <c r="AG11" s="163" t="s">
        <v>16</v>
      </c>
      <c r="AH11" s="164">
        <f ca="1">Credit!E21</f>
        <v>3383.8062222362078</v>
      </c>
      <c r="AI11" s="164">
        <f ca="1">Credit!F21</f>
        <v>4077.8960098621619</v>
      </c>
      <c r="AJ11" s="164">
        <f ca="1">Credit!G21</f>
        <v>4430.082528627292</v>
      </c>
      <c r="AK11" s="164">
        <f ca="1">Credit!H21</f>
        <v>4891.8800045119533</v>
      </c>
      <c r="AL11" s="165">
        <f ca="1">Credit!I21</f>
        <v>5940.0484370923859</v>
      </c>
      <c r="AM11" s="17"/>
      <c r="AN11" s="28"/>
    </row>
    <row r="12" spans="1:70" x14ac:dyDescent="0.25">
      <c r="B12" s="248"/>
      <c r="C12" s="476"/>
      <c r="D12" s="522"/>
      <c r="E12" s="523"/>
      <c r="F12" s="524"/>
      <c r="G12" s="545"/>
      <c r="H12" s="477"/>
      <c r="I12" s="470"/>
      <c r="J12" s="471"/>
      <c r="K12" s="472"/>
      <c r="L12" s="478"/>
      <c r="M12" s="474"/>
      <c r="N12" s="472"/>
      <c r="O12" s="475"/>
      <c r="P12" s="459"/>
      <c r="Q12" s="460"/>
      <c r="R12" s="461"/>
      <c r="S12" s="462"/>
      <c r="T12" s="461"/>
      <c r="U12" s="462"/>
      <c r="V12" s="463"/>
      <c r="W12" s="464"/>
      <c r="X12" s="465"/>
      <c r="Y12" s="463"/>
      <c r="Z12" s="464"/>
      <c r="AA12" s="465"/>
      <c r="AB12" s="465"/>
      <c r="AC12" s="466"/>
      <c r="AD12" s="463"/>
      <c r="AF12" s="14"/>
      <c r="AG12" s="169" t="s">
        <v>17</v>
      </c>
      <c r="AH12" s="170">
        <f ca="1">Credit!E40</f>
        <v>3815.2397819029784</v>
      </c>
      <c r="AI12" s="170">
        <f ca="1">Credit!F40</f>
        <v>3740.0249818196357</v>
      </c>
      <c r="AJ12" s="170">
        <f ca="1">Credit!G40</f>
        <v>4051.1250390463583</v>
      </c>
      <c r="AK12" s="170">
        <f ca="1">Credit!H40</f>
        <v>4355.7122111563704</v>
      </c>
      <c r="AL12" s="171">
        <f ca="1">Credit!I40</f>
        <v>4768.5259325473498</v>
      </c>
      <c r="AM12" s="17"/>
      <c r="AN12" s="28"/>
    </row>
    <row r="13" spans="1:70" x14ac:dyDescent="0.25">
      <c r="B13" s="251"/>
      <c r="C13" s="476"/>
      <c r="D13" s="522"/>
      <c r="E13" s="523"/>
      <c r="F13" s="524"/>
      <c r="G13" s="546"/>
      <c r="H13" s="477"/>
      <c r="I13" s="470"/>
      <c r="J13" s="471"/>
      <c r="K13" s="472"/>
      <c r="L13" s="478"/>
      <c r="M13" s="474"/>
      <c r="N13" s="472"/>
      <c r="O13" s="475"/>
      <c r="P13" s="459"/>
      <c r="Q13" s="460"/>
      <c r="R13" s="461"/>
      <c r="S13" s="462"/>
      <c r="T13" s="461"/>
      <c r="U13" s="462"/>
      <c r="V13" s="463"/>
      <c r="W13" s="464"/>
      <c r="X13" s="465"/>
      <c r="Y13" s="463"/>
      <c r="Z13" s="464"/>
      <c r="AA13" s="465"/>
      <c r="AB13" s="465"/>
      <c r="AC13" s="466"/>
      <c r="AD13" s="463"/>
      <c r="AF13" s="14"/>
      <c r="AG13" s="169" t="s">
        <v>18</v>
      </c>
      <c r="AH13" s="170">
        <f ca="1">Credit!E44</f>
        <v>546.43355966677063</v>
      </c>
      <c r="AI13" s="170">
        <f ca="1">Credit!F44</f>
        <v>-337.87102804252623</v>
      </c>
      <c r="AJ13" s="170">
        <f ca="1">Credit!G44</f>
        <v>-208.5625316242444</v>
      </c>
      <c r="AK13" s="170">
        <f ca="1">Credit!H44</f>
        <v>0</v>
      </c>
      <c r="AL13" s="171">
        <f ca="1">Credit!I44</f>
        <v>0</v>
      </c>
      <c r="AM13" s="17"/>
      <c r="AN13" s="28"/>
    </row>
    <row r="14" spans="1:70" x14ac:dyDescent="0.25">
      <c r="B14" s="251"/>
      <c r="C14" s="476"/>
      <c r="D14" s="467"/>
      <c r="E14" s="468"/>
      <c r="F14" s="469"/>
      <c r="G14" s="479"/>
      <c r="H14" s="477"/>
      <c r="I14" s="470"/>
      <c r="J14" s="471"/>
      <c r="K14" s="480"/>
      <c r="L14" s="481"/>
      <c r="M14" s="482"/>
      <c r="N14" s="472"/>
      <c r="O14" s="475"/>
      <c r="P14" s="459"/>
      <c r="Q14" s="460"/>
      <c r="R14" s="461"/>
      <c r="S14" s="462"/>
      <c r="T14" s="461"/>
      <c r="U14" s="462"/>
      <c r="V14" s="463"/>
      <c r="W14" s="464"/>
      <c r="X14" s="465"/>
      <c r="Y14" s="463"/>
      <c r="Z14" s="464"/>
      <c r="AA14" s="465"/>
      <c r="AB14" s="465"/>
      <c r="AC14" s="466"/>
      <c r="AD14" s="463"/>
      <c r="AF14" s="14"/>
      <c r="AG14" s="166" t="s">
        <v>19</v>
      </c>
      <c r="AH14" s="167">
        <f ca="1">Credit!E46</f>
        <v>546.43355966677063</v>
      </c>
      <c r="AI14" s="167">
        <f ca="1">Credit!F46</f>
        <v>208.5625316242444</v>
      </c>
      <c r="AJ14" s="167">
        <f ca="1">Credit!G46</f>
        <v>0</v>
      </c>
      <c r="AK14" s="167">
        <f ca="1">Credit!H46</f>
        <v>0</v>
      </c>
      <c r="AL14" s="168">
        <f ca="1">Credit!I46</f>
        <v>0</v>
      </c>
      <c r="AM14" s="17"/>
      <c r="AN14" s="28"/>
    </row>
    <row r="15" spans="1:70" x14ac:dyDescent="0.25">
      <c r="B15" s="248"/>
      <c r="C15" s="476"/>
      <c r="D15" s="467"/>
      <c r="E15" s="468"/>
      <c r="F15" s="469"/>
      <c r="G15" s="479"/>
      <c r="H15" s="477"/>
      <c r="I15" s="470"/>
      <c r="J15" s="471"/>
      <c r="K15" s="472"/>
      <c r="L15" s="483"/>
      <c r="M15" s="474"/>
      <c r="N15" s="472"/>
      <c r="O15" s="475"/>
      <c r="P15" s="459"/>
      <c r="Q15" s="460"/>
      <c r="R15" s="461"/>
      <c r="S15" s="462"/>
      <c r="T15" s="461"/>
      <c r="U15" s="462"/>
      <c r="V15" s="463"/>
      <c r="W15" s="464"/>
      <c r="X15" s="465"/>
      <c r="Y15" s="463"/>
      <c r="Z15" s="464"/>
      <c r="AA15" s="465"/>
      <c r="AB15" s="465"/>
      <c r="AC15" s="466"/>
      <c r="AD15" s="463"/>
      <c r="AF15" s="15"/>
      <c r="AG15" s="43" t="s">
        <v>20</v>
      </c>
      <c r="AH15" s="43"/>
      <c r="AI15" s="43"/>
      <c r="AJ15" s="43"/>
      <c r="AK15" s="43"/>
      <c r="AL15" s="43"/>
      <c r="AM15" s="17"/>
      <c r="AN15" s="28"/>
    </row>
    <row r="16" spans="1:70" x14ac:dyDescent="0.25">
      <c r="B16" s="248"/>
      <c r="C16" s="476"/>
      <c r="D16" s="467"/>
      <c r="E16" s="468"/>
      <c r="F16" s="469"/>
      <c r="G16" s="479"/>
      <c r="H16" s="477"/>
      <c r="I16" s="470"/>
      <c r="J16" s="471"/>
      <c r="K16" s="472"/>
      <c r="L16" s="473"/>
      <c r="M16" s="474"/>
      <c r="N16" s="472"/>
      <c r="O16" s="475"/>
      <c r="P16" s="459"/>
      <c r="Q16" s="460"/>
      <c r="R16" s="461"/>
      <c r="S16" s="462"/>
      <c r="T16" s="461"/>
      <c r="U16" s="462"/>
      <c r="V16" s="463"/>
      <c r="W16" s="464"/>
      <c r="X16" s="465"/>
      <c r="Y16" s="463"/>
      <c r="Z16" s="464"/>
      <c r="AA16" s="465"/>
      <c r="AB16" s="465"/>
      <c r="AC16" s="466"/>
      <c r="AD16" s="463"/>
      <c r="AF16" s="14"/>
      <c r="AG16" s="163" t="s">
        <v>61</v>
      </c>
      <c r="AH16" s="164">
        <f ca="1">Income!E6</f>
        <v>3852.5911021310121</v>
      </c>
      <c r="AI16" s="164">
        <f ca="1">Income!F6</f>
        <v>4149.8329493911615</v>
      </c>
      <c r="AJ16" s="164">
        <f ca="1">Income!G6</f>
        <v>4470.0081195554067</v>
      </c>
      <c r="AK16" s="164">
        <f ca="1">Income!H6</f>
        <v>4814.8860044650119</v>
      </c>
      <c r="AL16" s="165">
        <f ca="1">Income!I6</f>
        <v>5186.3725111754102</v>
      </c>
      <c r="AM16" s="17"/>
      <c r="AN16" s="28"/>
    </row>
    <row r="17" spans="1:44" x14ac:dyDescent="0.25">
      <c r="B17" s="248"/>
      <c r="C17" s="476"/>
      <c r="D17" s="467"/>
      <c r="E17" s="468"/>
      <c r="F17" s="469"/>
      <c r="G17" s="479"/>
      <c r="H17" s="477"/>
      <c r="I17" s="470"/>
      <c r="J17" s="471"/>
      <c r="K17" s="472"/>
      <c r="L17" s="473"/>
      <c r="M17" s="474"/>
      <c r="N17" s="472"/>
      <c r="O17" s="475"/>
      <c r="P17" s="459"/>
      <c r="Q17" s="460"/>
      <c r="R17" s="461"/>
      <c r="S17" s="462"/>
      <c r="T17" s="461"/>
      <c r="U17" s="462"/>
      <c r="V17" s="463"/>
      <c r="W17" s="464"/>
      <c r="X17" s="465"/>
      <c r="Y17" s="463"/>
      <c r="Z17" s="464"/>
      <c r="AA17" s="465"/>
      <c r="AB17" s="465"/>
      <c r="AC17" s="466"/>
      <c r="AD17" s="463"/>
      <c r="AF17" s="14"/>
      <c r="AG17" s="169" t="s">
        <v>4</v>
      </c>
      <c r="AH17" s="170">
        <f ca="1">Income!E7</f>
        <v>2596.4825961407314</v>
      </c>
      <c r="AI17" s="170">
        <f ca="1">Income!F7</f>
        <v>2787.0927450504123</v>
      </c>
      <c r="AJ17" s="170">
        <f ca="1">Income!G7</f>
        <v>2991.6957583533972</v>
      </c>
      <c r="AK17" s="170">
        <f ca="1">Income!H7</f>
        <v>3211.3188649514486</v>
      </c>
      <c r="AL17" s="171">
        <f ca="1">Income!I7</f>
        <v>3447.0647035542843</v>
      </c>
      <c r="AM17" s="17"/>
      <c r="AN17" s="28"/>
    </row>
    <row r="18" spans="1:44" x14ac:dyDescent="0.25">
      <c r="A18" s="258"/>
      <c r="B18" s="248"/>
      <c r="C18" s="476"/>
      <c r="D18" s="467"/>
      <c r="E18" s="468"/>
      <c r="F18" s="469"/>
      <c r="G18" s="479"/>
      <c r="H18" s="477"/>
      <c r="I18" s="470"/>
      <c r="J18" s="471"/>
      <c r="K18" s="472"/>
      <c r="L18" s="473"/>
      <c r="M18" s="474"/>
      <c r="N18" s="472"/>
      <c r="O18" s="475"/>
      <c r="P18" s="459"/>
      <c r="Q18" s="460"/>
      <c r="R18" s="461"/>
      <c r="S18" s="462"/>
      <c r="T18" s="461"/>
      <c r="U18" s="462"/>
      <c r="V18" s="463"/>
      <c r="W18" s="464"/>
      <c r="X18" s="465"/>
      <c r="Y18" s="463"/>
      <c r="Z18" s="464"/>
      <c r="AA18" s="465"/>
      <c r="AB18" s="465"/>
      <c r="AC18" s="466"/>
      <c r="AD18" s="463"/>
      <c r="AF18" s="14"/>
      <c r="AG18" s="169" t="s">
        <v>63</v>
      </c>
      <c r="AH18" s="170">
        <f>Income!E10</f>
        <v>404.5</v>
      </c>
      <c r="AI18" s="170">
        <f>Income!F10</f>
        <v>409.84517857142856</v>
      </c>
      <c r="AJ18" s="170">
        <f>Income!G10</f>
        <v>415.26098985969384</v>
      </c>
      <c r="AK18" s="170">
        <f>Income!H10</f>
        <v>420.74836722569688</v>
      </c>
      <c r="AL18" s="171">
        <f>Income!I10</f>
        <v>426.30825636403637</v>
      </c>
      <c r="AM18" s="17"/>
      <c r="AN18" s="28"/>
    </row>
    <row r="19" spans="1:44" x14ac:dyDescent="0.25">
      <c r="B19" s="248"/>
      <c r="C19" s="476"/>
      <c r="D19" s="467"/>
      <c r="E19" s="468"/>
      <c r="F19" s="469"/>
      <c r="G19" s="479"/>
      <c r="H19" s="477"/>
      <c r="I19" s="470"/>
      <c r="J19" s="471"/>
      <c r="K19" s="472"/>
      <c r="L19" s="473"/>
      <c r="M19" s="474"/>
      <c r="N19" s="472"/>
      <c r="O19" s="475"/>
      <c r="P19" s="459"/>
      <c r="Q19" s="460"/>
      <c r="R19" s="461"/>
      <c r="S19" s="462"/>
      <c r="T19" s="461"/>
      <c r="U19" s="462"/>
      <c r="V19" s="463"/>
      <c r="W19" s="464"/>
      <c r="X19" s="465"/>
      <c r="Y19" s="463"/>
      <c r="Z19" s="464"/>
      <c r="AA19" s="465"/>
      <c r="AB19" s="465"/>
      <c r="AC19" s="466"/>
      <c r="AD19" s="463"/>
      <c r="AF19" s="14"/>
      <c r="AG19" s="169" t="s">
        <v>182</v>
      </c>
      <c r="AH19" s="170">
        <f>Income!E11</f>
        <v>260</v>
      </c>
      <c r="AI19" s="170">
        <f>Income!F11</f>
        <v>267.59999999999997</v>
      </c>
      <c r="AJ19" s="170">
        <f>Income!G11</f>
        <v>275.42215384615383</v>
      </c>
      <c r="AK19" s="170">
        <f>Income!H11</f>
        <v>283.47295526627215</v>
      </c>
      <c r="AL19" s="171">
        <f>Income!I11</f>
        <v>291.75908780482473</v>
      </c>
      <c r="AM19" s="17"/>
      <c r="AN19" s="28"/>
    </row>
    <row r="20" spans="1:44" x14ac:dyDescent="0.25">
      <c r="B20" s="248"/>
      <c r="C20" s="476"/>
      <c r="D20" s="467"/>
      <c r="E20" s="468"/>
      <c r="F20" s="469"/>
      <c r="G20" s="479"/>
      <c r="H20" s="477"/>
      <c r="I20" s="470"/>
      <c r="J20" s="471"/>
      <c r="K20" s="472"/>
      <c r="L20" s="473"/>
      <c r="M20" s="474"/>
      <c r="N20" s="472"/>
      <c r="O20" s="475"/>
      <c r="P20" s="459"/>
      <c r="Q20" s="460"/>
      <c r="R20" s="461"/>
      <c r="S20" s="462"/>
      <c r="T20" s="461"/>
      <c r="U20" s="462"/>
      <c r="V20" s="463"/>
      <c r="W20" s="464"/>
      <c r="X20" s="465"/>
      <c r="Y20" s="463"/>
      <c r="Z20" s="464"/>
      <c r="AA20" s="465"/>
      <c r="AB20" s="465"/>
      <c r="AC20" s="466"/>
      <c r="AD20" s="463"/>
      <c r="AF20" s="14"/>
      <c r="AG20" s="169" t="s">
        <v>21</v>
      </c>
      <c r="AH20" s="170">
        <f ca="1">Income!E25</f>
        <v>47.465985315853743</v>
      </c>
      <c r="AI20" s="170">
        <f ca="1">Income!F25</f>
        <v>38.571780073718436</v>
      </c>
      <c r="AJ20" s="170">
        <f ca="1">Income!G25</f>
        <v>10.594685335203328</v>
      </c>
      <c r="AK20" s="170">
        <f ca="1">Income!H25</f>
        <v>3.024999999999999</v>
      </c>
      <c r="AL20" s="171">
        <f ca="1">Income!I25</f>
        <v>3.024999999999999</v>
      </c>
      <c r="AM20" s="17"/>
      <c r="AN20" s="28"/>
    </row>
    <row r="21" spans="1:44" x14ac:dyDescent="0.25">
      <c r="B21" s="251"/>
      <c r="C21" s="476"/>
      <c r="D21" s="467"/>
      <c r="E21" s="468"/>
      <c r="F21" s="469"/>
      <c r="G21" s="479"/>
      <c r="H21" s="477"/>
      <c r="I21" s="470"/>
      <c r="J21" s="471"/>
      <c r="K21" s="472"/>
      <c r="L21" s="478"/>
      <c r="M21" s="474"/>
      <c r="N21" s="472"/>
      <c r="O21" s="475"/>
      <c r="P21" s="459"/>
      <c r="Q21" s="460"/>
      <c r="R21" s="461"/>
      <c r="S21" s="462"/>
      <c r="T21" s="461"/>
      <c r="U21" s="462"/>
      <c r="V21" s="463"/>
      <c r="W21" s="464"/>
      <c r="X21" s="465"/>
      <c r="Y21" s="463"/>
      <c r="Z21" s="464"/>
      <c r="AA21" s="465"/>
      <c r="AB21" s="465"/>
      <c r="AC21" s="466"/>
      <c r="AD21" s="463"/>
      <c r="AF21" s="15"/>
      <c r="AG21" s="166" t="s">
        <v>66</v>
      </c>
      <c r="AH21" s="167">
        <f ca="1">Income!E27</f>
        <v>256.25441917908432</v>
      </c>
      <c r="AI21" s="167">
        <f ca="1">Income!F27</f>
        <v>266.23595202466726</v>
      </c>
      <c r="AJ21" s="167">
        <f ca="1">Income!G27</f>
        <v>373.58062186191034</v>
      </c>
      <c r="AK21" s="167">
        <f ca="1">Income!H27</f>
        <v>552.01385815937624</v>
      </c>
      <c r="AL21" s="168">
        <f ca="1">Income!I27</f>
        <v>788.69280793725409</v>
      </c>
      <c r="AM21" s="18"/>
      <c r="AN21" s="28"/>
    </row>
    <row r="22" spans="1:44" x14ac:dyDescent="0.25">
      <c r="B22" s="251"/>
      <c r="C22" s="476"/>
      <c r="D22" s="467"/>
      <c r="E22" s="468"/>
      <c r="F22" s="469"/>
      <c r="G22" s="479"/>
      <c r="H22" s="477"/>
      <c r="I22" s="470"/>
      <c r="J22" s="471"/>
      <c r="K22" s="480"/>
      <c r="L22" s="481"/>
      <c r="M22" s="482"/>
      <c r="N22" s="472"/>
      <c r="O22" s="475"/>
      <c r="P22" s="459"/>
      <c r="Q22" s="460"/>
      <c r="R22" s="461"/>
      <c r="S22" s="462"/>
      <c r="T22" s="461"/>
      <c r="U22" s="462"/>
      <c r="V22" s="463"/>
      <c r="W22" s="464"/>
      <c r="X22" s="465"/>
      <c r="Y22" s="463"/>
      <c r="Z22" s="464"/>
      <c r="AA22" s="465"/>
      <c r="AB22" s="465"/>
      <c r="AC22" s="466"/>
      <c r="AD22" s="463"/>
      <c r="AF22" s="15"/>
      <c r="AG22" s="43" t="s">
        <v>22</v>
      </c>
      <c r="AH22" s="43"/>
      <c r="AI22" s="43"/>
      <c r="AJ22" s="43"/>
      <c r="AK22" s="43"/>
      <c r="AL22" s="43"/>
      <c r="AM22" s="17"/>
      <c r="AN22" s="28"/>
    </row>
    <row r="23" spans="1:44" x14ac:dyDescent="0.25">
      <c r="B23" s="248"/>
      <c r="C23" s="484"/>
      <c r="D23" s="485"/>
      <c r="E23" s="486"/>
      <c r="F23" s="487"/>
      <c r="G23" s="488"/>
      <c r="H23" s="489"/>
      <c r="I23" s="470"/>
      <c r="J23" s="471"/>
      <c r="K23" s="472"/>
      <c r="L23" s="483"/>
      <c r="M23" s="474"/>
      <c r="N23" s="472"/>
      <c r="O23" s="475"/>
      <c r="P23" s="459"/>
      <c r="Q23" s="460"/>
      <c r="R23" s="461"/>
      <c r="S23" s="462"/>
      <c r="T23" s="461"/>
      <c r="U23" s="462"/>
      <c r="V23" s="463"/>
      <c r="W23" s="464"/>
      <c r="X23" s="465"/>
      <c r="Y23" s="463"/>
      <c r="Z23" s="464"/>
      <c r="AA23" s="465"/>
      <c r="AB23" s="465"/>
      <c r="AC23" s="466"/>
      <c r="AD23" s="463"/>
      <c r="AF23" s="14"/>
      <c r="AG23" s="163" t="s">
        <v>23</v>
      </c>
      <c r="AH23" s="164">
        <f ca="1">Balance!E18</f>
        <v>1268.5796038151311</v>
      </c>
      <c r="AI23" s="164">
        <f ca="1">Balance!F18</f>
        <v>1189.1812298159282</v>
      </c>
      <c r="AJ23" s="164">
        <f ca="1">Balance!G18</f>
        <v>1383.2971474978035</v>
      </c>
      <c r="AK23" s="164">
        <f ca="1">Balance!H18</f>
        <v>1966.5449310788345</v>
      </c>
      <c r="AL23" s="165">
        <f ca="1">Balance!I18</f>
        <v>2788.7645753105157</v>
      </c>
      <c r="AM23" s="17"/>
      <c r="AN23" s="28"/>
    </row>
    <row r="24" spans="1:44" ht="16.8" x14ac:dyDescent="0.25">
      <c r="B24" s="248"/>
      <c r="C24" s="581" t="s">
        <v>235</v>
      </c>
      <c r="D24" s="582"/>
      <c r="E24" s="583"/>
      <c r="F24" s="581" t="s">
        <v>236</v>
      </c>
      <c r="G24" s="582"/>
      <c r="H24" s="583"/>
      <c r="I24" s="470"/>
      <c r="J24" s="471"/>
      <c r="K24" s="472"/>
      <c r="L24" s="473"/>
      <c r="M24" s="474"/>
      <c r="N24" s="472"/>
      <c r="O24" s="475"/>
      <c r="P24" s="459"/>
      <c r="Q24" s="460"/>
      <c r="R24" s="461"/>
      <c r="S24" s="462"/>
      <c r="T24" s="461"/>
      <c r="U24" s="462"/>
      <c r="V24" s="463"/>
      <c r="W24" s="464"/>
      <c r="X24" s="465"/>
      <c r="Y24" s="463"/>
      <c r="Z24" s="464"/>
      <c r="AA24" s="465"/>
      <c r="AB24" s="465"/>
      <c r="AC24" s="466"/>
      <c r="AD24" s="463"/>
      <c r="AF24" s="14"/>
      <c r="AG24" s="169" t="s">
        <v>24</v>
      </c>
      <c r="AH24" s="170">
        <f ca="1">Balance!E25</f>
        <v>940.69499587306268</v>
      </c>
      <c r="AI24" s="170">
        <f ca="1">Balance!F25</f>
        <v>644.9317857094245</v>
      </c>
      <c r="AJ24" s="170">
        <f ca="1">Balance!G25</f>
        <v>465.46708152938908</v>
      </c>
      <c r="AK24" s="170">
        <f ca="1">Balance!H25</f>
        <v>496.70100695104406</v>
      </c>
      <c r="AL24" s="171">
        <f ca="1">Balance!I25</f>
        <v>530.22784324547115</v>
      </c>
      <c r="AM24" s="17"/>
      <c r="AN24" s="28"/>
    </row>
    <row r="25" spans="1:44" x14ac:dyDescent="0.25">
      <c r="B25" s="248"/>
      <c r="C25" s="573" t="s">
        <v>27</v>
      </c>
      <c r="D25" s="574"/>
      <c r="E25" s="575"/>
      <c r="F25" s="134" t="s">
        <v>104</v>
      </c>
      <c r="G25" s="135" t="s">
        <v>204</v>
      </c>
      <c r="H25" s="136" t="s">
        <v>28</v>
      </c>
      <c r="I25" s="470"/>
      <c r="J25" s="471"/>
      <c r="K25" s="472"/>
      <c r="L25" s="473"/>
      <c r="M25" s="474"/>
      <c r="N25" s="472"/>
      <c r="O25" s="475"/>
      <c r="P25" s="459"/>
      <c r="Q25" s="460"/>
      <c r="R25" s="461"/>
      <c r="S25" s="462"/>
      <c r="T25" s="461"/>
      <c r="U25" s="462"/>
      <c r="V25" s="463"/>
      <c r="W25" s="464"/>
      <c r="X25" s="465"/>
      <c r="Y25" s="463"/>
      <c r="Z25" s="464"/>
      <c r="AA25" s="465"/>
      <c r="AB25" s="465"/>
      <c r="AC25" s="466"/>
      <c r="AD25" s="463"/>
      <c r="AF25" s="14"/>
      <c r="AG25" s="166" t="s">
        <v>26</v>
      </c>
      <c r="AH25" s="167">
        <f ca="1">Balance!E30</f>
        <v>327.88460794206856</v>
      </c>
      <c r="AI25" s="167">
        <f ca="1">Balance!F30</f>
        <v>544.24944410650403</v>
      </c>
      <c r="AJ25" s="167">
        <f ca="1">Balance!G30</f>
        <v>917.83006596841437</v>
      </c>
      <c r="AK25" s="167">
        <f ca="1">Balance!H30</f>
        <v>1469.8439241277906</v>
      </c>
      <c r="AL25" s="168">
        <f ca="1">Balance!I30</f>
        <v>2258.5367320650444</v>
      </c>
      <c r="AM25" s="17"/>
      <c r="AN25" s="28"/>
    </row>
    <row r="26" spans="1:44" x14ac:dyDescent="0.25">
      <c r="B26" s="251"/>
      <c r="C26" s="576" t="s">
        <v>175</v>
      </c>
      <c r="D26" s="577"/>
      <c r="E26" s="566">
        <v>7.0000000000000007E-2</v>
      </c>
      <c r="F26" s="137" t="s">
        <v>30</v>
      </c>
      <c r="G26" s="533">
        <v>0.05</v>
      </c>
      <c r="H26" s="530">
        <v>0.05</v>
      </c>
      <c r="I26" s="470"/>
      <c r="J26" s="471"/>
      <c r="K26" s="472"/>
      <c r="L26" s="473"/>
      <c r="M26" s="474"/>
      <c r="N26" s="472"/>
      <c r="O26" s="475"/>
      <c r="P26" s="459"/>
      <c r="Q26" s="460"/>
      <c r="R26" s="461"/>
      <c r="S26" s="462"/>
      <c r="T26" s="461"/>
      <c r="U26" s="462"/>
      <c r="V26" s="463"/>
      <c r="W26" s="464"/>
      <c r="X26" s="465"/>
      <c r="Y26" s="463"/>
      <c r="Z26" s="464"/>
      <c r="AA26" s="465"/>
      <c r="AB26" s="465"/>
      <c r="AC26" s="466"/>
      <c r="AD26" s="463"/>
      <c r="AF26" s="15"/>
      <c r="AG26" s="43" t="s">
        <v>29</v>
      </c>
      <c r="AH26" s="43"/>
      <c r="AI26" s="43"/>
      <c r="AJ26" s="43"/>
      <c r="AK26" s="43"/>
      <c r="AL26" s="43"/>
      <c r="AM26" s="17"/>
      <c r="AN26" s="28"/>
    </row>
    <row r="27" spans="1:44" x14ac:dyDescent="0.25">
      <c r="B27" s="251"/>
      <c r="C27" s="576" t="s">
        <v>176</v>
      </c>
      <c r="D27" s="577"/>
      <c r="E27" s="528">
        <v>8.5000000000000006E-2</v>
      </c>
      <c r="F27" s="137" t="s">
        <v>191</v>
      </c>
      <c r="G27" s="534">
        <v>0.5</v>
      </c>
      <c r="H27" s="531">
        <v>0.5</v>
      </c>
      <c r="I27" s="470"/>
      <c r="J27" s="471"/>
      <c r="K27" s="472"/>
      <c r="L27" s="473"/>
      <c r="M27" s="474"/>
      <c r="N27" s="472"/>
      <c r="O27" s="475"/>
      <c r="P27" s="459"/>
      <c r="Q27" s="460"/>
      <c r="R27" s="461"/>
      <c r="S27" s="462"/>
      <c r="T27" s="461"/>
      <c r="U27" s="462"/>
      <c r="V27" s="463"/>
      <c r="W27" s="464"/>
      <c r="X27" s="465"/>
      <c r="Y27" s="463"/>
      <c r="Z27" s="464"/>
      <c r="AA27" s="465"/>
      <c r="AB27" s="465"/>
      <c r="AC27" s="466"/>
      <c r="AD27" s="463"/>
      <c r="AF27" s="14"/>
      <c r="AG27" s="163" t="s">
        <v>31</v>
      </c>
      <c r="AH27" s="164">
        <f ca="1">Cash!E13</f>
        <v>136.93625157024505</v>
      </c>
      <c r="AI27" s="164">
        <f ca="1">Cash!F13</f>
        <v>372.7421439027583</v>
      </c>
      <c r="AJ27" s="164">
        <f ca="1">Cash!G13</f>
        <v>423.95748958093463</v>
      </c>
      <c r="AK27" s="164">
        <f ca="1">Cash!H13</f>
        <v>416.16779335558277</v>
      </c>
      <c r="AL27" s="165">
        <f ca="1">Cash!I13</f>
        <v>371.5225045450361</v>
      </c>
      <c r="AM27" s="17"/>
      <c r="AN27" s="28"/>
    </row>
    <row r="28" spans="1:44" x14ac:dyDescent="0.25">
      <c r="A28" s="259"/>
      <c r="B28" s="254"/>
      <c r="C28" s="576" t="s">
        <v>116</v>
      </c>
      <c r="D28" s="577"/>
      <c r="E28" s="528">
        <v>8.7499999999999994E-2</v>
      </c>
      <c r="F28" s="137" t="s">
        <v>192</v>
      </c>
      <c r="G28" s="534">
        <v>0.4</v>
      </c>
      <c r="H28" s="531">
        <v>0.41</v>
      </c>
      <c r="I28" s="470"/>
      <c r="J28" s="471"/>
      <c r="K28" s="472"/>
      <c r="L28" s="473"/>
      <c r="M28" s="474"/>
      <c r="N28" s="472"/>
      <c r="O28" s="475"/>
      <c r="P28" s="459"/>
      <c r="Q28" s="460"/>
      <c r="R28" s="461"/>
      <c r="S28" s="462"/>
      <c r="T28" s="461"/>
      <c r="U28" s="462"/>
      <c r="V28" s="463"/>
      <c r="W28" s="464"/>
      <c r="X28" s="465"/>
      <c r="Y28" s="463"/>
      <c r="Z28" s="464"/>
      <c r="AA28" s="465"/>
      <c r="AB28" s="465"/>
      <c r="AC28" s="466"/>
      <c r="AD28" s="463"/>
      <c r="AF28" s="14"/>
      <c r="AG28" s="169" t="s">
        <v>33</v>
      </c>
      <c r="AH28" s="170">
        <f>Cash!E23</f>
        <v>-580</v>
      </c>
      <c r="AI28" s="170">
        <f>Cash!F23</f>
        <v>0</v>
      </c>
      <c r="AJ28" s="170">
        <f>Cash!G23</f>
        <v>-45</v>
      </c>
      <c r="AK28" s="170">
        <f>Cash!H23</f>
        <v>120</v>
      </c>
      <c r="AL28" s="171">
        <f>Cash!I23</f>
        <v>800</v>
      </c>
      <c r="AM28" s="17"/>
      <c r="AN28" s="28"/>
      <c r="AO28" s="5"/>
      <c r="AP28" s="5"/>
      <c r="AQ28" s="5"/>
      <c r="AR28" s="5"/>
    </row>
    <row r="29" spans="1:44" s="5" customFormat="1" x14ac:dyDescent="0.25">
      <c r="A29" s="249"/>
      <c r="B29" s="251"/>
      <c r="C29" s="576" t="s">
        <v>26</v>
      </c>
      <c r="D29" s="577"/>
      <c r="E29" s="529">
        <v>0.105</v>
      </c>
      <c r="F29" s="137" t="s">
        <v>193</v>
      </c>
      <c r="G29" s="535">
        <v>0.05</v>
      </c>
      <c r="H29" s="532">
        <v>0.04</v>
      </c>
      <c r="I29" s="470"/>
      <c r="J29" s="471"/>
      <c r="K29" s="472"/>
      <c r="L29" s="473"/>
      <c r="M29" s="474"/>
      <c r="N29" s="472"/>
      <c r="O29" s="475"/>
      <c r="P29" s="459"/>
      <c r="Q29" s="460"/>
      <c r="R29" s="461"/>
      <c r="S29" s="462"/>
      <c r="T29" s="461"/>
      <c r="U29" s="462"/>
      <c r="V29" s="463"/>
      <c r="W29" s="464"/>
      <c r="X29" s="465"/>
      <c r="Y29" s="463"/>
      <c r="Z29" s="464"/>
      <c r="AA29" s="465"/>
      <c r="AB29" s="465"/>
      <c r="AC29" s="466"/>
      <c r="AD29" s="463"/>
      <c r="AE29" s="38"/>
      <c r="AF29" s="14"/>
      <c r="AG29" s="166" t="s">
        <v>35</v>
      </c>
      <c r="AH29" s="167">
        <f ca="1">Cash!E33</f>
        <v>643.06374842975492</v>
      </c>
      <c r="AI29" s="167">
        <f ca="1">Cash!F33</f>
        <v>-372.74214390275796</v>
      </c>
      <c r="AJ29" s="167">
        <f ca="1">Cash!G33</f>
        <v>-208.5625316242444</v>
      </c>
      <c r="AK29" s="167">
        <f ca="1">Cash!H33</f>
        <v>0</v>
      </c>
      <c r="AL29" s="168">
        <f ca="1">Cash!I33</f>
        <v>0</v>
      </c>
      <c r="AM29" s="17"/>
      <c r="AN29" s="28"/>
      <c r="AO29" s="2"/>
      <c r="AP29" s="2"/>
      <c r="AQ29" s="2"/>
      <c r="AR29" s="2"/>
    </row>
    <row r="30" spans="1:44" x14ac:dyDescent="0.25">
      <c r="B30" s="252"/>
      <c r="C30" s="573" t="s">
        <v>38</v>
      </c>
      <c r="D30" s="574"/>
      <c r="E30" s="575"/>
      <c r="F30" s="138" t="s">
        <v>39</v>
      </c>
      <c r="G30" s="139">
        <f>SUM(G26:G29)</f>
        <v>1</v>
      </c>
      <c r="H30" s="140">
        <f>SUM(H26:H29)</f>
        <v>1</v>
      </c>
      <c r="I30" s="470"/>
      <c r="J30" s="471"/>
      <c r="K30" s="472"/>
      <c r="L30" s="473"/>
      <c r="M30" s="474"/>
      <c r="N30" s="472"/>
      <c r="O30" s="475"/>
      <c r="P30" s="459"/>
      <c r="Q30" s="460"/>
      <c r="R30" s="461"/>
      <c r="S30" s="462"/>
      <c r="T30" s="461"/>
      <c r="U30" s="462"/>
      <c r="V30" s="463"/>
      <c r="W30" s="464"/>
      <c r="X30" s="465"/>
      <c r="Y30" s="463"/>
      <c r="Z30" s="464"/>
      <c r="AA30" s="465"/>
      <c r="AB30" s="465"/>
      <c r="AC30" s="466"/>
      <c r="AD30" s="463"/>
      <c r="AF30" s="15"/>
      <c r="AG30" s="43" t="s">
        <v>37</v>
      </c>
      <c r="AH30" s="43"/>
      <c r="AI30" s="43"/>
      <c r="AJ30" s="43"/>
      <c r="AK30" s="43"/>
      <c r="AL30" s="43"/>
      <c r="AM30" s="17"/>
      <c r="AN30" s="28"/>
    </row>
    <row r="31" spans="1:44" x14ac:dyDescent="0.25">
      <c r="C31" s="594" t="s">
        <v>180</v>
      </c>
      <c r="D31" s="595"/>
      <c r="E31" s="567">
        <v>5</v>
      </c>
      <c r="F31" s="596" t="s">
        <v>155</v>
      </c>
      <c r="G31" s="597"/>
      <c r="H31" s="568">
        <v>200</v>
      </c>
      <c r="I31" s="470"/>
      <c r="J31" s="471"/>
      <c r="K31" s="472"/>
      <c r="L31" s="473"/>
      <c r="M31" s="474"/>
      <c r="N31" s="472"/>
      <c r="O31" s="475"/>
      <c r="P31" s="459"/>
      <c r="Q31" s="460"/>
      <c r="R31" s="461"/>
      <c r="S31" s="462"/>
      <c r="T31" s="461"/>
      <c r="U31" s="462"/>
      <c r="V31" s="463"/>
      <c r="W31" s="464"/>
      <c r="X31" s="465"/>
      <c r="Y31" s="463"/>
      <c r="Z31" s="464"/>
      <c r="AA31" s="465"/>
      <c r="AB31" s="465"/>
      <c r="AC31" s="466"/>
      <c r="AD31" s="463"/>
      <c r="AF31" s="14"/>
      <c r="AG31" s="172" t="s">
        <v>229</v>
      </c>
      <c r="AH31" s="173" t="s">
        <v>177</v>
      </c>
      <c r="AI31" s="174">
        <f ca="1">Valuation!$E$20</f>
        <v>1035.5137945775914</v>
      </c>
      <c r="AJ31" s="172" t="s">
        <v>228</v>
      </c>
      <c r="AK31" s="175" t="s">
        <v>181</v>
      </c>
      <c r="AL31" s="176">
        <f ca="1">ValEvEbitda*Income!F14</f>
        <v>3011.4918339074857</v>
      </c>
      <c r="AM31" s="19"/>
      <c r="AN31" s="28"/>
    </row>
    <row r="32" spans="1:44" x14ac:dyDescent="0.25">
      <c r="B32" s="248"/>
      <c r="C32" s="576" t="s">
        <v>40</v>
      </c>
      <c r="D32" s="577"/>
      <c r="E32" s="536">
        <v>8</v>
      </c>
      <c r="F32" s="596" t="s">
        <v>154</v>
      </c>
      <c r="G32" s="597"/>
      <c r="H32" s="538">
        <v>0.4</v>
      </c>
      <c r="I32" s="470"/>
      <c r="J32" s="471"/>
      <c r="K32" s="472"/>
      <c r="L32" s="473"/>
      <c r="M32" s="474"/>
      <c r="N32" s="472"/>
      <c r="O32" s="475"/>
      <c r="P32" s="459"/>
      <c r="Q32" s="460"/>
      <c r="R32" s="461"/>
      <c r="S32" s="462"/>
      <c r="T32" s="461"/>
      <c r="U32" s="462"/>
      <c r="V32" s="463"/>
      <c r="W32" s="464"/>
      <c r="X32" s="465"/>
      <c r="Y32" s="463"/>
      <c r="Z32" s="490"/>
      <c r="AA32" s="491"/>
      <c r="AB32" s="491"/>
      <c r="AC32" s="492"/>
      <c r="AD32" s="493"/>
      <c r="AF32" s="14"/>
      <c r="AG32" s="177"/>
      <c r="AH32" s="178" t="s">
        <v>26</v>
      </c>
      <c r="AI32" s="179">
        <f ca="1">Valuation!$E$23</f>
        <v>590.58200886816689</v>
      </c>
      <c r="AJ32" s="177"/>
      <c r="AK32" s="178" t="s">
        <v>42</v>
      </c>
      <c r="AL32" s="180">
        <f ca="1">ValPE*Income!F27</f>
        <v>2129.887616197338</v>
      </c>
      <c r="AM32" s="19"/>
      <c r="AN32" s="28"/>
    </row>
    <row r="33" spans="2:40" x14ac:dyDescent="0.25">
      <c r="B33" s="248"/>
      <c r="C33" s="590" t="s">
        <v>160</v>
      </c>
      <c r="D33" s="591"/>
      <c r="E33" s="537">
        <v>2.5000000000000001E-2</v>
      </c>
      <c r="F33" s="592" t="s">
        <v>156</v>
      </c>
      <c r="G33" s="593"/>
      <c r="H33" s="539">
        <v>0.15</v>
      </c>
      <c r="I33" s="494"/>
      <c r="J33" s="495"/>
      <c r="K33" s="496"/>
      <c r="L33" s="497"/>
      <c r="M33" s="498"/>
      <c r="N33" s="496"/>
      <c r="O33" s="499"/>
      <c r="P33" s="500"/>
      <c r="Q33" s="501"/>
      <c r="R33" s="502"/>
      <c r="S33" s="503"/>
      <c r="T33" s="502"/>
      <c r="U33" s="503"/>
      <c r="V33" s="504"/>
      <c r="W33" s="505"/>
      <c r="X33" s="506"/>
      <c r="Y33" s="504"/>
      <c r="Z33" s="141" t="s">
        <v>170</v>
      </c>
      <c r="AA33" s="541">
        <v>0.02</v>
      </c>
      <c r="AB33" s="589" t="s">
        <v>171</v>
      </c>
      <c r="AC33" s="589"/>
      <c r="AD33" s="540">
        <v>0.3</v>
      </c>
      <c r="AF33" s="21"/>
      <c r="AG33" s="22"/>
      <c r="AH33" s="29"/>
      <c r="AI33" s="29"/>
      <c r="AJ33" s="29"/>
      <c r="AK33" s="29"/>
      <c r="AL33" s="29"/>
      <c r="AM33" s="23"/>
      <c r="AN33" s="28"/>
    </row>
    <row r="34" spans="2:40" x14ac:dyDescent="0.25">
      <c r="P34" s="44"/>
      <c r="W34" s="44"/>
      <c r="X34" s="44"/>
    </row>
    <row r="35" spans="2:40" x14ac:dyDescent="0.25">
      <c r="B35" s="255"/>
    </row>
    <row r="36" spans="2:40" x14ac:dyDescent="0.25">
      <c r="B36" s="255"/>
      <c r="J36" s="4"/>
      <c r="P36" s="2"/>
      <c r="Q36" s="2"/>
      <c r="X36" s="38"/>
      <c r="AA36" s="28"/>
      <c r="AB36" s="28"/>
      <c r="AC36" s="28"/>
      <c r="AD36" s="28"/>
      <c r="AE36" s="28"/>
      <c r="AH36" s="2"/>
      <c r="AI36" s="2"/>
      <c r="AJ36" s="2"/>
      <c r="AK36" s="2"/>
      <c r="AL36" s="2"/>
    </row>
    <row r="37" spans="2:40" x14ac:dyDescent="0.25">
      <c r="B37" s="255"/>
      <c r="J37" s="2"/>
      <c r="P37" s="2"/>
      <c r="T37" s="142"/>
    </row>
    <row r="38" spans="2:40" x14ac:dyDescent="0.25">
      <c r="K38" s="1"/>
      <c r="L38" s="1"/>
      <c r="M38" s="1"/>
      <c r="N38" s="1"/>
      <c r="O38" s="1"/>
      <c r="P38" s="1"/>
      <c r="Q38" s="1"/>
      <c r="R38" s="1"/>
      <c r="S38" s="1"/>
    </row>
    <row r="39" spans="2:40" x14ac:dyDescent="0.25">
      <c r="K39" s="1"/>
      <c r="L39" s="1"/>
      <c r="M39" s="1"/>
      <c r="N39" s="1"/>
      <c r="O39" s="1"/>
      <c r="P39" s="1"/>
      <c r="Q39" s="1"/>
      <c r="R39" s="1"/>
      <c r="S39" s="1"/>
      <c r="AI39" s="2"/>
    </row>
    <row r="40" spans="2:40" x14ac:dyDescent="0.25"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2:40" x14ac:dyDescent="0.25"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2:40" x14ac:dyDescent="0.25"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2:40" x14ac:dyDescent="0.25"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2:40" x14ac:dyDescent="0.25">
      <c r="K44" s="1"/>
      <c r="L44" s="1"/>
      <c r="M44" s="1"/>
      <c r="N44" s="1"/>
      <c r="O44" s="1"/>
      <c r="P44" s="1"/>
      <c r="Q44" s="1"/>
      <c r="R44" s="1"/>
      <c r="S44" s="1"/>
      <c r="AA44" s="46"/>
      <c r="AC44" s="31"/>
    </row>
    <row r="45" spans="2:40" x14ac:dyDescent="0.25">
      <c r="K45" s="1"/>
      <c r="L45" s="1"/>
      <c r="M45" s="1"/>
      <c r="N45" s="1"/>
      <c r="O45" s="1"/>
      <c r="P45" s="1"/>
      <c r="Q45" s="1"/>
      <c r="R45" s="1"/>
      <c r="S45" s="1"/>
      <c r="AA45" s="47"/>
    </row>
    <row r="46" spans="2:40" x14ac:dyDescent="0.25">
      <c r="K46" s="1"/>
      <c r="L46" s="1"/>
      <c r="M46" s="1"/>
      <c r="N46" s="1"/>
      <c r="O46" s="1"/>
      <c r="P46" s="1"/>
      <c r="Q46" s="1"/>
      <c r="R46" s="1"/>
      <c r="S46" s="1"/>
    </row>
    <row r="47" spans="2:40" x14ac:dyDescent="0.25">
      <c r="AA47" s="31"/>
      <c r="AC47" s="48"/>
    </row>
    <row r="48" spans="2:40" x14ac:dyDescent="0.25">
      <c r="AA48" s="31"/>
      <c r="AC48" s="48"/>
    </row>
    <row r="49" spans="27:29" x14ac:dyDescent="0.25">
      <c r="AA49" s="46"/>
      <c r="AC49" s="48"/>
    </row>
  </sheetData>
  <sheetProtection algorithmName="SHA-512" hashValue="xVA55jPtJRGIEtb3bgt1/0hRjmL1msMGpaAnvCgky8DVy5W25l1GhEHaPfWy5Vwt9pRGWD2JdAbbGSwoANcNog==" saltValue="z5prlRGeDX3bF3eUHkGmLw==" spinCount="100000" sheet="1" objects="1" scenarios="1" selectLockedCells="1"/>
  <mergeCells count="26">
    <mergeCell ref="K6:L6"/>
    <mergeCell ref="N6:O6"/>
    <mergeCell ref="I5:O5"/>
    <mergeCell ref="AB33:AC33"/>
    <mergeCell ref="C33:D33"/>
    <mergeCell ref="F33:G33"/>
    <mergeCell ref="C31:D31"/>
    <mergeCell ref="F31:G31"/>
    <mergeCell ref="C32:D32"/>
    <mergeCell ref="F32:G32"/>
    <mergeCell ref="AF5:AM5"/>
    <mergeCell ref="C3:F3"/>
    <mergeCell ref="C30:E30"/>
    <mergeCell ref="C25:E25"/>
    <mergeCell ref="C26:D26"/>
    <mergeCell ref="C27:D27"/>
    <mergeCell ref="C28:D28"/>
    <mergeCell ref="C29:D29"/>
    <mergeCell ref="C5:H5"/>
    <mergeCell ref="C24:E24"/>
    <mergeCell ref="F24:H24"/>
    <mergeCell ref="D6:E6"/>
    <mergeCell ref="F6:G6"/>
    <mergeCell ref="P5:V5"/>
    <mergeCell ref="W5:Y5"/>
    <mergeCell ref="Z5:AD5"/>
  </mergeCells>
  <dataValidations count="8">
    <dataValidation type="decimal" allowBlank="1" showInputMessage="1" showErrorMessage="1" error="Enter a number between 0 and 100%" sqref="AA33 AD33 H9:H23" xr:uid="{E531C86F-D080-4D91-8421-B48860373123}">
      <formula1>0</formula1>
      <formula2>1</formula2>
    </dataValidation>
    <dataValidation type="list" errorStyle="warning" showErrorMessage="1" error="Please select from dropdown menu" sqref="J8:J33" xr:uid="{ABCAEF4D-B96A-4EDF-B7C7-6A21A4F3BC3D}">
      <formula1>"Facility,Equip,Fixture,Intang,Land,Other"</formula1>
    </dataValidation>
    <dataValidation type="custom" allowBlank="1" showInputMessage="1" showErrorMessage="1" error="Sale must occur after purchase month" sqref="N8:N33" xr:uid="{12317518-25F5-4832-A0C1-0D5841587233}">
      <formula1>IF(N8&lt;=K8,FALSE,TRUE)</formula1>
    </dataValidation>
    <dataValidation type="custom" showErrorMessage="1" error="Land does not depreciate_x000a_Clear &quot;Depreciation Months&quot; and re-enter" sqref="I8:I33" xr:uid="{60569C7C-F717-46FB-85AA-1FE93CFBD6B6}">
      <formula1>IF(AND(M8&lt;&gt;0,I8="Land"),FALSE,TRUE)</formula1>
    </dataValidation>
    <dataValidation type="custom" showErrorMessage="1" error="Land does not depreciate_x000a_Leave cell empty" sqref="M8:M33" xr:uid="{E0174242-A2FC-41CE-84D7-C51BC5B0B226}">
      <formula1>IF(AND(M8&lt;&gt;0,OR(I8="Land",J8="Land")),FALSE,TRUE)</formula1>
    </dataValidation>
    <dataValidation type="custom" allowBlank="1" showInputMessage="1" showErrorMessage="1" error="Invalid month_x000a_" sqref="C11:C23" xr:uid="{D4E1636E-1346-40B5-9D9D-A7E0D85B22AA}">
      <formula1>IF(C11&lt;=MAX(C$8:C10),FALSE,TRUE)</formula1>
    </dataValidation>
    <dataValidation type="custom" showInputMessage="1" showErrorMessage="1" error="Enter a salvage month to continue" sqref="O8:O33" xr:uid="{D9CB9BE1-DAB0-46A3-ADB1-9B73042323B6}">
      <formula1>N8&gt;0</formula1>
    </dataValidation>
    <dataValidation type="custom" allowBlank="1" showInputMessage="1" showErrorMessage="1" error="Must succeed prior months" sqref="C10" xr:uid="{52D20040-EC0F-4A10-8D46-90C9B1A4F054}">
      <formula1>IF(C10&lt;=MAX(C$8:C9),FALSE,TRUE)</formula1>
    </dataValidation>
  </dataValidations>
  <printOptions horizontalCentered="1"/>
  <pageMargins left="0.5" right="0.5" top="0.75" bottom="1" header="0.5" footer="0.5"/>
  <pageSetup scale="84" orientation="landscape" horizontalDpi="1200" verticalDpi="1200" r:id="rId1"/>
  <headerFooter scaleWithDoc="0" alignWithMargins="0">
    <oddFooter>&amp;L&amp;10User Assumptions&amp;R&amp;10Updated 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6E8F-6189-4A60-AEB5-3C663E8A4C65}">
  <sheetPr>
    <tabColor rgb="FF0080EA"/>
    <pageSetUpPr fitToPage="1"/>
  </sheetPr>
  <dimension ref="E1:L66"/>
  <sheetViews>
    <sheetView showGridLines="0" showRowColHeaders="0" tabSelected="1" zoomScaleNormal="100" zoomScaleSheetLayoutView="85" workbookViewId="0">
      <selection activeCell="H19" sqref="H19"/>
    </sheetView>
  </sheetViews>
  <sheetFormatPr defaultColWidth="9.109375" defaultRowHeight="13.8" x14ac:dyDescent="0.3"/>
  <cols>
    <col min="1" max="1" width="5.88671875" style="58" customWidth="1"/>
    <col min="2" max="2" width="65.6640625" style="58" customWidth="1"/>
    <col min="3" max="3" width="22.77734375" style="58" customWidth="1"/>
    <col min="4" max="4" width="5.33203125" style="58" customWidth="1"/>
    <col min="5" max="5" width="61" style="364" bestFit="1" customWidth="1"/>
    <col min="6" max="6" width="9.109375" style="58"/>
    <col min="7" max="7" width="0.5546875" style="58" customWidth="1"/>
    <col min="8" max="8" width="2.33203125" style="58" customWidth="1"/>
    <col min="9" max="9" width="38.33203125" style="58" bestFit="1" customWidth="1"/>
    <col min="10" max="10" width="0.5546875" style="58" customWidth="1"/>
    <col min="11" max="16384" width="9.109375" style="58"/>
  </cols>
  <sheetData>
    <row r="1" spans="5:5" s="142" customFormat="1" ht="17.399999999999999" customHeight="1" x14ac:dyDescent="0.4">
      <c r="E1" s="351"/>
    </row>
    <row r="2" spans="5:5" s="147" customFormat="1" ht="38.4" customHeight="1" x14ac:dyDescent="0.3"/>
    <row r="3" spans="5:5" s="147" customFormat="1" ht="35.4" customHeight="1" x14ac:dyDescent="0.3"/>
    <row r="4" spans="5:5" s="142" customFormat="1" ht="14.4" x14ac:dyDescent="0.3">
      <c r="E4" s="352" t="s">
        <v>246</v>
      </c>
    </row>
    <row r="5" spans="5:5" s="150" customFormat="1" x14ac:dyDescent="0.3">
      <c r="E5" s="353" t="s">
        <v>248</v>
      </c>
    </row>
    <row r="6" spans="5:5" s="151" customFormat="1" ht="16.2" customHeight="1" x14ac:dyDescent="0.3">
      <c r="E6" s="354" t="s">
        <v>241</v>
      </c>
    </row>
    <row r="7" spans="5:5" s="152" customFormat="1" ht="7.8" x14ac:dyDescent="0.15">
      <c r="E7" s="355"/>
    </row>
    <row r="8" spans="5:5" s="142" customFormat="1" ht="14.4" x14ac:dyDescent="0.3">
      <c r="E8" s="356" t="s">
        <v>245</v>
      </c>
    </row>
    <row r="9" spans="5:5" s="142" customFormat="1" x14ac:dyDescent="0.25">
      <c r="E9" s="357" t="s">
        <v>261</v>
      </c>
    </row>
    <row r="10" spans="5:5" s="142" customFormat="1" x14ac:dyDescent="0.25">
      <c r="E10" s="357" t="s">
        <v>249</v>
      </c>
    </row>
    <row r="11" spans="5:5" s="142" customFormat="1" x14ac:dyDescent="0.25">
      <c r="E11" s="358" t="s">
        <v>257</v>
      </c>
    </row>
    <row r="12" spans="5:5" s="142" customFormat="1" x14ac:dyDescent="0.25">
      <c r="E12" s="358" t="s">
        <v>258</v>
      </c>
    </row>
    <row r="13" spans="5:5" s="147" customFormat="1" ht="16.2" customHeight="1" x14ac:dyDescent="0.3">
      <c r="E13" s="359" t="s">
        <v>259</v>
      </c>
    </row>
    <row r="14" spans="5:5" s="152" customFormat="1" ht="7.8" x14ac:dyDescent="0.15">
      <c r="E14" s="355"/>
    </row>
    <row r="15" spans="5:5" ht="16.8" customHeight="1" x14ac:dyDescent="0.3">
      <c r="E15" s="356" t="s">
        <v>244</v>
      </c>
    </row>
    <row r="16" spans="5:5" x14ac:dyDescent="0.25">
      <c r="E16" s="360" t="s">
        <v>255</v>
      </c>
    </row>
    <row r="17" spans="5:5" x14ac:dyDescent="0.25">
      <c r="E17" s="360" t="s">
        <v>254</v>
      </c>
    </row>
    <row r="18" spans="5:5" x14ac:dyDescent="0.25">
      <c r="E18" s="357" t="s">
        <v>256</v>
      </c>
    </row>
    <row r="19" spans="5:5" x14ac:dyDescent="0.25">
      <c r="E19" s="358" t="s">
        <v>253</v>
      </c>
    </row>
    <row r="20" spans="5:5" x14ac:dyDescent="0.25">
      <c r="E20" s="358" t="s">
        <v>250</v>
      </c>
    </row>
    <row r="21" spans="5:5" x14ac:dyDescent="0.25">
      <c r="E21" s="358" t="s">
        <v>251</v>
      </c>
    </row>
    <row r="22" spans="5:5" x14ac:dyDescent="0.25">
      <c r="E22" s="358" t="s">
        <v>260</v>
      </c>
    </row>
    <row r="23" spans="5:5" s="142" customFormat="1" ht="16.2" customHeight="1" x14ac:dyDescent="0.25">
      <c r="E23" s="361" t="s">
        <v>252</v>
      </c>
    </row>
    <row r="24" spans="5:5" s="152" customFormat="1" ht="7.8" x14ac:dyDescent="0.15">
      <c r="E24" s="355"/>
    </row>
    <row r="25" spans="5:5" s="153" customFormat="1" ht="16.8" customHeight="1" x14ac:dyDescent="0.3">
      <c r="E25" s="362" t="s">
        <v>247</v>
      </c>
    </row>
    <row r="26" spans="5:5" s="142" customFormat="1" ht="12.6" x14ac:dyDescent="0.25">
      <c r="E26" s="155" t="s">
        <v>243</v>
      </c>
    </row>
    <row r="27" spans="5:5" s="142" customFormat="1" ht="15.6" customHeight="1" x14ac:dyDescent="0.25">
      <c r="E27" s="363" t="s">
        <v>242</v>
      </c>
    </row>
    <row r="37" spans="5:12" ht="12.6" customHeight="1" x14ac:dyDescent="0.25">
      <c r="E37" s="8"/>
    </row>
    <row r="38" spans="5:12" ht="12.6" customHeight="1" x14ac:dyDescent="0.3">
      <c r="L38" s="142"/>
    </row>
    <row r="39" spans="5:12" ht="12.6" customHeight="1" x14ac:dyDescent="0.3"/>
    <row r="40" spans="5:12" ht="12.6" customHeight="1" x14ac:dyDescent="0.3"/>
    <row r="41" spans="5:12" ht="12.6" customHeight="1" x14ac:dyDescent="0.3"/>
    <row r="42" spans="5:12" ht="3" customHeight="1" x14ac:dyDescent="0.3"/>
    <row r="43" spans="5:12" x14ac:dyDescent="0.3">
      <c r="H43" s="365"/>
    </row>
    <row r="47" spans="5:12" ht="7.2" customHeight="1" x14ac:dyDescent="0.3"/>
    <row r="48" spans="5:12" x14ac:dyDescent="0.3">
      <c r="H48" s="365"/>
    </row>
    <row r="49" spans="5:9" ht="14.4" x14ac:dyDescent="0.3">
      <c r="I49" s="240"/>
    </row>
    <row r="51" spans="5:9" ht="14.4" x14ac:dyDescent="0.3">
      <c r="I51" s="240"/>
    </row>
    <row r="54" spans="5:9" ht="14.4" x14ac:dyDescent="0.3">
      <c r="I54" s="240"/>
    </row>
    <row r="56" spans="5:9" x14ac:dyDescent="0.3">
      <c r="I56" s="241"/>
    </row>
    <row r="57" spans="5:9" x14ac:dyDescent="0.3">
      <c r="I57" s="241"/>
    </row>
    <row r="58" spans="5:9" x14ac:dyDescent="0.3">
      <c r="I58" s="241"/>
    </row>
    <row r="59" spans="5:9" x14ac:dyDescent="0.3">
      <c r="I59" s="241"/>
    </row>
    <row r="60" spans="5:9" x14ac:dyDescent="0.3">
      <c r="I60" s="242"/>
    </row>
    <row r="61" spans="5:9" ht="3" customHeight="1" x14ac:dyDescent="0.3"/>
    <row r="62" spans="5:9" ht="12.6" customHeight="1" x14ac:dyDescent="0.25">
      <c r="E62" s="8"/>
    </row>
    <row r="63" spans="5:9" ht="12.6" customHeight="1" x14ac:dyDescent="0.3"/>
    <row r="64" spans="5:9" ht="12.6" customHeight="1" x14ac:dyDescent="0.3"/>
    <row r="65" ht="12.6" customHeight="1" x14ac:dyDescent="0.3"/>
    <row r="66" ht="12.6" customHeight="1" x14ac:dyDescent="0.3"/>
  </sheetData>
  <sheetProtection algorithmName="SHA-512" hashValue="iGz7GL+6Xl01aOvhktkA6MQaJtctpkyYJMiQKoE31tAxB5U++NQjywP0XJ1snQYak9GYlJBQGvdLTrLSp7W62Q==" saltValue="sj6K8bP5ys2ZN3zRC2/c5Q==" spinCount="100000" sheet="1" objects="1" scenarios="1" selectLockedCells="1" selectUnlockedCells="1"/>
  <printOptions horizontalCentered="1"/>
  <pageMargins left="0.75" right="0.5" top="0.75" bottom="1" header="0.3" footer="0.3"/>
  <pageSetup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2CC7-6582-4D06-AF66-BC7571F7ACC3}">
  <sheetPr>
    <tabColor rgb="FFFFCBCB"/>
  </sheetPr>
  <dimension ref="A1:BW46"/>
  <sheetViews>
    <sheetView showGridLines="0" showRowColHeaders="0" showZeros="0" zoomScaleNormal="100" zoomScaleSheetLayoutView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F30" sqref="A1:XFD1048576"/>
    </sheetView>
  </sheetViews>
  <sheetFormatPr defaultColWidth="9.109375" defaultRowHeight="12.6" x14ac:dyDescent="0.25"/>
  <cols>
    <col min="1" max="1" width="3.44140625" style="248" bestFit="1" customWidth="1"/>
    <col min="2" max="2" width="1.5546875" style="246" customWidth="1"/>
    <col min="3" max="3" width="20" style="8" customWidth="1"/>
    <col min="4" max="4" width="1.109375" style="7" customWidth="1"/>
    <col min="5" max="9" width="8.88671875" style="6" customWidth="1"/>
    <col min="10" max="10" width="2.21875" style="10" customWidth="1"/>
    <col min="11" max="21" width="8.88671875" style="7" customWidth="1"/>
    <col min="22" max="22" width="8.88671875" style="6" customWidth="1"/>
    <col min="23" max="33" width="8.88671875" style="7" customWidth="1"/>
    <col min="34" max="34" width="8.88671875" style="6" customWidth="1"/>
    <col min="35" max="45" width="8.88671875" style="7" customWidth="1"/>
    <col min="46" max="46" width="8.88671875" style="6" customWidth="1"/>
    <col min="47" max="57" width="8.88671875" style="7" customWidth="1"/>
    <col min="58" max="58" width="8.88671875" style="6" customWidth="1"/>
    <col min="59" max="69" width="8.88671875" style="7" customWidth="1"/>
    <col min="70" max="70" width="8.88671875" style="6" customWidth="1"/>
    <col min="71" max="16384" width="9.109375" style="8"/>
  </cols>
  <sheetData>
    <row r="1" spans="1:75" s="236" customFormat="1" ht="4.2" customHeight="1" x14ac:dyDescent="0.2">
      <c r="B1" s="161"/>
      <c r="D1" s="237"/>
      <c r="E1" s="238"/>
      <c r="F1" s="238"/>
      <c r="G1" s="238"/>
      <c r="H1" s="238"/>
      <c r="I1" s="238"/>
      <c r="J1" s="161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8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8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8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8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8"/>
    </row>
    <row r="2" spans="1:75" s="344" customFormat="1" ht="11.4" x14ac:dyDescent="0.25">
      <c r="A2" s="349" t="s">
        <v>279</v>
      </c>
      <c r="B2" s="343"/>
    </row>
    <row r="3" spans="1:75" s="35" customFormat="1" ht="24" customHeight="1" x14ac:dyDescent="0.4">
      <c r="A3" s="251"/>
      <c r="B3" s="251"/>
      <c r="C3" s="97" t="s">
        <v>283</v>
      </c>
      <c r="D3" s="93"/>
      <c r="E3" s="103">
        <v>1</v>
      </c>
      <c r="F3" s="103">
        <v>2</v>
      </c>
      <c r="G3" s="103">
        <v>3</v>
      </c>
      <c r="H3" s="103">
        <v>4</v>
      </c>
      <c r="I3" s="103">
        <v>5</v>
      </c>
      <c r="J3" s="33"/>
      <c r="K3" s="98">
        <v>1</v>
      </c>
      <c r="L3" s="98">
        <v>2</v>
      </c>
      <c r="M3" s="98">
        <v>3</v>
      </c>
      <c r="N3" s="98">
        <v>4</v>
      </c>
      <c r="O3" s="98">
        <v>5</v>
      </c>
      <c r="P3" s="98">
        <v>6</v>
      </c>
      <c r="Q3" s="98">
        <v>7</v>
      </c>
      <c r="R3" s="98">
        <v>8</v>
      </c>
      <c r="S3" s="98">
        <v>9</v>
      </c>
      <c r="T3" s="98">
        <v>10</v>
      </c>
      <c r="U3" s="98">
        <v>11</v>
      </c>
      <c r="V3" s="99">
        <v>12</v>
      </c>
      <c r="W3" s="98">
        <v>13</v>
      </c>
      <c r="X3" s="98">
        <v>14</v>
      </c>
      <c r="Y3" s="98">
        <v>15</v>
      </c>
      <c r="Z3" s="98">
        <v>16</v>
      </c>
      <c r="AA3" s="98">
        <v>17</v>
      </c>
      <c r="AB3" s="98">
        <v>18</v>
      </c>
      <c r="AC3" s="98">
        <v>19</v>
      </c>
      <c r="AD3" s="98">
        <v>20</v>
      </c>
      <c r="AE3" s="98">
        <v>21</v>
      </c>
      <c r="AF3" s="98">
        <v>22</v>
      </c>
      <c r="AG3" s="98">
        <v>23</v>
      </c>
      <c r="AH3" s="99">
        <v>24</v>
      </c>
      <c r="AI3" s="98">
        <v>25</v>
      </c>
      <c r="AJ3" s="98">
        <v>26</v>
      </c>
      <c r="AK3" s="98">
        <v>27</v>
      </c>
      <c r="AL3" s="98">
        <v>28</v>
      </c>
      <c r="AM3" s="98">
        <v>29</v>
      </c>
      <c r="AN3" s="98">
        <v>30</v>
      </c>
      <c r="AO3" s="98">
        <v>31</v>
      </c>
      <c r="AP3" s="98">
        <v>32</v>
      </c>
      <c r="AQ3" s="98">
        <v>33</v>
      </c>
      <c r="AR3" s="98">
        <v>34</v>
      </c>
      <c r="AS3" s="98">
        <v>35</v>
      </c>
      <c r="AT3" s="99">
        <v>36</v>
      </c>
      <c r="AU3" s="98">
        <v>37</v>
      </c>
      <c r="AV3" s="98">
        <v>38</v>
      </c>
      <c r="AW3" s="98">
        <v>39</v>
      </c>
      <c r="AX3" s="98">
        <v>40</v>
      </c>
      <c r="AY3" s="98">
        <v>41</v>
      </c>
      <c r="AZ3" s="98">
        <v>42</v>
      </c>
      <c r="BA3" s="98">
        <v>43</v>
      </c>
      <c r="BB3" s="98">
        <v>44</v>
      </c>
      <c r="BC3" s="98">
        <v>45</v>
      </c>
      <c r="BD3" s="98">
        <v>46</v>
      </c>
      <c r="BE3" s="98">
        <v>47</v>
      </c>
      <c r="BF3" s="99">
        <v>48</v>
      </c>
      <c r="BG3" s="98">
        <v>49</v>
      </c>
      <c r="BH3" s="98">
        <v>50</v>
      </c>
      <c r="BI3" s="98">
        <v>51</v>
      </c>
      <c r="BJ3" s="98">
        <v>52</v>
      </c>
      <c r="BK3" s="98">
        <v>53</v>
      </c>
      <c r="BL3" s="98">
        <v>54</v>
      </c>
      <c r="BM3" s="98">
        <v>55</v>
      </c>
      <c r="BN3" s="98">
        <v>56</v>
      </c>
      <c r="BO3" s="98">
        <v>57</v>
      </c>
      <c r="BP3" s="98">
        <v>58</v>
      </c>
      <c r="BQ3" s="98">
        <v>59</v>
      </c>
      <c r="BR3" s="99">
        <v>60</v>
      </c>
      <c r="BS3" s="32"/>
      <c r="BT3" s="32"/>
      <c r="BU3" s="33"/>
      <c r="BV3" s="32"/>
      <c r="BW3" s="34"/>
    </row>
    <row r="4" spans="1:75" ht="6" customHeight="1" x14ac:dyDescent="0.25">
      <c r="B4" s="248"/>
      <c r="D4" s="8"/>
      <c r="J4" s="7"/>
      <c r="BS4" s="10"/>
      <c r="BU4" s="6"/>
    </row>
    <row r="5" spans="1:75" x14ac:dyDescent="0.25">
      <c r="B5" s="248"/>
      <c r="C5" s="8" t="s">
        <v>142</v>
      </c>
      <c r="D5" s="8"/>
      <c r="E5" s="10">
        <f>K5</f>
        <v>85</v>
      </c>
      <c r="F5" s="10">
        <f ca="1">W5</f>
        <v>200</v>
      </c>
      <c r="G5" s="10">
        <f ca="1">AI5</f>
        <v>200</v>
      </c>
      <c r="H5" s="10">
        <f ca="1">AU5</f>
        <v>370.3949579566904</v>
      </c>
      <c r="I5" s="10">
        <f ca="1">BG5</f>
        <v>906.56275131227312</v>
      </c>
      <c r="J5" s="7"/>
      <c r="K5" s="8">
        <f>SUM(StartShort,StartLong,StartCommon,StartPreferred)</f>
        <v>85</v>
      </c>
      <c r="L5" s="8">
        <f ca="1">K45</f>
        <v>200.00000000000006</v>
      </c>
      <c r="M5" s="8">
        <f t="shared" ref="M5:BR5" ca="1" si="0">L45</f>
        <v>200</v>
      </c>
      <c r="N5" s="8">
        <f t="shared" ca="1" si="0"/>
        <v>200</v>
      </c>
      <c r="O5" s="8">
        <f t="shared" ca="1" si="0"/>
        <v>200</v>
      </c>
      <c r="P5" s="8">
        <f t="shared" ca="1" si="0"/>
        <v>200</v>
      </c>
      <c r="Q5" s="8">
        <f t="shared" ca="1" si="0"/>
        <v>200</v>
      </c>
      <c r="R5" s="8">
        <f t="shared" ca="1" si="0"/>
        <v>200</v>
      </c>
      <c r="S5" s="8">
        <f t="shared" ca="1" si="0"/>
        <v>200</v>
      </c>
      <c r="T5" s="8">
        <f t="shared" ca="1" si="0"/>
        <v>200</v>
      </c>
      <c r="U5" s="8">
        <f t="shared" ca="1" si="0"/>
        <v>200</v>
      </c>
      <c r="V5" s="9">
        <f t="shared" ca="1" si="0"/>
        <v>200</v>
      </c>
      <c r="W5" s="8">
        <f t="shared" ca="1" si="0"/>
        <v>200</v>
      </c>
      <c r="X5" s="8">
        <f t="shared" ca="1" si="0"/>
        <v>200</v>
      </c>
      <c r="Y5" s="8">
        <f t="shared" ca="1" si="0"/>
        <v>200</v>
      </c>
      <c r="Z5" s="8">
        <f t="shared" ca="1" si="0"/>
        <v>200</v>
      </c>
      <c r="AA5" s="8">
        <f t="shared" ca="1" si="0"/>
        <v>200</v>
      </c>
      <c r="AB5" s="8">
        <f t="shared" ca="1" si="0"/>
        <v>200</v>
      </c>
      <c r="AC5" s="8">
        <f t="shared" ca="1" si="0"/>
        <v>200</v>
      </c>
      <c r="AD5" s="8">
        <f t="shared" ca="1" si="0"/>
        <v>200</v>
      </c>
      <c r="AE5" s="8">
        <f t="shared" ca="1" si="0"/>
        <v>200</v>
      </c>
      <c r="AF5" s="8">
        <f t="shared" ca="1" si="0"/>
        <v>200</v>
      </c>
      <c r="AG5" s="8">
        <f t="shared" ca="1" si="0"/>
        <v>200</v>
      </c>
      <c r="AH5" s="9">
        <f t="shared" ca="1" si="0"/>
        <v>200</v>
      </c>
      <c r="AI5" s="8">
        <f t="shared" ca="1" si="0"/>
        <v>200</v>
      </c>
      <c r="AJ5" s="8">
        <f t="shared" ca="1" si="0"/>
        <v>200</v>
      </c>
      <c r="AK5" s="8">
        <f t="shared" ca="1" si="0"/>
        <v>200</v>
      </c>
      <c r="AL5" s="8">
        <f t="shared" ca="1" si="0"/>
        <v>200</v>
      </c>
      <c r="AM5" s="8">
        <f t="shared" ca="1" si="0"/>
        <v>200</v>
      </c>
      <c r="AN5" s="8">
        <f t="shared" ca="1" si="0"/>
        <v>200</v>
      </c>
      <c r="AO5" s="8">
        <f t="shared" ca="1" si="0"/>
        <v>200</v>
      </c>
      <c r="AP5" s="8">
        <f t="shared" ca="1" si="0"/>
        <v>200</v>
      </c>
      <c r="AQ5" s="8">
        <f t="shared" ca="1" si="0"/>
        <v>228.75050115749644</v>
      </c>
      <c r="AR5" s="8">
        <f t="shared" ca="1" si="0"/>
        <v>263.4463292380305</v>
      </c>
      <c r="AS5" s="8">
        <f t="shared" ca="1" si="0"/>
        <v>298.61687259842745</v>
      </c>
      <c r="AT5" s="9">
        <f t="shared" ca="1" si="0"/>
        <v>334.26533907308283</v>
      </c>
      <c r="AU5" s="8">
        <f t="shared" ca="1" si="0"/>
        <v>370.3949579566904</v>
      </c>
      <c r="AV5" s="8">
        <f t="shared" ca="1" si="0"/>
        <v>406.3320712073276</v>
      </c>
      <c r="AW5" s="8">
        <f t="shared" ca="1" si="0"/>
        <v>442.75686040770307</v>
      </c>
      <c r="AX5" s="8">
        <f t="shared" ca="1" si="0"/>
        <v>479.67262009151267</v>
      </c>
      <c r="AY5" s="8">
        <f t="shared" ca="1" si="0"/>
        <v>589.08266682797012</v>
      </c>
      <c r="AZ5" s="8">
        <f t="shared" ca="1" si="0"/>
        <v>626.99033936798878</v>
      </c>
      <c r="BA5" s="8">
        <f t="shared" ca="1" si="0"/>
        <v>665.39899879132599</v>
      </c>
      <c r="BB5" s="8">
        <f t="shared" ca="1" si="0"/>
        <v>704.31202865469754</v>
      </c>
      <c r="BC5" s="8">
        <f t="shared" ca="1" si="0"/>
        <v>743.73283514086734</v>
      </c>
      <c r="BD5" s="8">
        <f t="shared" ca="1" si="0"/>
        <v>783.66484720871983</v>
      </c>
      <c r="BE5" s="8">
        <f t="shared" ca="1" si="0"/>
        <v>824.11151674432085</v>
      </c>
      <c r="BF5" s="9">
        <f t="shared" ca="1" si="0"/>
        <v>865.07631871297281</v>
      </c>
      <c r="BG5" s="8">
        <f t="shared" ca="1" si="0"/>
        <v>906.56275131227312</v>
      </c>
      <c r="BH5" s="8">
        <f t="shared" ca="1" si="0"/>
        <v>947.88203504233434</v>
      </c>
      <c r="BI5" s="8">
        <f t="shared" ca="1" si="0"/>
        <v>989.73001611239897</v>
      </c>
      <c r="BJ5" s="8">
        <f t="shared" ca="1" si="0"/>
        <v>1032.1102633454072</v>
      </c>
      <c r="BK5" s="8">
        <f t="shared" ca="1" si="0"/>
        <v>1075.0263694189719</v>
      </c>
      <c r="BL5" s="8">
        <f t="shared" ca="1" si="0"/>
        <v>1118.4819510235425</v>
      </c>
      <c r="BM5" s="8">
        <f t="shared" ca="1" si="0"/>
        <v>1802.4806490216129</v>
      </c>
      <c r="BN5" s="8">
        <f t="shared" ca="1" si="0"/>
        <v>1847.0261286079744</v>
      </c>
      <c r="BO5" s="8">
        <f t="shared" ca="1" si="0"/>
        <v>1892.1220794710275</v>
      </c>
      <c r="BP5" s="8">
        <f t="shared" ca="1" si="0"/>
        <v>1937.7722159551536</v>
      </c>
      <c r="BQ5" s="8">
        <f t="shared" ca="1" si="0"/>
        <v>1983.9802772241562</v>
      </c>
      <c r="BR5" s="9">
        <f t="shared" ca="1" si="0"/>
        <v>2030.7500274257795</v>
      </c>
    </row>
    <row r="6" spans="1:75" x14ac:dyDescent="0.25">
      <c r="B6" s="251"/>
      <c r="C6" s="203" t="s">
        <v>126</v>
      </c>
      <c r="D6" s="8"/>
      <c r="E6" s="189">
        <f>SUM(K6:V6)</f>
        <v>10</v>
      </c>
      <c r="F6" s="189">
        <f>SUM(W6:AH6)</f>
        <v>0</v>
      </c>
      <c r="G6" s="189">
        <f>SUM(AI6:AT6)</f>
        <v>0</v>
      </c>
      <c r="H6" s="189">
        <f>SUM(AU6:BF6)</f>
        <v>0</v>
      </c>
      <c r="I6" s="189">
        <f>SUM(BG6:BR6)</f>
        <v>0</v>
      </c>
      <c r="J6" s="154"/>
      <c r="K6" s="10">
        <f>IFERROR(VLOOKUP(K$3,Inputs!$C$9:$G$23,2,FALSE),0)</f>
        <v>0</v>
      </c>
      <c r="L6" s="105">
        <f>IFERROR(VLOOKUP(L$3,Inputs!$C$9:$G$23,2,FALSE),0)</f>
        <v>0</v>
      </c>
      <c r="M6" s="105">
        <f>IFERROR(VLOOKUP(M$3,Inputs!$C$9:$G$23,2,FALSE),0)</f>
        <v>0</v>
      </c>
      <c r="N6" s="105">
        <f>IFERROR(VLOOKUP(N$3,Inputs!$C$9:$G$23,2,FALSE),0)</f>
        <v>0</v>
      </c>
      <c r="O6" s="105">
        <f>IFERROR(VLOOKUP(O$3,Inputs!$C$9:$G$23,2,FALSE),0)</f>
        <v>0</v>
      </c>
      <c r="P6" s="105">
        <f>IFERROR(VLOOKUP(P$3,Inputs!$C$9:$G$23,2,FALSE),0)</f>
        <v>10</v>
      </c>
      <c r="Q6" s="105">
        <f>IFERROR(VLOOKUP(Q$3,Inputs!$C$9:$G$23,2,FALSE),0)</f>
        <v>0</v>
      </c>
      <c r="R6" s="105">
        <f>IFERROR(VLOOKUP(R$3,Inputs!$C$9:$G$23,2,FALSE),0)</f>
        <v>0</v>
      </c>
      <c r="S6" s="105">
        <f>IFERROR(VLOOKUP(S$3,Inputs!$C$9:$G$23,2,FALSE),0)</f>
        <v>0</v>
      </c>
      <c r="T6" s="105">
        <f>IFERROR(VLOOKUP(T$3,Inputs!$C$9:$G$23,2,FALSE),0)</f>
        <v>0</v>
      </c>
      <c r="U6" s="105">
        <f>IFERROR(VLOOKUP(U$3,Inputs!$C$9:$G$23,2,FALSE),0)</f>
        <v>0</v>
      </c>
      <c r="V6" s="189">
        <f>IFERROR(VLOOKUP(V$3,Inputs!$C$9:$G$23,2,FALSE),0)</f>
        <v>0</v>
      </c>
      <c r="W6" s="10">
        <f>IFERROR(VLOOKUP(W$3,Inputs!$C$9:$G$23,2,FALSE),0)</f>
        <v>0</v>
      </c>
      <c r="X6" s="105">
        <f>IFERROR(VLOOKUP(X$3,Inputs!$C$9:$G$23,2,FALSE),0)</f>
        <v>0</v>
      </c>
      <c r="Y6" s="105">
        <f>IFERROR(VLOOKUP(Y$3,Inputs!$C$9:$G$23,2,FALSE),0)</f>
        <v>0</v>
      </c>
      <c r="Z6" s="105">
        <f>IFERROR(VLOOKUP(Z$3,Inputs!$C$9:$G$23,2,FALSE),0)</f>
        <v>0</v>
      </c>
      <c r="AA6" s="105">
        <f>IFERROR(VLOOKUP(AA$3,Inputs!$C$9:$G$23,2,FALSE),0)</f>
        <v>0</v>
      </c>
      <c r="AB6" s="105">
        <f>IFERROR(VLOOKUP(AB$3,Inputs!$C$9:$G$23,2,FALSE),0)</f>
        <v>0</v>
      </c>
      <c r="AC6" s="105">
        <f>IFERROR(VLOOKUP(AC$3,Inputs!$C$9:$G$23,2,FALSE),0)</f>
        <v>0</v>
      </c>
      <c r="AD6" s="105">
        <f>IFERROR(VLOOKUP(AD$3,Inputs!$C$9:$G$23,2,FALSE),0)</f>
        <v>0</v>
      </c>
      <c r="AE6" s="105">
        <f>IFERROR(VLOOKUP(AE$3,Inputs!$C$9:$G$23,2,FALSE),0)</f>
        <v>0</v>
      </c>
      <c r="AF6" s="105">
        <f>IFERROR(VLOOKUP(AF$3,Inputs!$C$9:$G$23,2,FALSE),0)</f>
        <v>0</v>
      </c>
      <c r="AG6" s="105">
        <f>IFERROR(VLOOKUP(AG$3,Inputs!$C$9:$G$23,2,FALSE),0)</f>
        <v>0</v>
      </c>
      <c r="AH6" s="189">
        <f>IFERROR(VLOOKUP(AH$3,Inputs!$C$9:$G$23,2,FALSE),0)</f>
        <v>0</v>
      </c>
      <c r="AI6" s="10">
        <f>IFERROR(VLOOKUP(AI$3,Inputs!$C$9:$G$23,2,FALSE),0)</f>
        <v>0</v>
      </c>
      <c r="AJ6" s="105">
        <f>IFERROR(VLOOKUP(AJ$3,Inputs!$C$9:$G$23,2,FALSE),0)</f>
        <v>0</v>
      </c>
      <c r="AK6" s="105">
        <f>IFERROR(VLOOKUP(AK$3,Inputs!$C$9:$G$23,2,FALSE),0)</f>
        <v>0</v>
      </c>
      <c r="AL6" s="105">
        <f>IFERROR(VLOOKUP(AL$3,Inputs!$C$9:$G$23,2,FALSE),0)</f>
        <v>0</v>
      </c>
      <c r="AM6" s="105">
        <f>IFERROR(VLOOKUP(AM$3,Inputs!$C$9:$G$23,2,FALSE),0)</f>
        <v>0</v>
      </c>
      <c r="AN6" s="105">
        <f>IFERROR(VLOOKUP(AN$3,Inputs!$C$9:$G$23,2,FALSE),0)</f>
        <v>0</v>
      </c>
      <c r="AO6" s="105">
        <f>IFERROR(VLOOKUP(AO$3,Inputs!$C$9:$G$23,2,FALSE),0)</f>
        <v>0</v>
      </c>
      <c r="AP6" s="105">
        <f>IFERROR(VLOOKUP(AP$3,Inputs!$C$9:$G$23,2,FALSE),0)</f>
        <v>0</v>
      </c>
      <c r="AQ6" s="105">
        <f>IFERROR(VLOOKUP(AQ$3,Inputs!$C$9:$G$23,2,FALSE),0)</f>
        <v>0</v>
      </c>
      <c r="AR6" s="105">
        <f>IFERROR(VLOOKUP(AR$3,Inputs!$C$9:$G$23,2,FALSE),0)</f>
        <v>0</v>
      </c>
      <c r="AS6" s="105">
        <f>IFERROR(VLOOKUP(AS$3,Inputs!$C$9:$G$23,2,FALSE),0)</f>
        <v>0</v>
      </c>
      <c r="AT6" s="189">
        <f>IFERROR(VLOOKUP(AT$3,Inputs!$C$9:$G$23,2,FALSE),0)</f>
        <v>0</v>
      </c>
      <c r="AU6" s="10">
        <f>IFERROR(VLOOKUP(AU$3,Inputs!$C$9:$G$23,2,FALSE),0)</f>
        <v>0</v>
      </c>
      <c r="AV6" s="105">
        <f>IFERROR(VLOOKUP(AV$3,Inputs!$C$9:$G$23,2,FALSE),0)</f>
        <v>0</v>
      </c>
      <c r="AW6" s="105">
        <f>IFERROR(VLOOKUP(AW$3,Inputs!$C$9:$G$23,2,FALSE),0)</f>
        <v>0</v>
      </c>
      <c r="AX6" s="105">
        <f>IFERROR(VLOOKUP(AX$3,Inputs!$C$9:$G$23,2,FALSE),0)</f>
        <v>0</v>
      </c>
      <c r="AY6" s="105">
        <f>IFERROR(VLOOKUP(AY$3,Inputs!$C$9:$G$23,2,FALSE),0)</f>
        <v>0</v>
      </c>
      <c r="AZ6" s="105">
        <f>IFERROR(VLOOKUP(AZ$3,Inputs!$C$9:$G$23,2,FALSE),0)</f>
        <v>0</v>
      </c>
      <c r="BA6" s="105">
        <f>IFERROR(VLOOKUP(BA$3,Inputs!$C$9:$G$23,2,FALSE),0)</f>
        <v>0</v>
      </c>
      <c r="BB6" s="105">
        <f>IFERROR(VLOOKUP(BB$3,Inputs!$C$9:$G$23,2,FALSE),0)</f>
        <v>0</v>
      </c>
      <c r="BC6" s="105">
        <f>IFERROR(VLOOKUP(BC$3,Inputs!$C$9:$G$23,2,FALSE),0)</f>
        <v>0</v>
      </c>
      <c r="BD6" s="105">
        <f>IFERROR(VLOOKUP(BD$3,Inputs!$C$9:$G$23,2,FALSE),0)</f>
        <v>0</v>
      </c>
      <c r="BE6" s="105">
        <f>IFERROR(VLOOKUP(BE$3,Inputs!$C$9:$G$23,2,FALSE),0)</f>
        <v>0</v>
      </c>
      <c r="BF6" s="189">
        <f>IFERROR(VLOOKUP(BF$3,Inputs!$C$9:$G$23,2,FALSE),0)</f>
        <v>0</v>
      </c>
      <c r="BG6" s="10">
        <f>IFERROR(VLOOKUP(BG$3,Inputs!$C$9:$G$23,2,FALSE),0)</f>
        <v>0</v>
      </c>
      <c r="BH6" s="105">
        <f>IFERROR(VLOOKUP(BH$3,Inputs!$C$9:$G$23,2,FALSE),0)</f>
        <v>0</v>
      </c>
      <c r="BI6" s="105">
        <f>IFERROR(VLOOKUP(BI$3,Inputs!$C$9:$G$23,2,FALSE),0)</f>
        <v>0</v>
      </c>
      <c r="BJ6" s="105">
        <f>IFERROR(VLOOKUP(BJ$3,Inputs!$C$9:$G$23,2,FALSE),0)</f>
        <v>0</v>
      </c>
      <c r="BK6" s="105">
        <f>IFERROR(VLOOKUP(BK$3,Inputs!$C$9:$G$23,2,FALSE),0)</f>
        <v>0</v>
      </c>
      <c r="BL6" s="105">
        <f>IFERROR(VLOOKUP(BL$3,Inputs!$C$9:$G$23,2,FALSE),0)</f>
        <v>0</v>
      </c>
      <c r="BM6" s="105">
        <f>IFERROR(VLOOKUP(BM$3,Inputs!$C$9:$G$23,2,FALSE),0)</f>
        <v>0</v>
      </c>
      <c r="BN6" s="105">
        <f>IFERROR(VLOOKUP(BN$3,Inputs!$C$9:$G$23,2,FALSE),0)</f>
        <v>0</v>
      </c>
      <c r="BO6" s="105">
        <f>IFERROR(VLOOKUP(BO$3,Inputs!$C$9:$G$23,2,FALSE),0)</f>
        <v>0</v>
      </c>
      <c r="BP6" s="105">
        <f>IFERROR(VLOOKUP(BP$3,Inputs!$C$9:$G$23,2,FALSE),0)</f>
        <v>0</v>
      </c>
      <c r="BQ6" s="105">
        <f>IFERROR(VLOOKUP(BQ$3,Inputs!$C$9:$G$23,2,FALSE),0)</f>
        <v>0</v>
      </c>
      <c r="BR6" s="189">
        <f>IFERROR(VLOOKUP(BR$3,Inputs!$C$9:$G$23,2,FALSE),0)</f>
        <v>0</v>
      </c>
    </row>
    <row r="7" spans="1:75" x14ac:dyDescent="0.25">
      <c r="B7" s="248"/>
      <c r="C7" s="203" t="s">
        <v>127</v>
      </c>
      <c r="D7" s="8"/>
      <c r="E7" s="189">
        <f t="shared" ref="E7:E18" si="1">SUM(K7:V7)</f>
        <v>15</v>
      </c>
      <c r="F7" s="189">
        <f t="shared" ref="F7:F18" si="2">SUM(W7:AH7)</f>
        <v>0</v>
      </c>
      <c r="G7" s="189">
        <f t="shared" ref="G7:G18" si="3">SUM(AI7:AT7)</f>
        <v>0</v>
      </c>
      <c r="H7" s="189">
        <f t="shared" ref="H7:H18" si="4">SUM(AU7:BF7)</f>
        <v>0</v>
      </c>
      <c r="I7" s="189">
        <f t="shared" ref="I7:I18" si="5">SUM(BG7:BR7)</f>
        <v>0</v>
      </c>
      <c r="J7" s="154"/>
      <c r="K7" s="10">
        <f>IFERROR(VLOOKUP(K$3,Inputs!$C$9:$G$23,3,FALSE),0)</f>
        <v>0</v>
      </c>
      <c r="L7" s="105">
        <f>IFERROR(VLOOKUP(L$3,Inputs!$C$9:$G$23,3,FALSE),0)</f>
        <v>0</v>
      </c>
      <c r="M7" s="105">
        <f>IFERROR(VLOOKUP(M$3,Inputs!$C$9:$G$23,3,FALSE),0)</f>
        <v>0</v>
      </c>
      <c r="N7" s="105">
        <f>IFERROR(VLOOKUP(N$3,Inputs!$C$9:$G$23,3,FALSE),0)</f>
        <v>0</v>
      </c>
      <c r="O7" s="105">
        <f>IFERROR(VLOOKUP(O$3,Inputs!$C$9:$G$23,3,FALSE),0)</f>
        <v>0</v>
      </c>
      <c r="P7" s="105">
        <f>IFERROR(VLOOKUP(P$3,Inputs!$C$9:$G$23,3,FALSE),0)</f>
        <v>15</v>
      </c>
      <c r="Q7" s="105">
        <f>IFERROR(VLOOKUP(Q$3,Inputs!$C$9:$G$23,3,FALSE),0)</f>
        <v>0</v>
      </c>
      <c r="R7" s="105">
        <f>IFERROR(VLOOKUP(R$3,Inputs!$C$9:$G$23,3,FALSE),0)</f>
        <v>0</v>
      </c>
      <c r="S7" s="105">
        <f>IFERROR(VLOOKUP(S$3,Inputs!$C$9:$G$23,3,FALSE),0)</f>
        <v>0</v>
      </c>
      <c r="T7" s="105">
        <f>IFERROR(VLOOKUP(T$3,Inputs!$C$9:$G$23,3,FALSE),0)</f>
        <v>0</v>
      </c>
      <c r="U7" s="105">
        <f>IFERROR(VLOOKUP(U$3,Inputs!$C$9:$G$23,3,FALSE),0)</f>
        <v>0</v>
      </c>
      <c r="V7" s="189">
        <f>IFERROR(VLOOKUP(V$3,Inputs!$C$9:$G$23,3,FALSE),0)</f>
        <v>0</v>
      </c>
      <c r="W7" s="10">
        <f>IFERROR(VLOOKUP(W$3,Inputs!$C$9:$G$23,3,FALSE),0)</f>
        <v>0</v>
      </c>
      <c r="X7" s="105">
        <f>IFERROR(VLOOKUP(X$3,Inputs!$C$9:$G$23,3,FALSE),0)</f>
        <v>0</v>
      </c>
      <c r="Y7" s="105">
        <f>IFERROR(VLOOKUP(Y$3,Inputs!$C$9:$G$23,3,FALSE),0)</f>
        <v>0</v>
      </c>
      <c r="Z7" s="105">
        <f>IFERROR(VLOOKUP(Z$3,Inputs!$C$9:$G$23,3,FALSE),0)</f>
        <v>0</v>
      </c>
      <c r="AA7" s="105">
        <f>IFERROR(VLOOKUP(AA$3,Inputs!$C$9:$G$23,3,FALSE),0)</f>
        <v>0</v>
      </c>
      <c r="AB7" s="105">
        <f>IFERROR(VLOOKUP(AB$3,Inputs!$C$9:$G$23,3,FALSE),0)</f>
        <v>0</v>
      </c>
      <c r="AC7" s="105">
        <f>IFERROR(VLOOKUP(AC$3,Inputs!$C$9:$G$23,3,FALSE),0)</f>
        <v>0</v>
      </c>
      <c r="AD7" s="105">
        <f>IFERROR(VLOOKUP(AD$3,Inputs!$C$9:$G$23,3,FALSE),0)</f>
        <v>0</v>
      </c>
      <c r="AE7" s="105">
        <f>IFERROR(VLOOKUP(AE$3,Inputs!$C$9:$G$23,3,FALSE),0)</f>
        <v>0</v>
      </c>
      <c r="AF7" s="105">
        <f>IFERROR(VLOOKUP(AF$3,Inputs!$C$9:$G$23,3,FALSE),0)</f>
        <v>0</v>
      </c>
      <c r="AG7" s="105">
        <f>IFERROR(VLOOKUP(AG$3,Inputs!$C$9:$G$23,3,FALSE),0)</f>
        <v>0</v>
      </c>
      <c r="AH7" s="189">
        <f>IFERROR(VLOOKUP(AH$3,Inputs!$C$9:$G$23,3,FALSE),0)</f>
        <v>0</v>
      </c>
      <c r="AI7" s="10">
        <f>IFERROR(VLOOKUP(AI$3,Inputs!$C$9:$G$23,3,FALSE),0)</f>
        <v>0</v>
      </c>
      <c r="AJ7" s="105">
        <f>IFERROR(VLOOKUP(AJ$3,Inputs!$C$9:$G$23,3,FALSE),0)</f>
        <v>0</v>
      </c>
      <c r="AK7" s="105">
        <f>IFERROR(VLOOKUP(AK$3,Inputs!$C$9:$G$23,3,FALSE),0)</f>
        <v>0</v>
      </c>
      <c r="AL7" s="105">
        <f>IFERROR(VLOOKUP(AL$3,Inputs!$C$9:$G$23,3,FALSE),0)</f>
        <v>0</v>
      </c>
      <c r="AM7" s="105">
        <f>IFERROR(VLOOKUP(AM$3,Inputs!$C$9:$G$23,3,FALSE),0)</f>
        <v>0</v>
      </c>
      <c r="AN7" s="105">
        <f>IFERROR(VLOOKUP(AN$3,Inputs!$C$9:$G$23,3,FALSE),0)</f>
        <v>0</v>
      </c>
      <c r="AO7" s="105">
        <f>IFERROR(VLOOKUP(AO$3,Inputs!$C$9:$G$23,3,FALSE),0)</f>
        <v>0</v>
      </c>
      <c r="AP7" s="105">
        <f>IFERROR(VLOOKUP(AP$3,Inputs!$C$9:$G$23,3,FALSE),0)</f>
        <v>0</v>
      </c>
      <c r="AQ7" s="105">
        <f>IFERROR(VLOOKUP(AQ$3,Inputs!$C$9:$G$23,3,FALSE),0)</f>
        <v>0</v>
      </c>
      <c r="AR7" s="105">
        <f>IFERROR(VLOOKUP(AR$3,Inputs!$C$9:$G$23,3,FALSE),0)</f>
        <v>0</v>
      </c>
      <c r="AS7" s="105">
        <f>IFERROR(VLOOKUP(AS$3,Inputs!$C$9:$G$23,3,FALSE),0)</f>
        <v>0</v>
      </c>
      <c r="AT7" s="189">
        <f>IFERROR(VLOOKUP(AT$3,Inputs!$C$9:$G$23,3,FALSE),0)</f>
        <v>0</v>
      </c>
      <c r="AU7" s="10">
        <f>IFERROR(VLOOKUP(AU$3,Inputs!$C$9:$G$23,3,FALSE),0)</f>
        <v>0</v>
      </c>
      <c r="AV7" s="105">
        <f>IFERROR(VLOOKUP(AV$3,Inputs!$C$9:$G$23,3,FALSE),0)</f>
        <v>0</v>
      </c>
      <c r="AW7" s="105">
        <f>IFERROR(VLOOKUP(AW$3,Inputs!$C$9:$G$23,3,FALSE),0)</f>
        <v>0</v>
      </c>
      <c r="AX7" s="105">
        <f>IFERROR(VLOOKUP(AX$3,Inputs!$C$9:$G$23,3,FALSE),0)</f>
        <v>0</v>
      </c>
      <c r="AY7" s="105">
        <f>IFERROR(VLOOKUP(AY$3,Inputs!$C$9:$G$23,3,FALSE),0)</f>
        <v>0</v>
      </c>
      <c r="AZ7" s="105">
        <f>IFERROR(VLOOKUP(AZ$3,Inputs!$C$9:$G$23,3,FALSE),0)</f>
        <v>0</v>
      </c>
      <c r="BA7" s="105">
        <f>IFERROR(VLOOKUP(BA$3,Inputs!$C$9:$G$23,3,FALSE),0)</f>
        <v>0</v>
      </c>
      <c r="BB7" s="105">
        <f>IFERROR(VLOOKUP(BB$3,Inputs!$C$9:$G$23,3,FALSE),0)</f>
        <v>0</v>
      </c>
      <c r="BC7" s="105">
        <f>IFERROR(VLOOKUP(BC$3,Inputs!$C$9:$G$23,3,FALSE),0)</f>
        <v>0</v>
      </c>
      <c r="BD7" s="105">
        <f>IFERROR(VLOOKUP(BD$3,Inputs!$C$9:$G$23,3,FALSE),0)</f>
        <v>0</v>
      </c>
      <c r="BE7" s="105">
        <f>IFERROR(VLOOKUP(BE$3,Inputs!$C$9:$G$23,3,FALSE),0)</f>
        <v>0</v>
      </c>
      <c r="BF7" s="189">
        <f>IFERROR(VLOOKUP(BF$3,Inputs!$C$9:$G$23,3,FALSE),0)</f>
        <v>0</v>
      </c>
      <c r="BG7" s="10">
        <f>IFERROR(VLOOKUP(BG$3,Inputs!$C$9:$G$23,3,FALSE),0)</f>
        <v>0</v>
      </c>
      <c r="BH7" s="105">
        <f>IFERROR(VLOOKUP(BH$3,Inputs!$C$9:$G$23,3,FALSE),0)</f>
        <v>0</v>
      </c>
      <c r="BI7" s="105">
        <f>IFERROR(VLOOKUP(BI$3,Inputs!$C$9:$G$23,3,FALSE),0)</f>
        <v>0</v>
      </c>
      <c r="BJ7" s="105">
        <f>IFERROR(VLOOKUP(BJ$3,Inputs!$C$9:$G$23,3,FALSE),0)</f>
        <v>0</v>
      </c>
      <c r="BK7" s="105">
        <f>IFERROR(VLOOKUP(BK$3,Inputs!$C$9:$G$23,3,FALSE),0)</f>
        <v>0</v>
      </c>
      <c r="BL7" s="105">
        <f>IFERROR(VLOOKUP(BL$3,Inputs!$C$9:$G$23,3,FALSE),0)</f>
        <v>0</v>
      </c>
      <c r="BM7" s="105">
        <f>IFERROR(VLOOKUP(BM$3,Inputs!$C$9:$G$23,3,FALSE),0)</f>
        <v>0</v>
      </c>
      <c r="BN7" s="105">
        <f>IFERROR(VLOOKUP(BN$3,Inputs!$C$9:$G$23,3,FALSE),0)</f>
        <v>0</v>
      </c>
      <c r="BO7" s="105">
        <f>IFERROR(VLOOKUP(BO$3,Inputs!$C$9:$G$23,3,FALSE),0)</f>
        <v>0</v>
      </c>
      <c r="BP7" s="105">
        <f>IFERROR(VLOOKUP(BP$3,Inputs!$C$9:$G$23,3,FALSE),0)</f>
        <v>0</v>
      </c>
      <c r="BQ7" s="105">
        <f>IFERROR(VLOOKUP(BQ$3,Inputs!$C$9:$G$23,3,FALSE),0)</f>
        <v>0</v>
      </c>
      <c r="BR7" s="189">
        <f>IFERROR(VLOOKUP(BR$3,Inputs!$C$9:$G$23,3,FALSE),0)</f>
        <v>0</v>
      </c>
    </row>
    <row r="8" spans="1:75" x14ac:dyDescent="0.25">
      <c r="B8" s="248"/>
      <c r="C8" s="206" t="s">
        <v>68</v>
      </c>
      <c r="D8" s="8"/>
      <c r="E8" s="190">
        <f t="shared" ca="1" si="1"/>
        <v>-13.369811237015748</v>
      </c>
      <c r="F8" s="190">
        <f t="shared" ca="1" si="2"/>
        <v>-49.871115860231725</v>
      </c>
      <c r="G8" s="190">
        <f t="shared" ca="1" si="3"/>
        <v>0</v>
      </c>
      <c r="H8" s="190">
        <f t="shared" ca="1" si="4"/>
        <v>0</v>
      </c>
      <c r="I8" s="190">
        <f t="shared" ca="1" si="5"/>
        <v>0</v>
      </c>
      <c r="J8" s="154"/>
      <c r="K8" s="181">
        <f ca="1">-Income!K29</f>
        <v>0</v>
      </c>
      <c r="L8" s="181">
        <f ca="1">-Income!L29</f>
        <v>0</v>
      </c>
      <c r="M8" s="181">
        <f ca="1">-Income!M29</f>
        <v>0</v>
      </c>
      <c r="N8" s="181">
        <f ca="1">-Income!N29</f>
        <v>0</v>
      </c>
      <c r="O8" s="181">
        <f ca="1">-Income!O29</f>
        <v>0</v>
      </c>
      <c r="P8" s="181">
        <f ca="1">-Income!P29</f>
        <v>-13.369811237015748</v>
      </c>
      <c r="Q8" s="181">
        <f ca="1">-Income!Q29</f>
        <v>0</v>
      </c>
      <c r="R8" s="181">
        <f ca="1">-Income!R29</f>
        <v>0</v>
      </c>
      <c r="S8" s="181">
        <f ca="1">-Income!S29</f>
        <v>0</v>
      </c>
      <c r="T8" s="181">
        <f ca="1">-Income!T29</f>
        <v>0</v>
      </c>
      <c r="U8" s="181">
        <f ca="1">-Income!U29</f>
        <v>0</v>
      </c>
      <c r="V8" s="190">
        <f ca="1">-Income!V29</f>
        <v>0</v>
      </c>
      <c r="W8" s="181">
        <f ca="1">-Income!W29</f>
        <v>0</v>
      </c>
      <c r="X8" s="181">
        <f ca="1">-Income!X29</f>
        <v>0</v>
      </c>
      <c r="Y8" s="181">
        <f ca="1">-Income!Y29</f>
        <v>-49.871115860231725</v>
      </c>
      <c r="Z8" s="181">
        <f ca="1">-Income!Z29</f>
        <v>0</v>
      </c>
      <c r="AA8" s="181">
        <f ca="1">-Income!AA29</f>
        <v>0</v>
      </c>
      <c r="AB8" s="181">
        <f ca="1">-Income!AB29</f>
        <v>0</v>
      </c>
      <c r="AC8" s="181">
        <f ca="1">-Income!AC29</f>
        <v>0</v>
      </c>
      <c r="AD8" s="181">
        <f ca="1">-Income!AD29</f>
        <v>0</v>
      </c>
      <c r="AE8" s="181">
        <f ca="1">-Income!AE29</f>
        <v>0</v>
      </c>
      <c r="AF8" s="181">
        <f ca="1">-Income!AF29</f>
        <v>0</v>
      </c>
      <c r="AG8" s="181">
        <f ca="1">-Income!AG29</f>
        <v>0</v>
      </c>
      <c r="AH8" s="190">
        <f ca="1">-Income!AH29</f>
        <v>0</v>
      </c>
      <c r="AI8" s="181">
        <f ca="1">-Income!AI29</f>
        <v>0</v>
      </c>
      <c r="AJ8" s="181">
        <f ca="1">-Income!AJ29</f>
        <v>0</v>
      </c>
      <c r="AK8" s="181">
        <f ca="1">-Income!AK29</f>
        <v>0</v>
      </c>
      <c r="AL8" s="181">
        <f ca="1">-Income!AL29</f>
        <v>0</v>
      </c>
      <c r="AM8" s="181">
        <f ca="1">-Income!AM29</f>
        <v>0</v>
      </c>
      <c r="AN8" s="181">
        <f ca="1">-Income!AN29</f>
        <v>0</v>
      </c>
      <c r="AO8" s="181">
        <f ca="1">-Income!AO29</f>
        <v>0</v>
      </c>
      <c r="AP8" s="181">
        <f ca="1">-Income!AP29</f>
        <v>0</v>
      </c>
      <c r="AQ8" s="181">
        <f ca="1">-Income!AQ29</f>
        <v>0</v>
      </c>
      <c r="AR8" s="181">
        <f ca="1">-Income!AR29</f>
        <v>0</v>
      </c>
      <c r="AS8" s="181">
        <f ca="1">-Income!AS29</f>
        <v>0</v>
      </c>
      <c r="AT8" s="190">
        <f ca="1">-Income!AT29</f>
        <v>0</v>
      </c>
      <c r="AU8" s="181">
        <f ca="1">-Income!AU29</f>
        <v>0</v>
      </c>
      <c r="AV8" s="181">
        <f ca="1">-Income!AV29</f>
        <v>0</v>
      </c>
      <c r="AW8" s="181">
        <f ca="1">-Income!AW29</f>
        <v>0</v>
      </c>
      <c r="AX8" s="181">
        <f ca="1">-Income!AX29</f>
        <v>0</v>
      </c>
      <c r="AY8" s="181">
        <f ca="1">-Income!AY29</f>
        <v>0</v>
      </c>
      <c r="AZ8" s="181">
        <f ca="1">-Income!AZ29</f>
        <v>0</v>
      </c>
      <c r="BA8" s="181">
        <f ca="1">-Income!BA29</f>
        <v>0</v>
      </c>
      <c r="BB8" s="181">
        <f ca="1">-Income!BB29</f>
        <v>0</v>
      </c>
      <c r="BC8" s="181">
        <f ca="1">-Income!BC29</f>
        <v>0</v>
      </c>
      <c r="BD8" s="181">
        <f ca="1">-Income!BD29</f>
        <v>0</v>
      </c>
      <c r="BE8" s="181">
        <f ca="1">-Income!BE29</f>
        <v>0</v>
      </c>
      <c r="BF8" s="190">
        <f ca="1">-Income!BF29</f>
        <v>0</v>
      </c>
      <c r="BG8" s="181">
        <f ca="1">-Income!BG29</f>
        <v>0</v>
      </c>
      <c r="BH8" s="181">
        <f ca="1">-Income!BH29</f>
        <v>0</v>
      </c>
      <c r="BI8" s="181">
        <f ca="1">-Income!BI29</f>
        <v>0</v>
      </c>
      <c r="BJ8" s="181">
        <f ca="1">-Income!BJ29</f>
        <v>0</v>
      </c>
      <c r="BK8" s="181">
        <f ca="1">-Income!BK29</f>
        <v>0</v>
      </c>
      <c r="BL8" s="181">
        <f ca="1">-Income!BL29</f>
        <v>0</v>
      </c>
      <c r="BM8" s="181">
        <f ca="1">-Income!BM29</f>
        <v>0</v>
      </c>
      <c r="BN8" s="181">
        <f ca="1">-Income!BN29</f>
        <v>0</v>
      </c>
      <c r="BO8" s="181">
        <f ca="1">-Income!BO29</f>
        <v>0</v>
      </c>
      <c r="BP8" s="181">
        <f ca="1">-Income!BP29</f>
        <v>0</v>
      </c>
      <c r="BQ8" s="181">
        <f ca="1">-Income!BQ29</f>
        <v>0</v>
      </c>
      <c r="BR8" s="190">
        <f ca="1">-Income!BR29</f>
        <v>0</v>
      </c>
    </row>
    <row r="9" spans="1:75" s="10" customFormat="1" x14ac:dyDescent="0.25">
      <c r="A9" s="246"/>
      <c r="B9" s="248"/>
      <c r="C9" s="60" t="s">
        <v>144</v>
      </c>
      <c r="E9" s="10">
        <f t="shared" ca="1" si="1"/>
        <v>11.630188762984252</v>
      </c>
      <c r="F9" s="10">
        <f t="shared" ca="1" si="2"/>
        <v>-49.871115860231725</v>
      </c>
      <c r="G9" s="10">
        <f t="shared" ca="1" si="3"/>
        <v>0</v>
      </c>
      <c r="H9" s="10">
        <f t="shared" ca="1" si="4"/>
        <v>0</v>
      </c>
      <c r="I9" s="10">
        <f t="shared" ca="1" si="5"/>
        <v>0</v>
      </c>
      <c r="J9" s="7"/>
      <c r="K9" s="8">
        <f ca="1">SUM(K6:K8)</f>
        <v>0</v>
      </c>
      <c r="L9" s="8">
        <f t="shared" ref="L9:BR9" ca="1" si="6">SUM(L6:L8)</f>
        <v>0</v>
      </c>
      <c r="M9" s="8">
        <f t="shared" ca="1" si="6"/>
        <v>0</v>
      </c>
      <c r="N9" s="8">
        <f ca="1">SUM(N6:N8)</f>
        <v>0</v>
      </c>
      <c r="O9" s="8">
        <f t="shared" ca="1" si="6"/>
        <v>0</v>
      </c>
      <c r="P9" s="8">
        <f ca="1">SUM(P6:P8)</f>
        <v>11.630188762984252</v>
      </c>
      <c r="Q9" s="8">
        <f t="shared" ca="1" si="6"/>
        <v>0</v>
      </c>
      <c r="R9" s="8">
        <f t="shared" ca="1" si="6"/>
        <v>0</v>
      </c>
      <c r="S9" s="8">
        <f t="shared" ca="1" si="6"/>
        <v>0</v>
      </c>
      <c r="T9" s="8">
        <f t="shared" ca="1" si="6"/>
        <v>0</v>
      </c>
      <c r="U9" s="8">
        <f t="shared" ca="1" si="6"/>
        <v>0</v>
      </c>
      <c r="V9" s="104">
        <f t="shared" ca="1" si="6"/>
        <v>0</v>
      </c>
      <c r="W9" s="8">
        <f t="shared" ca="1" si="6"/>
        <v>0</v>
      </c>
      <c r="X9" s="8">
        <f t="shared" ca="1" si="6"/>
        <v>0</v>
      </c>
      <c r="Y9" s="8">
        <f t="shared" ca="1" si="6"/>
        <v>-49.871115860231725</v>
      </c>
      <c r="Z9" s="8">
        <f t="shared" ca="1" si="6"/>
        <v>0</v>
      </c>
      <c r="AA9" s="8">
        <f t="shared" ca="1" si="6"/>
        <v>0</v>
      </c>
      <c r="AB9" s="8">
        <f t="shared" ca="1" si="6"/>
        <v>0</v>
      </c>
      <c r="AC9" s="8">
        <f t="shared" ca="1" si="6"/>
        <v>0</v>
      </c>
      <c r="AD9" s="8">
        <f t="shared" ca="1" si="6"/>
        <v>0</v>
      </c>
      <c r="AE9" s="8">
        <f t="shared" ca="1" si="6"/>
        <v>0</v>
      </c>
      <c r="AF9" s="8">
        <f t="shared" ca="1" si="6"/>
        <v>0</v>
      </c>
      <c r="AG9" s="8">
        <f t="shared" ca="1" si="6"/>
        <v>0</v>
      </c>
      <c r="AH9" s="104">
        <f t="shared" ca="1" si="6"/>
        <v>0</v>
      </c>
      <c r="AI9" s="8">
        <f t="shared" ca="1" si="6"/>
        <v>0</v>
      </c>
      <c r="AJ9" s="8">
        <f t="shared" ca="1" si="6"/>
        <v>0</v>
      </c>
      <c r="AK9" s="8">
        <f t="shared" ca="1" si="6"/>
        <v>0</v>
      </c>
      <c r="AL9" s="8">
        <f t="shared" ca="1" si="6"/>
        <v>0</v>
      </c>
      <c r="AM9" s="8">
        <f t="shared" ca="1" si="6"/>
        <v>0</v>
      </c>
      <c r="AN9" s="8">
        <f t="shared" ca="1" si="6"/>
        <v>0</v>
      </c>
      <c r="AO9" s="8">
        <f t="shared" ca="1" si="6"/>
        <v>0</v>
      </c>
      <c r="AP9" s="8">
        <f t="shared" ca="1" si="6"/>
        <v>0</v>
      </c>
      <c r="AQ9" s="8">
        <f t="shared" ca="1" si="6"/>
        <v>0</v>
      </c>
      <c r="AR9" s="8">
        <f t="shared" ca="1" si="6"/>
        <v>0</v>
      </c>
      <c r="AS9" s="8">
        <f t="shared" ca="1" si="6"/>
        <v>0</v>
      </c>
      <c r="AT9" s="104">
        <f t="shared" ca="1" si="6"/>
        <v>0</v>
      </c>
      <c r="AU9" s="8">
        <f t="shared" ca="1" si="6"/>
        <v>0</v>
      </c>
      <c r="AV9" s="8">
        <f t="shared" ca="1" si="6"/>
        <v>0</v>
      </c>
      <c r="AW9" s="8">
        <f t="shared" ca="1" si="6"/>
        <v>0</v>
      </c>
      <c r="AX9" s="8">
        <f t="shared" ca="1" si="6"/>
        <v>0</v>
      </c>
      <c r="AY9" s="8">
        <f t="shared" ca="1" si="6"/>
        <v>0</v>
      </c>
      <c r="AZ9" s="8">
        <f t="shared" ca="1" si="6"/>
        <v>0</v>
      </c>
      <c r="BA9" s="8">
        <f t="shared" ca="1" si="6"/>
        <v>0</v>
      </c>
      <c r="BB9" s="8">
        <f t="shared" ca="1" si="6"/>
        <v>0</v>
      </c>
      <c r="BC9" s="8">
        <f t="shared" ca="1" si="6"/>
        <v>0</v>
      </c>
      <c r="BD9" s="8">
        <f t="shared" ca="1" si="6"/>
        <v>0</v>
      </c>
      <c r="BE9" s="8">
        <f t="shared" ca="1" si="6"/>
        <v>0</v>
      </c>
      <c r="BF9" s="104">
        <f t="shared" ca="1" si="6"/>
        <v>0</v>
      </c>
      <c r="BG9" s="8">
        <f t="shared" ca="1" si="6"/>
        <v>0</v>
      </c>
      <c r="BH9" s="8">
        <f t="shared" ca="1" si="6"/>
        <v>0</v>
      </c>
      <c r="BI9" s="8">
        <f t="shared" ca="1" si="6"/>
        <v>0</v>
      </c>
      <c r="BJ9" s="8">
        <f t="shared" ca="1" si="6"/>
        <v>0</v>
      </c>
      <c r="BK9" s="8">
        <f t="shared" ca="1" si="6"/>
        <v>0</v>
      </c>
      <c r="BL9" s="8">
        <f t="shared" ca="1" si="6"/>
        <v>0</v>
      </c>
      <c r="BM9" s="8">
        <f t="shared" ca="1" si="6"/>
        <v>0</v>
      </c>
      <c r="BN9" s="8">
        <f t="shared" ca="1" si="6"/>
        <v>0</v>
      </c>
      <c r="BO9" s="8">
        <f t="shared" ca="1" si="6"/>
        <v>0</v>
      </c>
      <c r="BP9" s="8">
        <f t="shared" ca="1" si="6"/>
        <v>0</v>
      </c>
      <c r="BQ9" s="8">
        <f t="shared" ca="1" si="6"/>
        <v>0</v>
      </c>
      <c r="BR9" s="104">
        <f t="shared" ca="1" si="6"/>
        <v>0</v>
      </c>
    </row>
    <row r="10" spans="1:75" x14ac:dyDescent="0.25">
      <c r="B10" s="248"/>
      <c r="C10" s="203" t="s">
        <v>128</v>
      </c>
      <c r="D10" s="8"/>
      <c r="E10" s="189">
        <f t="shared" si="1"/>
        <v>0</v>
      </c>
      <c r="F10" s="189">
        <f t="shared" si="2"/>
        <v>15</v>
      </c>
      <c r="G10" s="189">
        <f t="shared" si="3"/>
        <v>0</v>
      </c>
      <c r="H10" s="189">
        <f t="shared" si="4"/>
        <v>0</v>
      </c>
      <c r="I10" s="189">
        <f t="shared" si="5"/>
        <v>0</v>
      </c>
      <c r="J10" s="154"/>
      <c r="K10" s="10">
        <f>IFERROR(VLOOKUP(K$3,Inputs!$C$9:$G$23,4,FALSE),0)</f>
        <v>0</v>
      </c>
      <c r="L10" s="105">
        <f>IFERROR(VLOOKUP(L$3,Inputs!$C$9:$G$23,4,FALSE),0)</f>
        <v>0</v>
      </c>
      <c r="M10" s="105">
        <f>IFERROR(VLOOKUP(M$3,Inputs!$C$9:$G$23,4,FALSE),0)</f>
        <v>0</v>
      </c>
      <c r="N10" s="105">
        <f>IFERROR(VLOOKUP(N$3,Inputs!$C$9:$G$23,4,FALSE),0)</f>
        <v>0</v>
      </c>
      <c r="O10" s="105">
        <f>IFERROR(VLOOKUP(O$3,Inputs!$C$9:$G$23,4,FALSE),0)</f>
        <v>0</v>
      </c>
      <c r="P10" s="105">
        <f>IFERROR(VLOOKUP(P$3,Inputs!$C$9:$G$23,4,FALSE),0)</f>
        <v>0</v>
      </c>
      <c r="Q10" s="105">
        <f>IFERROR(VLOOKUP(Q$3,Inputs!$C$9:$G$23,4,FALSE),0)</f>
        <v>0</v>
      </c>
      <c r="R10" s="105">
        <f>IFERROR(VLOOKUP(R$3,Inputs!$C$9:$G$23,4,FALSE),0)</f>
        <v>0</v>
      </c>
      <c r="S10" s="105">
        <f>IFERROR(VLOOKUP(S$3,Inputs!$C$9:$G$23,4,FALSE),0)</f>
        <v>0</v>
      </c>
      <c r="T10" s="105">
        <f>IFERROR(VLOOKUP(T$3,Inputs!$C$9:$G$23,4,FALSE),0)</f>
        <v>0</v>
      </c>
      <c r="U10" s="105">
        <f>IFERROR(VLOOKUP(U$3,Inputs!$C$9:$G$23,4,FALSE),0)</f>
        <v>0</v>
      </c>
      <c r="V10" s="189">
        <f>IFERROR(VLOOKUP(V$3,Inputs!$C$9:$G$23,4,FALSE),0)</f>
        <v>0</v>
      </c>
      <c r="W10" s="10">
        <f>IFERROR(VLOOKUP(W$3,Inputs!$C$9:$G$23,4,FALSE),0)</f>
        <v>0</v>
      </c>
      <c r="X10" s="105">
        <f>IFERROR(VLOOKUP(X$3,Inputs!$C$9:$G$23,4,FALSE),0)</f>
        <v>0</v>
      </c>
      <c r="Y10" s="105">
        <f>IFERROR(VLOOKUP(Y$3,Inputs!$C$9:$G$23,4,FALSE),0)</f>
        <v>15</v>
      </c>
      <c r="Z10" s="105">
        <f>IFERROR(VLOOKUP(Z$3,Inputs!$C$9:$G$23,4,FALSE),0)</f>
        <v>0</v>
      </c>
      <c r="AA10" s="105">
        <f>IFERROR(VLOOKUP(AA$3,Inputs!$C$9:$G$23,4,FALSE),0)</f>
        <v>0</v>
      </c>
      <c r="AB10" s="105">
        <f>IFERROR(VLOOKUP(AB$3,Inputs!$C$9:$G$23,4,FALSE),0)</f>
        <v>0</v>
      </c>
      <c r="AC10" s="105">
        <f>IFERROR(VLOOKUP(AC$3,Inputs!$C$9:$G$23,4,FALSE),0)</f>
        <v>0</v>
      </c>
      <c r="AD10" s="105">
        <f>IFERROR(VLOOKUP(AD$3,Inputs!$C$9:$G$23,4,FALSE),0)</f>
        <v>0</v>
      </c>
      <c r="AE10" s="105">
        <f>IFERROR(VLOOKUP(AE$3,Inputs!$C$9:$G$23,4,FALSE),0)</f>
        <v>0</v>
      </c>
      <c r="AF10" s="105">
        <f>IFERROR(VLOOKUP(AF$3,Inputs!$C$9:$G$23,4,FALSE),0)</f>
        <v>0</v>
      </c>
      <c r="AG10" s="105">
        <f>IFERROR(VLOOKUP(AG$3,Inputs!$C$9:$G$23,4,FALSE),0)</f>
        <v>0</v>
      </c>
      <c r="AH10" s="189">
        <f>IFERROR(VLOOKUP(AH$3,Inputs!$C$9:$G$23,4,FALSE),0)</f>
        <v>0</v>
      </c>
      <c r="AI10" s="10">
        <f>IFERROR(VLOOKUP(AI$3,Inputs!$C$9:$G$23,4,FALSE),0)</f>
        <v>0</v>
      </c>
      <c r="AJ10" s="105">
        <f>IFERROR(VLOOKUP(AJ$3,Inputs!$C$9:$G$23,4,FALSE),0)</f>
        <v>0</v>
      </c>
      <c r="AK10" s="105">
        <f>IFERROR(VLOOKUP(AK$3,Inputs!$C$9:$G$23,4,FALSE),0)</f>
        <v>0</v>
      </c>
      <c r="AL10" s="105">
        <f>IFERROR(VLOOKUP(AL$3,Inputs!$C$9:$G$23,4,FALSE),0)</f>
        <v>0</v>
      </c>
      <c r="AM10" s="105">
        <f>IFERROR(VLOOKUP(AM$3,Inputs!$C$9:$G$23,4,FALSE),0)</f>
        <v>0</v>
      </c>
      <c r="AN10" s="105">
        <f>IFERROR(VLOOKUP(AN$3,Inputs!$C$9:$G$23,4,FALSE),0)</f>
        <v>0</v>
      </c>
      <c r="AO10" s="105">
        <f>IFERROR(VLOOKUP(AO$3,Inputs!$C$9:$G$23,4,FALSE),0)</f>
        <v>0</v>
      </c>
      <c r="AP10" s="105">
        <f>IFERROR(VLOOKUP(AP$3,Inputs!$C$9:$G$23,4,FALSE),0)</f>
        <v>0</v>
      </c>
      <c r="AQ10" s="105">
        <f>IFERROR(VLOOKUP(AQ$3,Inputs!$C$9:$G$23,4,FALSE),0)</f>
        <v>0</v>
      </c>
      <c r="AR10" s="105">
        <f>IFERROR(VLOOKUP(AR$3,Inputs!$C$9:$G$23,4,FALSE),0)</f>
        <v>0</v>
      </c>
      <c r="AS10" s="105">
        <f>IFERROR(VLOOKUP(AS$3,Inputs!$C$9:$G$23,4,FALSE),0)</f>
        <v>0</v>
      </c>
      <c r="AT10" s="189">
        <f>IFERROR(VLOOKUP(AT$3,Inputs!$C$9:$G$23,4,FALSE),0)</f>
        <v>0</v>
      </c>
      <c r="AU10" s="10">
        <f>IFERROR(VLOOKUP(AU$3,Inputs!$C$9:$G$23,4,FALSE),0)</f>
        <v>0</v>
      </c>
      <c r="AV10" s="105">
        <f>IFERROR(VLOOKUP(AV$3,Inputs!$C$9:$G$23,4,FALSE),0)</f>
        <v>0</v>
      </c>
      <c r="AW10" s="105">
        <f>IFERROR(VLOOKUP(AW$3,Inputs!$C$9:$G$23,4,FALSE),0)</f>
        <v>0</v>
      </c>
      <c r="AX10" s="105">
        <f>IFERROR(VLOOKUP(AX$3,Inputs!$C$9:$G$23,4,FALSE),0)</f>
        <v>0</v>
      </c>
      <c r="AY10" s="105">
        <f>IFERROR(VLOOKUP(AY$3,Inputs!$C$9:$G$23,4,FALSE),0)</f>
        <v>0</v>
      </c>
      <c r="AZ10" s="105">
        <f>IFERROR(VLOOKUP(AZ$3,Inputs!$C$9:$G$23,4,FALSE),0)</f>
        <v>0</v>
      </c>
      <c r="BA10" s="105">
        <f>IFERROR(VLOOKUP(BA$3,Inputs!$C$9:$G$23,4,FALSE),0)</f>
        <v>0</v>
      </c>
      <c r="BB10" s="105">
        <f>IFERROR(VLOOKUP(BB$3,Inputs!$C$9:$G$23,4,FALSE),0)</f>
        <v>0</v>
      </c>
      <c r="BC10" s="105">
        <f>IFERROR(VLOOKUP(BC$3,Inputs!$C$9:$G$23,4,FALSE),0)</f>
        <v>0</v>
      </c>
      <c r="BD10" s="105">
        <f>IFERROR(VLOOKUP(BD$3,Inputs!$C$9:$G$23,4,FALSE),0)</f>
        <v>0</v>
      </c>
      <c r="BE10" s="105">
        <f>IFERROR(VLOOKUP(BE$3,Inputs!$C$9:$G$23,4,FALSE),0)</f>
        <v>0</v>
      </c>
      <c r="BF10" s="189">
        <f>IFERROR(VLOOKUP(BF$3,Inputs!$C$9:$G$23,4,FALSE),0)</f>
        <v>0</v>
      </c>
      <c r="BG10" s="10">
        <f>IFERROR(VLOOKUP(BG$3,Inputs!$C$9:$G$23,4,FALSE),0)</f>
        <v>0</v>
      </c>
      <c r="BH10" s="105">
        <f>IFERROR(VLOOKUP(BH$3,Inputs!$C$9:$G$23,4,FALSE),0)</f>
        <v>0</v>
      </c>
      <c r="BI10" s="105">
        <f>IFERROR(VLOOKUP(BI$3,Inputs!$C$9:$G$23,4,FALSE),0)</f>
        <v>0</v>
      </c>
      <c r="BJ10" s="105">
        <f>IFERROR(VLOOKUP(BJ$3,Inputs!$C$9:$G$23,4,FALSE),0)</f>
        <v>0</v>
      </c>
      <c r="BK10" s="105">
        <f>IFERROR(VLOOKUP(BK$3,Inputs!$C$9:$G$23,4,FALSE),0)</f>
        <v>0</v>
      </c>
      <c r="BL10" s="105">
        <f>IFERROR(VLOOKUP(BL$3,Inputs!$C$9:$G$23,4,FALSE),0)</f>
        <v>0</v>
      </c>
      <c r="BM10" s="105">
        <f>IFERROR(VLOOKUP(BM$3,Inputs!$C$9:$G$23,4,FALSE),0)</f>
        <v>0</v>
      </c>
      <c r="BN10" s="105">
        <f>IFERROR(VLOOKUP(BN$3,Inputs!$C$9:$G$23,4,FALSE),0)</f>
        <v>0</v>
      </c>
      <c r="BO10" s="105">
        <f>IFERROR(VLOOKUP(BO$3,Inputs!$C$9:$G$23,4,FALSE),0)</f>
        <v>0</v>
      </c>
      <c r="BP10" s="105">
        <f>IFERROR(VLOOKUP(BP$3,Inputs!$C$9:$G$23,4,FALSE),0)</f>
        <v>0</v>
      </c>
      <c r="BQ10" s="105">
        <f>IFERROR(VLOOKUP(BQ$3,Inputs!$C$9:$G$23,4,FALSE),0)</f>
        <v>0</v>
      </c>
      <c r="BR10" s="189">
        <f>IFERROR(VLOOKUP(BR$3,Inputs!$C$9:$G$23,4,FALSE),0)</f>
        <v>0</v>
      </c>
    </row>
    <row r="11" spans="1:75" x14ac:dyDescent="0.25">
      <c r="B11" s="248"/>
      <c r="C11" s="204" t="s">
        <v>129</v>
      </c>
      <c r="D11" s="8"/>
      <c r="E11" s="190">
        <f t="shared" si="1"/>
        <v>0</v>
      </c>
      <c r="F11" s="190">
        <f t="shared" si="2"/>
        <v>0</v>
      </c>
      <c r="G11" s="190">
        <f t="shared" si="3"/>
        <v>0</v>
      </c>
      <c r="H11" s="190">
        <f t="shared" si="4"/>
        <v>0</v>
      </c>
      <c r="I11" s="190">
        <f t="shared" si="5"/>
        <v>0</v>
      </c>
      <c r="J11" s="154"/>
      <c r="K11" s="181">
        <f>IFERROR(VLOOKUP(K$3,Inputs!$C$9:$G$23,6,FALSE),0)</f>
        <v>0</v>
      </c>
      <c r="L11" s="181">
        <f>IFERROR(VLOOKUP(L$3,Inputs!$C$9:$G$23,6,FALSE),0)</f>
        <v>0</v>
      </c>
      <c r="M11" s="181">
        <f>IFERROR(VLOOKUP(M$3,Inputs!$C$9:$G$23,6,FALSE),0)</f>
        <v>0</v>
      </c>
      <c r="N11" s="181">
        <f>IFERROR(VLOOKUP(N$3,Inputs!$C$9:$G$23,6,FALSE),0)</f>
        <v>0</v>
      </c>
      <c r="O11" s="181">
        <f>IFERROR(VLOOKUP(O$3,Inputs!$C$9:$G$23,6,FALSE),0)</f>
        <v>0</v>
      </c>
      <c r="P11" s="181">
        <f>IFERROR(VLOOKUP(P$3,Inputs!$C$9:$G$23,6,FALSE),0)</f>
        <v>0</v>
      </c>
      <c r="Q11" s="181">
        <f>IFERROR(VLOOKUP(Q$3,Inputs!$C$9:$G$23,6,FALSE),0)</f>
        <v>0</v>
      </c>
      <c r="R11" s="181">
        <f>IFERROR(VLOOKUP(R$3,Inputs!$C$9:$G$23,6,FALSE),0)</f>
        <v>0</v>
      </c>
      <c r="S11" s="181">
        <f>IFERROR(VLOOKUP(S$3,Inputs!$C$9:$G$23,6,FALSE),0)</f>
        <v>0</v>
      </c>
      <c r="T11" s="181">
        <f>IFERROR(VLOOKUP(T$3,Inputs!$C$9:$G$23,6,FALSE),0)</f>
        <v>0</v>
      </c>
      <c r="U11" s="181">
        <f>IFERROR(VLOOKUP(U$3,Inputs!$C$9:$G$23,6,FALSE),0)</f>
        <v>0</v>
      </c>
      <c r="V11" s="190">
        <f>IFERROR(VLOOKUP(V$3,Inputs!$C$9:$G$23,6,FALSE),0)</f>
        <v>0</v>
      </c>
      <c r="W11" s="181">
        <f>IFERROR(VLOOKUP(W$3,Inputs!$C$9:$G$23,6,FALSE),0)</f>
        <v>0</v>
      </c>
      <c r="X11" s="181">
        <f>IFERROR(VLOOKUP(X$3,Inputs!$C$9:$G$23,6,FALSE),0)</f>
        <v>0</v>
      </c>
      <c r="Y11" s="181">
        <f>IFERROR(VLOOKUP(Y$3,Inputs!$C$9:$G$23,6,FALSE),0)</f>
        <v>0</v>
      </c>
      <c r="Z11" s="181">
        <f>IFERROR(VLOOKUP(Z$3,Inputs!$C$9:$G$23,6,FALSE),0)</f>
        <v>0</v>
      </c>
      <c r="AA11" s="181">
        <f>IFERROR(VLOOKUP(AA$3,Inputs!$C$9:$G$23,6,FALSE),0)</f>
        <v>0</v>
      </c>
      <c r="AB11" s="181">
        <f>IFERROR(VLOOKUP(AB$3,Inputs!$C$9:$G$23,6,FALSE),0)</f>
        <v>0</v>
      </c>
      <c r="AC11" s="181">
        <f>IFERROR(VLOOKUP(AC$3,Inputs!$C$9:$G$23,6,FALSE),0)</f>
        <v>0</v>
      </c>
      <c r="AD11" s="181">
        <f>IFERROR(VLOOKUP(AD$3,Inputs!$C$9:$G$23,6,FALSE),0)</f>
        <v>0</v>
      </c>
      <c r="AE11" s="181">
        <f>IFERROR(VLOOKUP(AE$3,Inputs!$C$9:$G$23,6,FALSE),0)</f>
        <v>0</v>
      </c>
      <c r="AF11" s="181">
        <f>IFERROR(VLOOKUP(AF$3,Inputs!$C$9:$G$23,6,FALSE),0)</f>
        <v>0</v>
      </c>
      <c r="AG11" s="181">
        <f>IFERROR(VLOOKUP(AG$3,Inputs!$C$9:$G$23,6,FALSE),0)</f>
        <v>0</v>
      </c>
      <c r="AH11" s="190">
        <f>IFERROR(VLOOKUP(AH$3,Inputs!$C$9:$G$23,6,FALSE),0)</f>
        <v>0</v>
      </c>
      <c r="AI11" s="181">
        <f>IFERROR(VLOOKUP(AI$3,Inputs!$C$9:$G$23,6,FALSE),0)</f>
        <v>0</v>
      </c>
      <c r="AJ11" s="181">
        <f>IFERROR(VLOOKUP(AJ$3,Inputs!$C$9:$G$23,6,FALSE),0)</f>
        <v>0</v>
      </c>
      <c r="AK11" s="181">
        <f>IFERROR(VLOOKUP(AK$3,Inputs!$C$9:$G$23,6,FALSE),0)</f>
        <v>0</v>
      </c>
      <c r="AL11" s="181">
        <f>IFERROR(VLOOKUP(AL$3,Inputs!$C$9:$G$23,6,FALSE),0)</f>
        <v>0</v>
      </c>
      <c r="AM11" s="181">
        <f>IFERROR(VLOOKUP(AM$3,Inputs!$C$9:$G$23,6,FALSE),0)</f>
        <v>0</v>
      </c>
      <c r="AN11" s="181">
        <f>IFERROR(VLOOKUP(AN$3,Inputs!$C$9:$G$23,6,FALSE),0)</f>
        <v>0</v>
      </c>
      <c r="AO11" s="181">
        <f>IFERROR(VLOOKUP(AO$3,Inputs!$C$9:$G$23,6,FALSE),0)</f>
        <v>0</v>
      </c>
      <c r="AP11" s="181">
        <f>IFERROR(VLOOKUP(AP$3,Inputs!$C$9:$G$23,6,FALSE),0)</f>
        <v>0</v>
      </c>
      <c r="AQ11" s="181">
        <f>IFERROR(VLOOKUP(AQ$3,Inputs!$C$9:$G$23,6,FALSE),0)</f>
        <v>0</v>
      </c>
      <c r="AR11" s="181">
        <f>IFERROR(VLOOKUP(AR$3,Inputs!$C$9:$G$23,6,FALSE),0)</f>
        <v>0</v>
      </c>
      <c r="AS11" s="181">
        <f>IFERROR(VLOOKUP(AS$3,Inputs!$C$9:$G$23,6,FALSE),0)</f>
        <v>0</v>
      </c>
      <c r="AT11" s="190">
        <f>IFERROR(VLOOKUP(AT$3,Inputs!$C$9:$G$23,6,FALSE),0)</f>
        <v>0</v>
      </c>
      <c r="AU11" s="181">
        <f>IFERROR(VLOOKUP(AU$3,Inputs!$C$9:$G$23,6,FALSE),0)</f>
        <v>0</v>
      </c>
      <c r="AV11" s="181">
        <f>IFERROR(VLOOKUP(AV$3,Inputs!$C$9:$G$23,6,FALSE),0)</f>
        <v>0</v>
      </c>
      <c r="AW11" s="181">
        <f>IFERROR(VLOOKUP(AW$3,Inputs!$C$9:$G$23,6,FALSE),0)</f>
        <v>0</v>
      </c>
      <c r="AX11" s="181">
        <f>IFERROR(VLOOKUP(AX$3,Inputs!$C$9:$G$23,6,FALSE),0)</f>
        <v>0</v>
      </c>
      <c r="AY11" s="181">
        <f>IFERROR(VLOOKUP(AY$3,Inputs!$C$9:$G$23,6,FALSE),0)</f>
        <v>0</v>
      </c>
      <c r="AZ11" s="181">
        <f>IFERROR(VLOOKUP(AZ$3,Inputs!$C$9:$G$23,6,FALSE),0)</f>
        <v>0</v>
      </c>
      <c r="BA11" s="181">
        <f>IFERROR(VLOOKUP(BA$3,Inputs!$C$9:$G$23,6,FALSE),0)</f>
        <v>0</v>
      </c>
      <c r="BB11" s="181">
        <f>IFERROR(VLOOKUP(BB$3,Inputs!$C$9:$G$23,6,FALSE),0)</f>
        <v>0</v>
      </c>
      <c r="BC11" s="181">
        <f>IFERROR(VLOOKUP(BC$3,Inputs!$C$9:$G$23,6,FALSE),0)</f>
        <v>0</v>
      </c>
      <c r="BD11" s="181">
        <f>IFERROR(VLOOKUP(BD$3,Inputs!$C$9:$G$23,6,FALSE),0)</f>
        <v>0</v>
      </c>
      <c r="BE11" s="181">
        <f>IFERROR(VLOOKUP(BE$3,Inputs!$C$9:$G$23,6,FALSE),0)</f>
        <v>0</v>
      </c>
      <c r="BF11" s="190">
        <f>IFERROR(VLOOKUP(BF$3,Inputs!$C$9:$G$23,6,FALSE),0)</f>
        <v>0</v>
      </c>
      <c r="BG11" s="181">
        <f>IFERROR(VLOOKUP(BG$3,Inputs!$C$9:$G$23,6,FALSE),0)</f>
        <v>0</v>
      </c>
      <c r="BH11" s="181">
        <f>IFERROR(VLOOKUP(BH$3,Inputs!$C$9:$G$23,6,FALSE),0)</f>
        <v>0</v>
      </c>
      <c r="BI11" s="181">
        <f>IFERROR(VLOOKUP(BI$3,Inputs!$C$9:$G$23,6,FALSE),0)</f>
        <v>0</v>
      </c>
      <c r="BJ11" s="181">
        <f>IFERROR(VLOOKUP(BJ$3,Inputs!$C$9:$G$23,6,FALSE),0)</f>
        <v>0</v>
      </c>
      <c r="BK11" s="181">
        <f>IFERROR(VLOOKUP(BK$3,Inputs!$C$9:$G$23,6,FALSE),0)</f>
        <v>0</v>
      </c>
      <c r="BL11" s="181">
        <f>IFERROR(VLOOKUP(BL$3,Inputs!$C$9:$G$23,6,FALSE),0)</f>
        <v>0</v>
      </c>
      <c r="BM11" s="181">
        <f>IFERROR(VLOOKUP(BM$3,Inputs!$C$9:$G$23,6,FALSE),0)</f>
        <v>0</v>
      </c>
      <c r="BN11" s="181">
        <f>IFERROR(VLOOKUP(BN$3,Inputs!$C$9:$G$23,6,FALSE),0)</f>
        <v>0</v>
      </c>
      <c r="BO11" s="181">
        <f>IFERROR(VLOOKUP(BO$3,Inputs!$C$9:$G$23,6,FALSE),0)</f>
        <v>0</v>
      </c>
      <c r="BP11" s="181">
        <f>IFERROR(VLOOKUP(BP$3,Inputs!$C$9:$G$23,6,FALSE),0)</f>
        <v>0</v>
      </c>
      <c r="BQ11" s="181">
        <f>IFERROR(VLOOKUP(BQ$3,Inputs!$C$9:$G$23,6,FALSE),0)</f>
        <v>0</v>
      </c>
      <c r="BR11" s="190">
        <f>IFERROR(VLOOKUP(BR$3,Inputs!$C$9:$G$23,6,FALSE),0)</f>
        <v>0</v>
      </c>
    </row>
    <row r="12" spans="1:75" s="10" customFormat="1" x14ac:dyDescent="0.25">
      <c r="A12" s="248"/>
      <c r="B12" s="248"/>
      <c r="C12" s="60" t="s">
        <v>145</v>
      </c>
      <c r="D12" s="8"/>
      <c r="E12" s="10">
        <f t="shared" si="1"/>
        <v>0</v>
      </c>
      <c r="F12" s="10">
        <f t="shared" si="2"/>
        <v>15</v>
      </c>
      <c r="G12" s="10">
        <f t="shared" si="3"/>
        <v>0</v>
      </c>
      <c r="H12" s="10">
        <f t="shared" si="4"/>
        <v>0</v>
      </c>
      <c r="I12" s="10">
        <f t="shared" si="5"/>
        <v>0</v>
      </c>
      <c r="J12" s="7"/>
      <c r="K12" s="8">
        <f>SUM(K10:K11)</f>
        <v>0</v>
      </c>
      <c r="L12" s="8">
        <f t="shared" ref="L12:BR12" si="7">SUM(L10:L11)</f>
        <v>0</v>
      </c>
      <c r="M12" s="8">
        <f t="shared" si="7"/>
        <v>0</v>
      </c>
      <c r="N12" s="8">
        <f t="shared" si="7"/>
        <v>0</v>
      </c>
      <c r="O12" s="8">
        <f t="shared" si="7"/>
        <v>0</v>
      </c>
      <c r="P12" s="8">
        <f t="shared" si="7"/>
        <v>0</v>
      </c>
      <c r="Q12" s="8">
        <f t="shared" si="7"/>
        <v>0</v>
      </c>
      <c r="R12" s="8">
        <f t="shared" si="7"/>
        <v>0</v>
      </c>
      <c r="S12" s="8">
        <f t="shared" si="7"/>
        <v>0</v>
      </c>
      <c r="T12" s="8">
        <f t="shared" si="7"/>
        <v>0</v>
      </c>
      <c r="U12" s="8">
        <f t="shared" si="7"/>
        <v>0</v>
      </c>
      <c r="V12" s="104">
        <f t="shared" si="7"/>
        <v>0</v>
      </c>
      <c r="W12" s="8">
        <f t="shared" si="7"/>
        <v>0</v>
      </c>
      <c r="X12" s="8">
        <f t="shared" si="7"/>
        <v>0</v>
      </c>
      <c r="Y12" s="8">
        <f t="shared" si="7"/>
        <v>15</v>
      </c>
      <c r="Z12" s="8">
        <f t="shared" si="7"/>
        <v>0</v>
      </c>
      <c r="AA12" s="8">
        <f t="shared" si="7"/>
        <v>0</v>
      </c>
      <c r="AB12" s="8">
        <f t="shared" si="7"/>
        <v>0</v>
      </c>
      <c r="AC12" s="8">
        <f t="shared" si="7"/>
        <v>0</v>
      </c>
      <c r="AD12" s="8">
        <f t="shared" si="7"/>
        <v>0</v>
      </c>
      <c r="AE12" s="8">
        <f t="shared" si="7"/>
        <v>0</v>
      </c>
      <c r="AF12" s="8">
        <f t="shared" si="7"/>
        <v>0</v>
      </c>
      <c r="AG12" s="8">
        <f t="shared" si="7"/>
        <v>0</v>
      </c>
      <c r="AH12" s="104">
        <f t="shared" si="7"/>
        <v>0</v>
      </c>
      <c r="AI12" s="8">
        <f t="shared" si="7"/>
        <v>0</v>
      </c>
      <c r="AJ12" s="8">
        <f t="shared" si="7"/>
        <v>0</v>
      </c>
      <c r="AK12" s="8">
        <f t="shared" si="7"/>
        <v>0</v>
      </c>
      <c r="AL12" s="8">
        <f t="shared" si="7"/>
        <v>0</v>
      </c>
      <c r="AM12" s="8">
        <f t="shared" si="7"/>
        <v>0</v>
      </c>
      <c r="AN12" s="8">
        <f t="shared" si="7"/>
        <v>0</v>
      </c>
      <c r="AO12" s="8">
        <f t="shared" si="7"/>
        <v>0</v>
      </c>
      <c r="AP12" s="8">
        <f t="shared" si="7"/>
        <v>0</v>
      </c>
      <c r="AQ12" s="8">
        <f t="shared" si="7"/>
        <v>0</v>
      </c>
      <c r="AR12" s="8">
        <f t="shared" si="7"/>
        <v>0</v>
      </c>
      <c r="AS12" s="8">
        <f t="shared" si="7"/>
        <v>0</v>
      </c>
      <c r="AT12" s="104">
        <f t="shared" si="7"/>
        <v>0</v>
      </c>
      <c r="AU12" s="8">
        <f t="shared" si="7"/>
        <v>0</v>
      </c>
      <c r="AV12" s="8">
        <f t="shared" si="7"/>
        <v>0</v>
      </c>
      <c r="AW12" s="8">
        <f t="shared" si="7"/>
        <v>0</v>
      </c>
      <c r="AX12" s="8">
        <f t="shared" si="7"/>
        <v>0</v>
      </c>
      <c r="AY12" s="8">
        <f t="shared" si="7"/>
        <v>0</v>
      </c>
      <c r="AZ12" s="8">
        <f t="shared" si="7"/>
        <v>0</v>
      </c>
      <c r="BA12" s="8">
        <f t="shared" si="7"/>
        <v>0</v>
      </c>
      <c r="BB12" s="8">
        <f t="shared" si="7"/>
        <v>0</v>
      </c>
      <c r="BC12" s="8">
        <f t="shared" si="7"/>
        <v>0</v>
      </c>
      <c r="BD12" s="8">
        <f t="shared" si="7"/>
        <v>0</v>
      </c>
      <c r="BE12" s="8">
        <f t="shared" si="7"/>
        <v>0</v>
      </c>
      <c r="BF12" s="104">
        <f t="shared" si="7"/>
        <v>0</v>
      </c>
      <c r="BG12" s="8">
        <f t="shared" si="7"/>
        <v>0</v>
      </c>
      <c r="BH12" s="8">
        <f t="shared" si="7"/>
        <v>0</v>
      </c>
      <c r="BI12" s="8">
        <f t="shared" si="7"/>
        <v>0</v>
      </c>
      <c r="BJ12" s="8">
        <f t="shared" si="7"/>
        <v>0</v>
      </c>
      <c r="BK12" s="8">
        <f t="shared" si="7"/>
        <v>0</v>
      </c>
      <c r="BL12" s="8">
        <f t="shared" si="7"/>
        <v>0</v>
      </c>
      <c r="BM12" s="8">
        <f t="shared" si="7"/>
        <v>0</v>
      </c>
      <c r="BN12" s="8">
        <f t="shared" si="7"/>
        <v>0</v>
      </c>
      <c r="BO12" s="8">
        <f t="shared" si="7"/>
        <v>0</v>
      </c>
      <c r="BP12" s="8">
        <f t="shared" si="7"/>
        <v>0</v>
      </c>
      <c r="BQ12" s="8">
        <f t="shared" si="7"/>
        <v>0</v>
      </c>
      <c r="BR12" s="104">
        <f t="shared" si="7"/>
        <v>0</v>
      </c>
    </row>
    <row r="13" spans="1:75" x14ac:dyDescent="0.25">
      <c r="B13" s="251"/>
      <c r="C13" s="203" t="s">
        <v>130</v>
      </c>
      <c r="D13" s="8"/>
      <c r="E13" s="189">
        <f t="shared" ca="1" si="1"/>
        <v>3852.5911021310121</v>
      </c>
      <c r="F13" s="189">
        <f t="shared" ca="1" si="2"/>
        <v>4149.8329493911615</v>
      </c>
      <c r="G13" s="189">
        <f t="shared" ca="1" si="3"/>
        <v>4470.0081195554067</v>
      </c>
      <c r="H13" s="189">
        <f t="shared" ca="1" si="4"/>
        <v>4814.8860044650119</v>
      </c>
      <c r="I13" s="189">
        <f t="shared" ca="1" si="5"/>
        <v>5186.3725111754102</v>
      </c>
      <c r="J13" s="154"/>
      <c r="K13" s="10">
        <f ca="1">Income!K6</f>
        <v>310.22619715793434</v>
      </c>
      <c r="L13" s="105">
        <f ca="1">Income!L6</f>
        <v>312.15354923170105</v>
      </c>
      <c r="M13" s="105">
        <f ca="1">Income!M6</f>
        <v>314.09287542644881</v>
      </c>
      <c r="N13" s="105">
        <f ca="1">Income!N6</f>
        <v>316.04425013417642</v>
      </c>
      <c r="O13" s="105">
        <f ca="1">Income!O6</f>
        <v>318.00774820906037</v>
      </c>
      <c r="P13" s="105">
        <f ca="1">Income!P6</f>
        <v>319.98344497032582</v>
      </c>
      <c r="Q13" s="105">
        <f ca="1">Income!Q6</f>
        <v>321.97141620513617</v>
      </c>
      <c r="R13" s="105">
        <f ca="1">Income!R6</f>
        <v>323.97173817150019</v>
      </c>
      <c r="S13" s="105">
        <f ca="1">Income!S6</f>
        <v>325.98448760119697</v>
      </c>
      <c r="T13" s="105">
        <f ca="1">Income!T6</f>
        <v>328.00974170271985</v>
      </c>
      <c r="U13" s="105">
        <f ca="1">Income!U6</f>
        <v>330.04757816423762</v>
      </c>
      <c r="V13" s="189">
        <f ca="1">Income!V6</f>
        <v>332.09807515657468</v>
      </c>
      <c r="W13" s="10">
        <f ca="1">Income!W6</f>
        <v>334.16131133621019</v>
      </c>
      <c r="X13" s="105">
        <f ca="1">Income!X6</f>
        <v>336.23736584829447</v>
      </c>
      <c r="Y13" s="105">
        <f ca="1">Income!Y6</f>
        <v>338.32631832968553</v>
      </c>
      <c r="Z13" s="105">
        <f ca="1">Income!Z6</f>
        <v>340.42824891200382</v>
      </c>
      <c r="AA13" s="105">
        <f ca="1">Income!AA6</f>
        <v>342.54323822470616</v>
      </c>
      <c r="AB13" s="105">
        <f ca="1">Income!AB6</f>
        <v>344.67136739817846</v>
      </c>
      <c r="AC13" s="105">
        <f ca="1">Income!AC6</f>
        <v>346.81271806684788</v>
      </c>
      <c r="AD13" s="105">
        <f ca="1">Income!AD6</f>
        <v>348.96737237231429</v>
      </c>
      <c r="AE13" s="105">
        <f ca="1">Income!AE6</f>
        <v>351.13541296650135</v>
      </c>
      <c r="AF13" s="105">
        <f ca="1">Income!AF6</f>
        <v>353.31692301482718</v>
      </c>
      <c r="AG13" s="105">
        <f ca="1">Income!AG6</f>
        <v>355.51198619939385</v>
      </c>
      <c r="AH13" s="189">
        <f ca="1">Income!AH6</f>
        <v>357.7206867221982</v>
      </c>
      <c r="AI13" s="10">
        <f ca="1">Income!AI6</f>
        <v>359.94310930836127</v>
      </c>
      <c r="AJ13" s="105">
        <f ca="1">Income!AJ6</f>
        <v>362.17933920937872</v>
      </c>
      <c r="AK13" s="105">
        <f ca="1">Income!AK6</f>
        <v>364.42946220639078</v>
      </c>
      <c r="AL13" s="105">
        <f ca="1">Income!AL6</f>
        <v>366.6935646134728</v>
      </c>
      <c r="AM13" s="105">
        <f ca="1">Income!AM6</f>
        <v>368.97173328094641</v>
      </c>
      <c r="AN13" s="105">
        <f ca="1">Income!AN6</f>
        <v>371.26405559871097</v>
      </c>
      <c r="AO13" s="105">
        <f ca="1">Income!AO6</f>
        <v>373.57061949959564</v>
      </c>
      <c r="AP13" s="105">
        <f ca="1">Income!AP6</f>
        <v>375.8915134627328</v>
      </c>
      <c r="AQ13" s="105">
        <f ca="1">Income!AQ6</f>
        <v>378.22682651695203</v>
      </c>
      <c r="AR13" s="105">
        <f ca="1">Income!AR6</f>
        <v>380.57664824419493</v>
      </c>
      <c r="AS13" s="105">
        <f ca="1">Income!AS6</f>
        <v>382.94106878295167</v>
      </c>
      <c r="AT13" s="189">
        <f ca="1">Income!AT6</f>
        <v>385.32017883171886</v>
      </c>
      <c r="AU13" s="10">
        <f ca="1">Income!AU6</f>
        <v>387.71406965247832</v>
      </c>
      <c r="AV13" s="105">
        <f ca="1">Income!AV6</f>
        <v>390.12283307419807</v>
      </c>
      <c r="AW13" s="105">
        <f ca="1">Income!AW6</f>
        <v>392.5465614963548</v>
      </c>
      <c r="AX13" s="105">
        <f ca="1">Income!AX6</f>
        <v>394.98534789247867</v>
      </c>
      <c r="AY13" s="105">
        <f ca="1">Income!AY6</f>
        <v>397.4392858137191</v>
      </c>
      <c r="AZ13" s="105">
        <f ca="1">Income!AZ6</f>
        <v>399.90846939243363</v>
      </c>
      <c r="BA13" s="105">
        <f ca="1">Income!BA6</f>
        <v>402.39299334579908</v>
      </c>
      <c r="BB13" s="105">
        <f ca="1">Income!BB6</f>
        <v>404.89295297944466</v>
      </c>
      <c r="BC13" s="105">
        <f ca="1">Income!BC6</f>
        <v>407.40844419110795</v>
      </c>
      <c r="BD13" s="105">
        <f ca="1">Income!BD6</f>
        <v>409.93956347431299</v>
      </c>
      <c r="BE13" s="105">
        <f ca="1">Income!BE6</f>
        <v>412.48640792207254</v>
      </c>
      <c r="BF13" s="189">
        <f ca="1">Income!BF6</f>
        <v>415.04907523061212</v>
      </c>
      <c r="BG13" s="10">
        <f ca="1">Income!BG6</f>
        <v>417.62766370311766</v>
      </c>
      <c r="BH13" s="105">
        <f ca="1">Income!BH6</f>
        <v>420.22227225350633</v>
      </c>
      <c r="BI13" s="105">
        <f ca="1">Income!BI6</f>
        <v>422.83300041022113</v>
      </c>
      <c r="BJ13" s="105">
        <f ca="1">Income!BJ6</f>
        <v>425.45994832004817</v>
      </c>
      <c r="BK13" s="105">
        <f ca="1">Income!BK6</f>
        <v>428.10321675195911</v>
      </c>
      <c r="BL13" s="105">
        <f ca="1">Income!BL6</f>
        <v>430.76290710097584</v>
      </c>
      <c r="BM13" s="105">
        <f ca="1">Income!BM6</f>
        <v>433.43912139206037</v>
      </c>
      <c r="BN13" s="105">
        <f ca="1">Income!BN6</f>
        <v>436.1319622840283</v>
      </c>
      <c r="BO13" s="105">
        <f ca="1">Income!BO6</f>
        <v>438.84153307348731</v>
      </c>
      <c r="BP13" s="105">
        <f ca="1">Income!BP6</f>
        <v>441.56793769879869</v>
      </c>
      <c r="BQ13" s="105">
        <f ca="1">Income!BQ6</f>
        <v>444.31128074406513</v>
      </c>
      <c r="BR13" s="189">
        <f ca="1">Income!BR6</f>
        <v>447.07166744314225</v>
      </c>
    </row>
    <row r="14" spans="1:75" x14ac:dyDescent="0.25">
      <c r="B14" s="251"/>
      <c r="C14" s="203" t="s">
        <v>30</v>
      </c>
      <c r="D14" s="8"/>
      <c r="E14" s="189">
        <f t="shared" ca="1" si="1"/>
        <v>192.62955510655061</v>
      </c>
      <c r="F14" s="189">
        <f t="shared" ca="1" si="2"/>
        <v>207.49164746955805</v>
      </c>
      <c r="G14" s="189">
        <f t="shared" ca="1" si="3"/>
        <v>223.50040597777038</v>
      </c>
      <c r="H14" s="189">
        <f t="shared" ca="1" si="4"/>
        <v>240.74430022325063</v>
      </c>
      <c r="I14" s="189">
        <f t="shared" ca="1" si="5"/>
        <v>259.31862555877052</v>
      </c>
      <c r="J14" s="154"/>
      <c r="K14" s="10">
        <f t="shared" ref="K14:AP14" ca="1" si="8">TermsCollectCash*K13</f>
        <v>15.511309857896718</v>
      </c>
      <c r="L14" s="105">
        <f t="shared" ca="1" si="8"/>
        <v>15.607677461585054</v>
      </c>
      <c r="M14" s="105">
        <f t="shared" ca="1" si="8"/>
        <v>15.704643771322441</v>
      </c>
      <c r="N14" s="105">
        <f t="shared" ca="1" si="8"/>
        <v>15.802212506708821</v>
      </c>
      <c r="O14" s="105">
        <f t="shared" ca="1" si="8"/>
        <v>15.900387410453019</v>
      </c>
      <c r="P14" s="105">
        <f t="shared" ca="1" si="8"/>
        <v>15.999172248516292</v>
      </c>
      <c r="Q14" s="105">
        <f t="shared" ca="1" si="8"/>
        <v>16.09857081025681</v>
      </c>
      <c r="R14" s="105">
        <f t="shared" ca="1" si="8"/>
        <v>16.19858690857501</v>
      </c>
      <c r="S14" s="105">
        <f t="shared" ca="1" si="8"/>
        <v>16.299224380059851</v>
      </c>
      <c r="T14" s="105">
        <f t="shared" ca="1" si="8"/>
        <v>16.400487085135993</v>
      </c>
      <c r="U14" s="105">
        <f t="shared" ca="1" si="8"/>
        <v>16.502378908211881</v>
      </c>
      <c r="V14" s="189">
        <f t="shared" ca="1" si="8"/>
        <v>16.604903757828733</v>
      </c>
      <c r="W14" s="10">
        <f t="shared" ca="1" si="8"/>
        <v>16.708065566810511</v>
      </c>
      <c r="X14" s="105">
        <f t="shared" ca="1" si="8"/>
        <v>16.811868292414726</v>
      </c>
      <c r="Y14" s="105">
        <f t="shared" ca="1" si="8"/>
        <v>16.916315916484276</v>
      </c>
      <c r="Z14" s="105">
        <f t="shared" ca="1" si="8"/>
        <v>17.021412445600191</v>
      </c>
      <c r="AA14" s="105">
        <f t="shared" ca="1" si="8"/>
        <v>17.127161911235309</v>
      </c>
      <c r="AB14" s="105">
        <f t="shared" ca="1" si="8"/>
        <v>17.233568369908923</v>
      </c>
      <c r="AC14" s="105">
        <f t="shared" ca="1" si="8"/>
        <v>17.340635903342395</v>
      </c>
      <c r="AD14" s="105">
        <f t="shared" ca="1" si="8"/>
        <v>17.448368618615714</v>
      </c>
      <c r="AE14" s="105">
        <f t="shared" ca="1" si="8"/>
        <v>17.556770648325067</v>
      </c>
      <c r="AF14" s="105">
        <f t="shared" ca="1" si="8"/>
        <v>17.665846150741359</v>
      </c>
      <c r="AG14" s="105">
        <f t="shared" ca="1" si="8"/>
        <v>17.775599309969692</v>
      </c>
      <c r="AH14" s="189">
        <f t="shared" ca="1" si="8"/>
        <v>17.886034336109912</v>
      </c>
      <c r="AI14" s="10">
        <f t="shared" ca="1" si="8"/>
        <v>17.997155465418064</v>
      </c>
      <c r="AJ14" s="105">
        <f t="shared" ca="1" si="8"/>
        <v>18.108966960468937</v>
      </c>
      <c r="AK14" s="105">
        <f t="shared" ca="1" si="8"/>
        <v>18.22147311031954</v>
      </c>
      <c r="AL14" s="105">
        <f t="shared" ca="1" si="8"/>
        <v>18.334678230673642</v>
      </c>
      <c r="AM14" s="105">
        <f t="shared" ca="1" si="8"/>
        <v>18.448586664047323</v>
      </c>
      <c r="AN14" s="105">
        <f t="shared" ca="1" si="8"/>
        <v>18.563202779935548</v>
      </c>
      <c r="AO14" s="105">
        <f t="shared" ca="1" si="8"/>
        <v>18.678530974979783</v>
      </c>
      <c r="AP14" s="105">
        <f t="shared" ca="1" si="8"/>
        <v>18.794575673136642</v>
      </c>
      <c r="AQ14" s="105">
        <f t="shared" ref="AQ14:BR14" ca="1" si="9">TermsCollectCash*AQ13</f>
        <v>18.911341325847602</v>
      </c>
      <c r="AR14" s="105">
        <f t="shared" ca="1" si="9"/>
        <v>19.028832412209749</v>
      </c>
      <c r="AS14" s="105">
        <f t="shared" ca="1" si="9"/>
        <v>19.147053439147584</v>
      </c>
      <c r="AT14" s="189">
        <f t="shared" ca="1" si="9"/>
        <v>19.266008941585945</v>
      </c>
      <c r="AU14" s="10">
        <f t="shared" ca="1" si="9"/>
        <v>19.385703482623917</v>
      </c>
      <c r="AV14" s="105">
        <f t="shared" ca="1" si="9"/>
        <v>19.506141653709903</v>
      </c>
      <c r="AW14" s="105">
        <f t="shared" ca="1" si="9"/>
        <v>19.62732807481774</v>
      </c>
      <c r="AX14" s="105">
        <f t="shared" ca="1" si="9"/>
        <v>19.749267394623935</v>
      </c>
      <c r="AY14" s="105">
        <f t="shared" ca="1" si="9"/>
        <v>19.871964290685955</v>
      </c>
      <c r="AZ14" s="105">
        <f t="shared" ca="1" si="9"/>
        <v>19.995423469621684</v>
      </c>
      <c r="BA14" s="105">
        <f t="shared" ca="1" si="9"/>
        <v>20.119649667289956</v>
      </c>
      <c r="BB14" s="105">
        <f t="shared" ca="1" si="9"/>
        <v>20.244647648972233</v>
      </c>
      <c r="BC14" s="105">
        <f t="shared" ca="1" si="9"/>
        <v>20.3704222095554</v>
      </c>
      <c r="BD14" s="105">
        <f t="shared" ca="1" si="9"/>
        <v>20.49697817371565</v>
      </c>
      <c r="BE14" s="105">
        <f t="shared" ca="1" si="9"/>
        <v>20.624320396103627</v>
      </c>
      <c r="BF14" s="189">
        <f t="shared" ca="1" si="9"/>
        <v>20.752453761530607</v>
      </c>
      <c r="BG14" s="10">
        <f t="shared" ca="1" si="9"/>
        <v>20.881383185155883</v>
      </c>
      <c r="BH14" s="105">
        <f t="shared" ca="1" si="9"/>
        <v>21.011113612675317</v>
      </c>
      <c r="BI14" s="105">
        <f t="shared" ca="1" si="9"/>
        <v>21.141650020511058</v>
      </c>
      <c r="BJ14" s="105">
        <f t="shared" ca="1" si="9"/>
        <v>21.272997416002411</v>
      </c>
      <c r="BK14" s="105">
        <f t="shared" ca="1" si="9"/>
        <v>21.405160837597958</v>
      </c>
      <c r="BL14" s="105">
        <f t="shared" ca="1" si="9"/>
        <v>21.538145355048794</v>
      </c>
      <c r="BM14" s="105">
        <f t="shared" ca="1" si="9"/>
        <v>21.67195606960302</v>
      </c>
      <c r="BN14" s="105">
        <f t="shared" ca="1" si="9"/>
        <v>21.806598114201417</v>
      </c>
      <c r="BO14" s="105">
        <f t="shared" ca="1" si="9"/>
        <v>21.942076653674366</v>
      </c>
      <c r="BP14" s="105">
        <f t="shared" ca="1" si="9"/>
        <v>22.078396884939934</v>
      </c>
      <c r="BQ14" s="105">
        <f t="shared" ca="1" si="9"/>
        <v>22.215564037203258</v>
      </c>
      <c r="BR14" s="189">
        <f t="shared" ca="1" si="9"/>
        <v>22.353583372157114</v>
      </c>
    </row>
    <row r="15" spans="1:75" x14ac:dyDescent="0.25">
      <c r="B15" s="248"/>
      <c r="C15" s="201" t="s">
        <v>32</v>
      </c>
      <c r="D15" s="8"/>
      <c r="E15" s="189">
        <f t="shared" ca="1" si="1"/>
        <v>1760.2465134872186</v>
      </c>
      <c r="F15" s="189">
        <f t="shared" ca="1" si="2"/>
        <v>2062.1051689127689</v>
      </c>
      <c r="G15" s="189">
        <f t="shared" ca="1" si="3"/>
        <v>2221.204313722943</v>
      </c>
      <c r="H15" s="189">
        <f t="shared" ca="1" si="4"/>
        <v>2392.5785540330594</v>
      </c>
      <c r="I15" s="189">
        <f t="shared" ca="1" si="5"/>
        <v>2577.1749594814401</v>
      </c>
      <c r="J15" s="154"/>
      <c r="K15" s="10"/>
      <c r="L15" s="105">
        <f ca="1">TermsCollect30*K13</f>
        <v>155.11309857896717</v>
      </c>
      <c r="M15" s="105">
        <f t="shared" ref="M15:AQ15" ca="1" si="10">TermsCollect30*L13</f>
        <v>156.07677461585052</v>
      </c>
      <c r="N15" s="105">
        <f t="shared" ca="1" si="10"/>
        <v>157.04643771322441</v>
      </c>
      <c r="O15" s="105">
        <f t="shared" ca="1" si="10"/>
        <v>158.02212506708821</v>
      </c>
      <c r="P15" s="105">
        <f t="shared" ca="1" si="10"/>
        <v>159.00387410453018</v>
      </c>
      <c r="Q15" s="105">
        <f t="shared" ca="1" si="10"/>
        <v>159.99172248516291</v>
      </c>
      <c r="R15" s="105">
        <f t="shared" ca="1" si="10"/>
        <v>160.98570810256808</v>
      </c>
      <c r="S15" s="105">
        <f t="shared" ca="1" si="10"/>
        <v>161.9858690857501</v>
      </c>
      <c r="T15" s="105">
        <f t="shared" ca="1" si="10"/>
        <v>162.99224380059849</v>
      </c>
      <c r="U15" s="105">
        <f t="shared" ca="1" si="10"/>
        <v>164.00487085135993</v>
      </c>
      <c r="V15" s="189">
        <f t="shared" ca="1" si="10"/>
        <v>165.02378908211881</v>
      </c>
      <c r="W15" s="10">
        <f t="shared" ca="1" si="10"/>
        <v>166.04903757828734</v>
      </c>
      <c r="X15" s="105">
        <f t="shared" ca="1" si="10"/>
        <v>167.08065566810509</v>
      </c>
      <c r="Y15" s="105">
        <f t="shared" ca="1" si="10"/>
        <v>168.11868292414724</v>
      </c>
      <c r="Z15" s="105">
        <f t="shared" ca="1" si="10"/>
        <v>169.16315916484277</v>
      </c>
      <c r="AA15" s="105">
        <f t="shared" ca="1" si="10"/>
        <v>170.21412445600191</v>
      </c>
      <c r="AB15" s="105">
        <f t="shared" ca="1" si="10"/>
        <v>171.27161911235308</v>
      </c>
      <c r="AC15" s="105">
        <f t="shared" ca="1" si="10"/>
        <v>172.33568369908923</v>
      </c>
      <c r="AD15" s="105">
        <f t="shared" ca="1" si="10"/>
        <v>173.40635903342394</v>
      </c>
      <c r="AE15" s="105">
        <f t="shared" ca="1" si="10"/>
        <v>174.48368618615714</v>
      </c>
      <c r="AF15" s="105">
        <f t="shared" ca="1" si="10"/>
        <v>175.56770648325067</v>
      </c>
      <c r="AG15" s="105">
        <f t="shared" ca="1" si="10"/>
        <v>176.65846150741359</v>
      </c>
      <c r="AH15" s="189">
        <f t="shared" ca="1" si="10"/>
        <v>177.75599309969692</v>
      </c>
      <c r="AI15" s="10">
        <f t="shared" ca="1" si="10"/>
        <v>178.8603433610991</v>
      </c>
      <c r="AJ15" s="105">
        <f t="shared" ca="1" si="10"/>
        <v>179.97155465418064</v>
      </c>
      <c r="AK15" s="105">
        <f t="shared" ca="1" si="10"/>
        <v>181.08966960468936</v>
      </c>
      <c r="AL15" s="105">
        <f t="shared" ca="1" si="10"/>
        <v>182.21473110319539</v>
      </c>
      <c r="AM15" s="105">
        <f t="shared" ca="1" si="10"/>
        <v>183.3467823067364</v>
      </c>
      <c r="AN15" s="105">
        <f t="shared" ca="1" si="10"/>
        <v>184.4858666404732</v>
      </c>
      <c r="AO15" s="105">
        <f t="shared" ca="1" si="10"/>
        <v>185.63202779935548</v>
      </c>
      <c r="AP15" s="105">
        <f t="shared" ca="1" si="10"/>
        <v>186.78530974979782</v>
      </c>
      <c r="AQ15" s="105">
        <f t="shared" ca="1" si="10"/>
        <v>187.9457567313664</v>
      </c>
      <c r="AR15" s="105">
        <f t="shared" ref="AR15:BR15" ca="1" si="11">TermsCollect30*AQ13</f>
        <v>189.11341325847602</v>
      </c>
      <c r="AS15" s="105">
        <f t="shared" ca="1" si="11"/>
        <v>190.28832412209746</v>
      </c>
      <c r="AT15" s="189">
        <f t="shared" ca="1" si="11"/>
        <v>191.47053439147584</v>
      </c>
      <c r="AU15" s="10">
        <f t="shared" ca="1" si="11"/>
        <v>192.66008941585943</v>
      </c>
      <c r="AV15" s="105">
        <f t="shared" ca="1" si="11"/>
        <v>193.85703482623916</v>
      </c>
      <c r="AW15" s="105">
        <f t="shared" ca="1" si="11"/>
        <v>195.06141653709903</v>
      </c>
      <c r="AX15" s="105">
        <f t="shared" ca="1" si="11"/>
        <v>196.2732807481774</v>
      </c>
      <c r="AY15" s="105">
        <f t="shared" ca="1" si="11"/>
        <v>197.49267394623934</v>
      </c>
      <c r="AZ15" s="105">
        <f t="shared" ca="1" si="11"/>
        <v>198.71964290685955</v>
      </c>
      <c r="BA15" s="105">
        <f t="shared" ca="1" si="11"/>
        <v>199.95423469621682</v>
      </c>
      <c r="BB15" s="105">
        <f t="shared" ca="1" si="11"/>
        <v>201.19649667289954</v>
      </c>
      <c r="BC15" s="105">
        <f t="shared" ca="1" si="11"/>
        <v>202.44647648972233</v>
      </c>
      <c r="BD15" s="105">
        <f t="shared" ca="1" si="11"/>
        <v>203.70422209555397</v>
      </c>
      <c r="BE15" s="105">
        <f t="shared" ca="1" si="11"/>
        <v>204.9697817371565</v>
      </c>
      <c r="BF15" s="189">
        <f t="shared" ca="1" si="11"/>
        <v>206.24320396103627</v>
      </c>
      <c r="BG15" s="10">
        <f t="shared" ca="1" si="11"/>
        <v>207.52453761530606</v>
      </c>
      <c r="BH15" s="105">
        <f t="shared" ca="1" si="11"/>
        <v>208.81383185155883</v>
      </c>
      <c r="BI15" s="105">
        <f t="shared" ca="1" si="11"/>
        <v>210.11113612675317</v>
      </c>
      <c r="BJ15" s="105">
        <f t="shared" ca="1" si="11"/>
        <v>211.41650020511057</v>
      </c>
      <c r="BK15" s="105">
        <f t="shared" ca="1" si="11"/>
        <v>212.72997416002408</v>
      </c>
      <c r="BL15" s="105">
        <f t="shared" ca="1" si="11"/>
        <v>214.05160837597955</v>
      </c>
      <c r="BM15" s="105">
        <f t="shared" ca="1" si="11"/>
        <v>215.38145355048792</v>
      </c>
      <c r="BN15" s="105">
        <f t="shared" ca="1" si="11"/>
        <v>216.71956069603019</v>
      </c>
      <c r="BO15" s="105">
        <f t="shared" ca="1" si="11"/>
        <v>218.06598114201415</v>
      </c>
      <c r="BP15" s="105">
        <f t="shared" ca="1" si="11"/>
        <v>219.42076653674366</v>
      </c>
      <c r="BQ15" s="105">
        <f t="shared" ca="1" si="11"/>
        <v>220.78396884939934</v>
      </c>
      <c r="BR15" s="189">
        <f t="shared" ca="1" si="11"/>
        <v>222.15564037203256</v>
      </c>
    </row>
    <row r="16" spans="1:75" x14ac:dyDescent="0.25">
      <c r="B16" s="248"/>
      <c r="C16" s="209" t="s">
        <v>34</v>
      </c>
      <c r="D16" s="8"/>
      <c r="E16" s="189">
        <f t="shared" ca="1" si="1"/>
        <v>1276.17817952408</v>
      </c>
      <c r="F16" s="189">
        <f t="shared" ca="1" si="2"/>
        <v>1639.4983719161523</v>
      </c>
      <c r="G16" s="189">
        <f t="shared" ca="1" si="3"/>
        <v>1765.9918179449314</v>
      </c>
      <c r="H16" s="189">
        <f t="shared" ca="1" si="4"/>
        <v>1902.2447075707992</v>
      </c>
      <c r="I16" s="189">
        <f t="shared" ca="1" si="5"/>
        <v>2049.0100184563553</v>
      </c>
      <c r="J16" s="154"/>
      <c r="K16" s="10"/>
      <c r="L16" s="105"/>
      <c r="M16" s="105">
        <f t="shared" ref="M16:AR16" ca="1" si="12">TermsCollect60*K13</f>
        <v>124.09047886317374</v>
      </c>
      <c r="N16" s="105">
        <f t="shared" ca="1" si="12"/>
        <v>124.86141969268043</v>
      </c>
      <c r="O16" s="105">
        <f t="shared" ca="1" si="12"/>
        <v>125.63715017057953</v>
      </c>
      <c r="P16" s="105">
        <f t="shared" ca="1" si="12"/>
        <v>126.41770005367057</v>
      </c>
      <c r="Q16" s="105">
        <f t="shared" ca="1" si="12"/>
        <v>127.20309928362416</v>
      </c>
      <c r="R16" s="105">
        <f t="shared" ca="1" si="12"/>
        <v>127.99337798813033</v>
      </c>
      <c r="S16" s="105">
        <f t="shared" ca="1" si="12"/>
        <v>128.78856648205448</v>
      </c>
      <c r="T16" s="105">
        <f t="shared" ca="1" si="12"/>
        <v>129.58869526860008</v>
      </c>
      <c r="U16" s="105">
        <f t="shared" ca="1" si="12"/>
        <v>130.39379504047881</v>
      </c>
      <c r="V16" s="189">
        <f t="shared" ca="1" si="12"/>
        <v>131.20389668108794</v>
      </c>
      <c r="W16" s="10">
        <f t="shared" ca="1" si="12"/>
        <v>132.01903126569505</v>
      </c>
      <c r="X16" s="105">
        <f t="shared" ca="1" si="12"/>
        <v>132.83923006262987</v>
      </c>
      <c r="Y16" s="105">
        <f t="shared" ca="1" si="12"/>
        <v>133.66452453448409</v>
      </c>
      <c r="Z16" s="105">
        <f t="shared" ca="1" si="12"/>
        <v>134.49494633931781</v>
      </c>
      <c r="AA16" s="105">
        <f t="shared" ca="1" si="12"/>
        <v>135.33052733187421</v>
      </c>
      <c r="AB16" s="105">
        <f t="shared" ca="1" si="12"/>
        <v>136.17129956480153</v>
      </c>
      <c r="AC16" s="105">
        <f t="shared" ca="1" si="12"/>
        <v>137.01729528988247</v>
      </c>
      <c r="AD16" s="105">
        <f t="shared" ca="1" si="12"/>
        <v>137.86854695927138</v>
      </c>
      <c r="AE16" s="105">
        <f t="shared" ca="1" si="12"/>
        <v>138.72508722673916</v>
      </c>
      <c r="AF16" s="105">
        <f t="shared" ca="1" si="12"/>
        <v>139.58694894892571</v>
      </c>
      <c r="AG16" s="105">
        <f t="shared" ca="1" si="12"/>
        <v>140.45416518660053</v>
      </c>
      <c r="AH16" s="189">
        <f t="shared" ca="1" si="12"/>
        <v>141.32676920593087</v>
      </c>
      <c r="AI16" s="10">
        <f t="shared" ca="1" si="12"/>
        <v>142.20479447975754</v>
      </c>
      <c r="AJ16" s="105">
        <f t="shared" ca="1" si="12"/>
        <v>143.0882746888793</v>
      </c>
      <c r="AK16" s="105">
        <f t="shared" ca="1" si="12"/>
        <v>143.97724372334451</v>
      </c>
      <c r="AL16" s="105">
        <f t="shared" ca="1" si="12"/>
        <v>144.8717356837515</v>
      </c>
      <c r="AM16" s="105">
        <f t="shared" ca="1" si="12"/>
        <v>145.77178488255632</v>
      </c>
      <c r="AN16" s="105">
        <f t="shared" ca="1" si="12"/>
        <v>146.67742584538914</v>
      </c>
      <c r="AO16" s="105">
        <f t="shared" ca="1" si="12"/>
        <v>147.58869331237858</v>
      </c>
      <c r="AP16" s="105">
        <f t="shared" ca="1" si="12"/>
        <v>148.50562223948438</v>
      </c>
      <c r="AQ16" s="105">
        <f t="shared" ca="1" si="12"/>
        <v>149.42824779983826</v>
      </c>
      <c r="AR16" s="105">
        <f t="shared" ca="1" si="12"/>
        <v>150.35660538509313</v>
      </c>
      <c r="AS16" s="105">
        <f t="shared" ref="AS16:BR16" ca="1" si="13">TermsCollect60*AQ13</f>
        <v>151.29073060678081</v>
      </c>
      <c r="AT16" s="189">
        <f t="shared" ca="1" si="13"/>
        <v>152.23065929767799</v>
      </c>
      <c r="AU16" s="10">
        <f t="shared" ca="1" si="13"/>
        <v>153.17642751318067</v>
      </c>
      <c r="AV16" s="105">
        <f t="shared" ca="1" si="13"/>
        <v>154.12807153268756</v>
      </c>
      <c r="AW16" s="105">
        <f t="shared" ca="1" si="13"/>
        <v>155.08562786099134</v>
      </c>
      <c r="AX16" s="105">
        <f t="shared" ca="1" si="13"/>
        <v>156.04913322967923</v>
      </c>
      <c r="AY16" s="105">
        <f t="shared" ca="1" si="13"/>
        <v>157.01862459854192</v>
      </c>
      <c r="AZ16" s="105">
        <f t="shared" ca="1" si="13"/>
        <v>157.99413915699148</v>
      </c>
      <c r="BA16" s="105">
        <f t="shared" ca="1" si="13"/>
        <v>158.97571432548764</v>
      </c>
      <c r="BB16" s="105">
        <f t="shared" ca="1" si="13"/>
        <v>159.96338775697348</v>
      </c>
      <c r="BC16" s="105">
        <f t="shared" ca="1" si="13"/>
        <v>160.95719733831965</v>
      </c>
      <c r="BD16" s="105">
        <f t="shared" ca="1" si="13"/>
        <v>161.95718119177786</v>
      </c>
      <c r="BE16" s="105">
        <f t="shared" ca="1" si="13"/>
        <v>162.9633776764432</v>
      </c>
      <c r="BF16" s="189">
        <f t="shared" ca="1" si="13"/>
        <v>163.9758253897252</v>
      </c>
      <c r="BG16" s="10">
        <f t="shared" ca="1" si="13"/>
        <v>164.99456316882902</v>
      </c>
      <c r="BH16" s="105">
        <f t="shared" ca="1" si="13"/>
        <v>166.01963009224485</v>
      </c>
      <c r="BI16" s="105">
        <f t="shared" ca="1" si="13"/>
        <v>167.05106548124706</v>
      </c>
      <c r="BJ16" s="105">
        <f t="shared" ca="1" si="13"/>
        <v>168.08890890140253</v>
      </c>
      <c r="BK16" s="105">
        <f t="shared" ca="1" si="13"/>
        <v>169.13320016408846</v>
      </c>
      <c r="BL16" s="105">
        <f t="shared" ca="1" si="13"/>
        <v>170.18397932801929</v>
      </c>
      <c r="BM16" s="105">
        <f t="shared" ca="1" si="13"/>
        <v>171.24128670078366</v>
      </c>
      <c r="BN16" s="105">
        <f t="shared" ca="1" si="13"/>
        <v>172.30516284039035</v>
      </c>
      <c r="BO16" s="105">
        <f t="shared" ca="1" si="13"/>
        <v>173.37564855682416</v>
      </c>
      <c r="BP16" s="105">
        <f t="shared" ca="1" si="13"/>
        <v>174.45278491361134</v>
      </c>
      <c r="BQ16" s="105">
        <f t="shared" ca="1" si="13"/>
        <v>175.53661322939493</v>
      </c>
      <c r="BR16" s="189">
        <f t="shared" ca="1" si="13"/>
        <v>176.62717507951947</v>
      </c>
    </row>
    <row r="17" spans="1:73" x14ac:dyDescent="0.25">
      <c r="B17" s="248"/>
      <c r="C17" s="210" t="s">
        <v>36</v>
      </c>
      <c r="D17" s="8"/>
      <c r="E17" s="190">
        <f t="shared" ca="1" si="1"/>
        <v>143.12178535537402</v>
      </c>
      <c r="F17" s="190">
        <f t="shared" ca="1" si="2"/>
        <v>203.67193742391373</v>
      </c>
      <c r="G17" s="190">
        <f t="shared" ca="1" si="3"/>
        <v>219.38599098164804</v>
      </c>
      <c r="H17" s="190">
        <f t="shared" ca="1" si="4"/>
        <v>236.31244268484397</v>
      </c>
      <c r="I17" s="190">
        <f t="shared" ca="1" si="5"/>
        <v>254.54483359582008</v>
      </c>
      <c r="J17" s="154"/>
      <c r="K17" s="181"/>
      <c r="L17" s="181"/>
      <c r="M17" s="181"/>
      <c r="N17" s="181">
        <f ca="1">TermsCollect90*K13</f>
        <v>15.511309857896718</v>
      </c>
      <c r="O17" s="181">
        <f t="shared" ref="O17:AS17" ca="1" si="14">TermsCollect90*L13</f>
        <v>15.607677461585054</v>
      </c>
      <c r="P17" s="181">
        <f t="shared" ca="1" si="14"/>
        <v>15.704643771322441</v>
      </c>
      <c r="Q17" s="181">
        <f t="shared" ca="1" si="14"/>
        <v>15.802212506708821</v>
      </c>
      <c r="R17" s="181">
        <f t="shared" ca="1" si="14"/>
        <v>15.900387410453019</v>
      </c>
      <c r="S17" s="181">
        <f t="shared" ca="1" si="14"/>
        <v>15.999172248516292</v>
      </c>
      <c r="T17" s="181">
        <f t="shared" ca="1" si="14"/>
        <v>16.09857081025681</v>
      </c>
      <c r="U17" s="181">
        <f t="shared" ca="1" si="14"/>
        <v>16.19858690857501</v>
      </c>
      <c r="V17" s="190">
        <f t="shared" ca="1" si="14"/>
        <v>16.299224380059851</v>
      </c>
      <c r="W17" s="181">
        <f t="shared" ca="1" si="14"/>
        <v>16.400487085135993</v>
      </c>
      <c r="X17" s="181">
        <f t="shared" ca="1" si="14"/>
        <v>16.502378908211881</v>
      </c>
      <c r="Y17" s="181">
        <f t="shared" ca="1" si="14"/>
        <v>16.604903757828733</v>
      </c>
      <c r="Z17" s="181">
        <f t="shared" ca="1" si="14"/>
        <v>16.708065566810511</v>
      </c>
      <c r="AA17" s="181">
        <f t="shared" ca="1" si="14"/>
        <v>16.811868292414726</v>
      </c>
      <c r="AB17" s="181">
        <f t="shared" ca="1" si="14"/>
        <v>16.916315916484276</v>
      </c>
      <c r="AC17" s="181">
        <f t="shared" ca="1" si="14"/>
        <v>17.021412445600191</v>
      </c>
      <c r="AD17" s="181">
        <f t="shared" ca="1" si="14"/>
        <v>17.127161911235309</v>
      </c>
      <c r="AE17" s="181">
        <f t="shared" ca="1" si="14"/>
        <v>17.233568369908923</v>
      </c>
      <c r="AF17" s="181">
        <f t="shared" ca="1" si="14"/>
        <v>17.340635903342395</v>
      </c>
      <c r="AG17" s="181">
        <f t="shared" ca="1" si="14"/>
        <v>17.448368618615714</v>
      </c>
      <c r="AH17" s="190">
        <f t="shared" ca="1" si="14"/>
        <v>17.556770648325067</v>
      </c>
      <c r="AI17" s="181">
        <f t="shared" ca="1" si="14"/>
        <v>17.665846150741359</v>
      </c>
      <c r="AJ17" s="181">
        <f t="shared" ca="1" si="14"/>
        <v>17.775599309969692</v>
      </c>
      <c r="AK17" s="181">
        <f t="shared" ca="1" si="14"/>
        <v>17.886034336109912</v>
      </c>
      <c r="AL17" s="181">
        <f t="shared" ca="1" si="14"/>
        <v>17.997155465418064</v>
      </c>
      <c r="AM17" s="181">
        <f t="shared" ca="1" si="14"/>
        <v>18.108966960468937</v>
      </c>
      <c r="AN17" s="181">
        <f t="shared" ca="1" si="14"/>
        <v>18.22147311031954</v>
      </c>
      <c r="AO17" s="181">
        <f t="shared" ca="1" si="14"/>
        <v>18.334678230673642</v>
      </c>
      <c r="AP17" s="181">
        <f t="shared" ca="1" si="14"/>
        <v>18.448586664047323</v>
      </c>
      <c r="AQ17" s="181">
        <f t="shared" ca="1" si="14"/>
        <v>18.563202779935548</v>
      </c>
      <c r="AR17" s="181">
        <f t="shared" ca="1" si="14"/>
        <v>18.678530974979783</v>
      </c>
      <c r="AS17" s="181">
        <f t="shared" ca="1" si="14"/>
        <v>18.794575673136642</v>
      </c>
      <c r="AT17" s="190">
        <f t="shared" ref="AT17:BR17" ca="1" si="15">TermsCollect90*AQ13</f>
        <v>18.911341325847602</v>
      </c>
      <c r="AU17" s="181">
        <f t="shared" ca="1" si="15"/>
        <v>19.028832412209749</v>
      </c>
      <c r="AV17" s="181">
        <f t="shared" ca="1" si="15"/>
        <v>19.147053439147584</v>
      </c>
      <c r="AW17" s="181">
        <f t="shared" ca="1" si="15"/>
        <v>19.266008941585945</v>
      </c>
      <c r="AX17" s="181">
        <f t="shared" ca="1" si="15"/>
        <v>19.385703482623917</v>
      </c>
      <c r="AY17" s="181">
        <f t="shared" ca="1" si="15"/>
        <v>19.506141653709903</v>
      </c>
      <c r="AZ17" s="181">
        <f t="shared" ca="1" si="15"/>
        <v>19.62732807481774</v>
      </c>
      <c r="BA17" s="181">
        <f t="shared" ca="1" si="15"/>
        <v>19.749267394623935</v>
      </c>
      <c r="BB17" s="181">
        <f t="shared" ca="1" si="15"/>
        <v>19.871964290685955</v>
      </c>
      <c r="BC17" s="181">
        <f t="shared" ca="1" si="15"/>
        <v>19.995423469621684</v>
      </c>
      <c r="BD17" s="181">
        <f t="shared" ca="1" si="15"/>
        <v>20.119649667289956</v>
      </c>
      <c r="BE17" s="181">
        <f t="shared" ca="1" si="15"/>
        <v>20.244647648972233</v>
      </c>
      <c r="BF17" s="190">
        <f t="shared" ca="1" si="15"/>
        <v>20.3704222095554</v>
      </c>
      <c r="BG17" s="181">
        <f t="shared" ca="1" si="15"/>
        <v>20.49697817371565</v>
      </c>
      <c r="BH17" s="181">
        <f t="shared" ca="1" si="15"/>
        <v>20.624320396103627</v>
      </c>
      <c r="BI17" s="181">
        <f t="shared" ca="1" si="15"/>
        <v>20.752453761530607</v>
      </c>
      <c r="BJ17" s="181">
        <f t="shared" ca="1" si="15"/>
        <v>20.881383185155883</v>
      </c>
      <c r="BK17" s="181">
        <f t="shared" ca="1" si="15"/>
        <v>21.011113612675317</v>
      </c>
      <c r="BL17" s="181">
        <f t="shared" ca="1" si="15"/>
        <v>21.141650020511058</v>
      </c>
      <c r="BM17" s="181">
        <f t="shared" ca="1" si="15"/>
        <v>21.272997416002411</v>
      </c>
      <c r="BN17" s="181">
        <f t="shared" ca="1" si="15"/>
        <v>21.405160837597958</v>
      </c>
      <c r="BO17" s="181">
        <f t="shared" ca="1" si="15"/>
        <v>21.538145355048794</v>
      </c>
      <c r="BP17" s="181">
        <f t="shared" ca="1" si="15"/>
        <v>21.67195606960302</v>
      </c>
      <c r="BQ17" s="181">
        <f t="shared" ca="1" si="15"/>
        <v>21.806598114201417</v>
      </c>
      <c r="BR17" s="190">
        <f t="shared" ca="1" si="15"/>
        <v>21.942076653674366</v>
      </c>
    </row>
    <row r="18" spans="1:73" s="10" customFormat="1" x14ac:dyDescent="0.25">
      <c r="A18" s="246"/>
      <c r="B18" s="248"/>
      <c r="C18" s="60" t="s">
        <v>43</v>
      </c>
      <c r="D18" s="8"/>
      <c r="E18" s="10">
        <f t="shared" ca="1" si="1"/>
        <v>3372.1760334732235</v>
      </c>
      <c r="F18" s="10">
        <f t="shared" ca="1" si="2"/>
        <v>4112.7671257223938</v>
      </c>
      <c r="G18" s="10">
        <f t="shared" ca="1" si="3"/>
        <v>4430.082528627292</v>
      </c>
      <c r="H18" s="10">
        <f t="shared" ca="1" si="4"/>
        <v>4771.8800045119533</v>
      </c>
      <c r="I18" s="10">
        <f t="shared" ca="1" si="5"/>
        <v>5140.048437092385</v>
      </c>
      <c r="J18" s="7"/>
      <c r="K18" s="8">
        <f ca="1">SUM(K14:K17)</f>
        <v>15.511309857896718</v>
      </c>
      <c r="L18" s="8">
        <f ca="1">SUM(L14:L17)</f>
        <v>170.72077604055221</v>
      </c>
      <c r="M18" s="8">
        <f t="shared" ref="M18:BR18" ca="1" si="16">SUM(M14:M17)</f>
        <v>295.87189725034671</v>
      </c>
      <c r="N18" s="8">
        <f t="shared" ca="1" si="16"/>
        <v>313.2213797705104</v>
      </c>
      <c r="O18" s="8">
        <f t="shared" ca="1" si="16"/>
        <v>315.16734010970583</v>
      </c>
      <c r="P18" s="8">
        <f t="shared" ca="1" si="16"/>
        <v>317.12539017803948</v>
      </c>
      <c r="Q18" s="8">
        <f t="shared" ca="1" si="16"/>
        <v>319.09560508575271</v>
      </c>
      <c r="R18" s="8">
        <f t="shared" ca="1" si="16"/>
        <v>321.07806040972645</v>
      </c>
      <c r="S18" s="8">
        <f t="shared" ca="1" si="16"/>
        <v>323.07283219638072</v>
      </c>
      <c r="T18" s="8">
        <f t="shared" ca="1" si="16"/>
        <v>325.07999696459137</v>
      </c>
      <c r="U18" s="8">
        <f t="shared" ca="1" si="16"/>
        <v>327.09963170862562</v>
      </c>
      <c r="V18" s="104">
        <f t="shared" ca="1" si="16"/>
        <v>329.13181390109537</v>
      </c>
      <c r="W18" s="8">
        <f t="shared" ca="1" si="16"/>
        <v>331.17662149592888</v>
      </c>
      <c r="X18" s="8">
        <f t="shared" ca="1" si="16"/>
        <v>333.23413293136156</v>
      </c>
      <c r="Y18" s="8">
        <f t="shared" ca="1" si="16"/>
        <v>335.30442713294434</v>
      </c>
      <c r="Z18" s="8">
        <f t="shared" ca="1" si="16"/>
        <v>337.38758351657128</v>
      </c>
      <c r="AA18" s="8">
        <f t="shared" ca="1" si="16"/>
        <v>339.48368199152617</v>
      </c>
      <c r="AB18" s="8">
        <f t="shared" ca="1" si="16"/>
        <v>341.5928029635478</v>
      </c>
      <c r="AC18" s="8">
        <f t="shared" ca="1" si="16"/>
        <v>343.71502733791431</v>
      </c>
      <c r="AD18" s="8">
        <f t="shared" ca="1" si="16"/>
        <v>345.85043652254632</v>
      </c>
      <c r="AE18" s="8">
        <f t="shared" ca="1" si="16"/>
        <v>347.9991124311303</v>
      </c>
      <c r="AF18" s="8">
        <f t="shared" ca="1" si="16"/>
        <v>350.16113748626009</v>
      </c>
      <c r="AG18" s="8">
        <f t="shared" ca="1" si="16"/>
        <v>352.33659462259953</v>
      </c>
      <c r="AH18" s="104">
        <f t="shared" ca="1" si="16"/>
        <v>354.52556729006278</v>
      </c>
      <c r="AI18" s="8">
        <f t="shared" ca="1" si="16"/>
        <v>356.72813945701603</v>
      </c>
      <c r="AJ18" s="8">
        <f t="shared" ca="1" si="16"/>
        <v>358.94439561349861</v>
      </c>
      <c r="AK18" s="8">
        <f t="shared" ca="1" si="16"/>
        <v>361.17442077446333</v>
      </c>
      <c r="AL18" s="8">
        <f t="shared" ca="1" si="16"/>
        <v>363.41830048303859</v>
      </c>
      <c r="AM18" s="8">
        <f t="shared" ca="1" si="16"/>
        <v>365.67612081380901</v>
      </c>
      <c r="AN18" s="8">
        <f t="shared" ca="1" si="16"/>
        <v>367.94796837611744</v>
      </c>
      <c r="AO18" s="8">
        <f t="shared" ca="1" si="16"/>
        <v>370.23393031738755</v>
      </c>
      <c r="AP18" s="8">
        <f t="shared" ca="1" si="16"/>
        <v>372.53409432646617</v>
      </c>
      <c r="AQ18" s="8">
        <f t="shared" ca="1" si="16"/>
        <v>374.84854863698774</v>
      </c>
      <c r="AR18" s="8">
        <f t="shared" ca="1" si="16"/>
        <v>377.17738203075868</v>
      </c>
      <c r="AS18" s="8">
        <f t="shared" ca="1" si="16"/>
        <v>379.52068384116251</v>
      </c>
      <c r="AT18" s="104">
        <f t="shared" ca="1" si="16"/>
        <v>381.87854395658735</v>
      </c>
      <c r="AU18" s="8">
        <f t="shared" ca="1" si="16"/>
        <v>384.25105282387375</v>
      </c>
      <c r="AV18" s="8">
        <f t="shared" ca="1" si="16"/>
        <v>386.63830145178417</v>
      </c>
      <c r="AW18" s="8">
        <f t="shared" ca="1" si="16"/>
        <v>389.04038141449405</v>
      </c>
      <c r="AX18" s="8">
        <f t="shared" ca="1" si="16"/>
        <v>391.45738485510446</v>
      </c>
      <c r="AY18" s="8">
        <f t="shared" ca="1" si="16"/>
        <v>393.88940448917714</v>
      </c>
      <c r="AZ18" s="8">
        <f t="shared" ca="1" si="16"/>
        <v>396.33653360829044</v>
      </c>
      <c r="BA18" s="8">
        <f t="shared" ca="1" si="16"/>
        <v>398.79886608361835</v>
      </c>
      <c r="BB18" s="8">
        <f t="shared" ca="1" si="16"/>
        <v>401.27649636953123</v>
      </c>
      <c r="BC18" s="8">
        <f t="shared" ca="1" si="16"/>
        <v>403.76951950721906</v>
      </c>
      <c r="BD18" s="8">
        <f t="shared" ca="1" si="16"/>
        <v>406.27803112833743</v>
      </c>
      <c r="BE18" s="8">
        <f t="shared" ca="1" si="16"/>
        <v>408.8021274586755</v>
      </c>
      <c r="BF18" s="104">
        <f t="shared" ca="1" si="16"/>
        <v>411.34190532184743</v>
      </c>
      <c r="BG18" s="8">
        <f t="shared" ca="1" si="16"/>
        <v>413.89746214300663</v>
      </c>
      <c r="BH18" s="8">
        <f t="shared" ca="1" si="16"/>
        <v>416.46889595258256</v>
      </c>
      <c r="BI18" s="8">
        <f t="shared" ca="1" si="16"/>
        <v>419.05630539004193</v>
      </c>
      <c r="BJ18" s="8">
        <f t="shared" ca="1" si="16"/>
        <v>421.65978970767139</v>
      </c>
      <c r="BK18" s="8">
        <f t="shared" ca="1" si="16"/>
        <v>424.27944877438586</v>
      </c>
      <c r="BL18" s="8">
        <f t="shared" ca="1" si="16"/>
        <v>426.91538307955869</v>
      </c>
      <c r="BM18" s="8">
        <f t="shared" ca="1" si="16"/>
        <v>429.567693736877</v>
      </c>
      <c r="BN18" s="8">
        <f t="shared" ca="1" si="16"/>
        <v>432.23648248821991</v>
      </c>
      <c r="BO18" s="8">
        <f t="shared" ca="1" si="16"/>
        <v>434.92185170756153</v>
      </c>
      <c r="BP18" s="8">
        <f t="shared" ca="1" si="16"/>
        <v>437.62390440489793</v>
      </c>
      <c r="BQ18" s="8">
        <f t="shared" ca="1" si="16"/>
        <v>440.34274423019895</v>
      </c>
      <c r="BR18" s="104">
        <f t="shared" ca="1" si="16"/>
        <v>443.07847547738351</v>
      </c>
    </row>
    <row r="19" spans="1:73" s="25" customFormat="1" x14ac:dyDescent="0.25">
      <c r="A19" s="256"/>
      <c r="B19" s="248"/>
      <c r="C19" s="116" t="s">
        <v>44</v>
      </c>
      <c r="D19" s="106"/>
      <c r="E19" s="25">
        <f ca="1">V19</f>
        <v>480.41506865778877</v>
      </c>
      <c r="F19" s="25">
        <f ca="1">AH19</f>
        <v>517.48089232655684</v>
      </c>
      <c r="G19" s="25">
        <f ca="1">AT19</f>
        <v>557.40648325467089</v>
      </c>
      <c r="H19" s="25">
        <f ca="1">BF19</f>
        <v>600.41248320772957</v>
      </c>
      <c r="I19" s="106">
        <f ca="1">BR19</f>
        <v>646.73655729075381</v>
      </c>
      <c r="J19" s="7"/>
      <c r="K19" s="106">
        <f ca="1">K13-K18</f>
        <v>294.71488730003762</v>
      </c>
      <c r="L19" s="106">
        <f ca="1">K19+L13-L18</f>
        <v>436.14766049118646</v>
      </c>
      <c r="M19" s="106">
        <f t="shared" ref="M19:BR19" ca="1" si="17">L19+M13-M18</f>
        <v>454.36863866728856</v>
      </c>
      <c r="N19" s="106">
        <f t="shared" ca="1" si="17"/>
        <v>457.19150903095459</v>
      </c>
      <c r="O19" s="106">
        <f t="shared" ca="1" si="17"/>
        <v>460.03191713030913</v>
      </c>
      <c r="P19" s="106">
        <f ca="1">O19+P13-P18</f>
        <v>462.88997192259552</v>
      </c>
      <c r="Q19" s="106">
        <f t="shared" ca="1" si="17"/>
        <v>465.76578304197903</v>
      </c>
      <c r="R19" s="106">
        <f t="shared" ca="1" si="17"/>
        <v>468.65946080375278</v>
      </c>
      <c r="S19" s="106">
        <f t="shared" ca="1" si="17"/>
        <v>471.57111620856898</v>
      </c>
      <c r="T19" s="106">
        <f t="shared" ca="1" si="17"/>
        <v>474.50086094669746</v>
      </c>
      <c r="U19" s="106">
        <f t="shared" ca="1" si="17"/>
        <v>477.44880740230946</v>
      </c>
      <c r="V19" s="162">
        <f t="shared" ca="1" si="17"/>
        <v>480.41506865778877</v>
      </c>
      <c r="W19" s="106">
        <f t="shared" ca="1" si="17"/>
        <v>483.39975849807001</v>
      </c>
      <c r="X19" s="106">
        <f t="shared" ca="1" si="17"/>
        <v>486.40299141500299</v>
      </c>
      <c r="Y19" s="106">
        <f t="shared" ca="1" si="17"/>
        <v>489.42488261174418</v>
      </c>
      <c r="Z19" s="106">
        <f t="shared" ca="1" si="17"/>
        <v>492.46554800717678</v>
      </c>
      <c r="AA19" s="106">
        <f t="shared" ca="1" si="17"/>
        <v>495.52510424035677</v>
      </c>
      <c r="AB19" s="106">
        <f t="shared" ca="1" si="17"/>
        <v>498.60366867498749</v>
      </c>
      <c r="AC19" s="106">
        <f t="shared" ca="1" si="17"/>
        <v>501.70135940392106</v>
      </c>
      <c r="AD19" s="106">
        <f t="shared" ca="1" si="17"/>
        <v>504.81829525368897</v>
      </c>
      <c r="AE19" s="106">
        <f t="shared" ca="1" si="17"/>
        <v>507.95459578905997</v>
      </c>
      <c r="AF19" s="106">
        <f t="shared" ca="1" si="17"/>
        <v>511.11038131762706</v>
      </c>
      <c r="AG19" s="106">
        <f t="shared" ca="1" si="17"/>
        <v>514.28577289442137</v>
      </c>
      <c r="AH19" s="162">
        <f t="shared" ca="1" si="17"/>
        <v>517.48089232655684</v>
      </c>
      <c r="AI19" s="106">
        <f t="shared" ca="1" si="17"/>
        <v>520.69586217790209</v>
      </c>
      <c r="AJ19" s="106">
        <f t="shared" ca="1" si="17"/>
        <v>523.93080577378225</v>
      </c>
      <c r="AK19" s="106">
        <f t="shared" ca="1" si="17"/>
        <v>527.18584720570971</v>
      </c>
      <c r="AL19" s="106">
        <f t="shared" ca="1" si="17"/>
        <v>530.46111133614386</v>
      </c>
      <c r="AM19" s="106">
        <f t="shared" ca="1" si="17"/>
        <v>533.75672380328126</v>
      </c>
      <c r="AN19" s="106">
        <f t="shared" ca="1" si="17"/>
        <v>537.0728110258749</v>
      </c>
      <c r="AO19" s="106">
        <f t="shared" ca="1" si="17"/>
        <v>540.40950020808305</v>
      </c>
      <c r="AP19" s="106">
        <f t="shared" ca="1" si="17"/>
        <v>543.76691934434962</v>
      </c>
      <c r="AQ19" s="106">
        <f t="shared" ca="1" si="17"/>
        <v>547.14519722431396</v>
      </c>
      <c r="AR19" s="106">
        <f t="shared" ca="1" si="17"/>
        <v>550.54446343775021</v>
      </c>
      <c r="AS19" s="106">
        <f t="shared" ca="1" si="17"/>
        <v>553.96484837953938</v>
      </c>
      <c r="AT19" s="162">
        <f t="shared" ca="1" si="17"/>
        <v>557.40648325467089</v>
      </c>
      <c r="AU19" s="106">
        <f t="shared" ca="1" si="17"/>
        <v>560.8695000832754</v>
      </c>
      <c r="AV19" s="106">
        <f t="shared" ca="1" si="17"/>
        <v>564.35403170568929</v>
      </c>
      <c r="AW19" s="106">
        <f t="shared" ca="1" si="17"/>
        <v>567.86021178755004</v>
      </c>
      <c r="AX19" s="106">
        <f t="shared" ca="1" si="17"/>
        <v>571.38817482492425</v>
      </c>
      <c r="AY19" s="106">
        <f t="shared" ca="1" si="17"/>
        <v>574.93805614946609</v>
      </c>
      <c r="AZ19" s="106">
        <f t="shared" ca="1" si="17"/>
        <v>578.50999193360929</v>
      </c>
      <c r="BA19" s="106">
        <f t="shared" ca="1" si="17"/>
        <v>582.10411919578996</v>
      </c>
      <c r="BB19" s="106">
        <f t="shared" ca="1" si="17"/>
        <v>585.72057580570345</v>
      </c>
      <c r="BC19" s="106">
        <f t="shared" ca="1" si="17"/>
        <v>589.35950048959239</v>
      </c>
      <c r="BD19" s="106">
        <f t="shared" ca="1" si="17"/>
        <v>593.02103283556789</v>
      </c>
      <c r="BE19" s="106">
        <f t="shared" ca="1" si="17"/>
        <v>596.70531329896494</v>
      </c>
      <c r="BF19" s="162">
        <f t="shared" ca="1" si="17"/>
        <v>600.41248320772957</v>
      </c>
      <c r="BG19" s="106">
        <f t="shared" ca="1" si="17"/>
        <v>604.14268476784059</v>
      </c>
      <c r="BH19" s="106">
        <f t="shared" ca="1" si="17"/>
        <v>607.89606106876442</v>
      </c>
      <c r="BI19" s="106">
        <f t="shared" ca="1" si="17"/>
        <v>611.67275608894374</v>
      </c>
      <c r="BJ19" s="106">
        <f t="shared" ca="1" si="17"/>
        <v>615.47291470132052</v>
      </c>
      <c r="BK19" s="106">
        <f t="shared" ca="1" si="17"/>
        <v>619.29668267889383</v>
      </c>
      <c r="BL19" s="106">
        <f t="shared" ca="1" si="17"/>
        <v>623.14420670031086</v>
      </c>
      <c r="BM19" s="106">
        <f t="shared" ca="1" si="17"/>
        <v>627.01563435549417</v>
      </c>
      <c r="BN19" s="106">
        <f t="shared" ca="1" si="17"/>
        <v>630.9111141513024</v>
      </c>
      <c r="BO19" s="106">
        <f t="shared" ca="1" si="17"/>
        <v>634.83079551722813</v>
      </c>
      <c r="BP19" s="106">
        <f t="shared" ca="1" si="17"/>
        <v>638.77482881112883</v>
      </c>
      <c r="BQ19" s="106">
        <f t="shared" ca="1" si="17"/>
        <v>642.74336532499512</v>
      </c>
      <c r="BR19" s="162">
        <f t="shared" ca="1" si="17"/>
        <v>646.73655729075381</v>
      </c>
    </row>
    <row r="20" spans="1:73" x14ac:dyDescent="0.25">
      <c r="A20" s="251"/>
      <c r="B20" s="248"/>
      <c r="C20" s="187" t="s">
        <v>184</v>
      </c>
      <c r="D20" s="8"/>
      <c r="E20" s="183">
        <f t="shared" ref="E20:E28" si="18">SUM(K20:V20)</f>
        <v>0</v>
      </c>
      <c r="F20" s="183">
        <f t="shared" ref="F20:F28" si="19">SUM(W20:AH20)</f>
        <v>0</v>
      </c>
      <c r="G20" s="183">
        <f t="shared" ref="G20:G28" si="20">SUM(AI20:AT20)</f>
        <v>0</v>
      </c>
      <c r="H20" s="183">
        <f t="shared" ref="H20:H28" si="21">SUM(AU20:BF20)</f>
        <v>120</v>
      </c>
      <c r="I20" s="183">
        <f t="shared" ref="I20:I28" si="22">SUM(BG20:BR20)</f>
        <v>800</v>
      </c>
      <c r="J20" s="7"/>
      <c r="K20" s="182">
        <f>CapEx!K186</f>
        <v>0</v>
      </c>
      <c r="L20" s="182">
        <f>CapEx!L186</f>
        <v>0</v>
      </c>
      <c r="M20" s="182">
        <f>CapEx!M186</f>
        <v>0</v>
      </c>
      <c r="N20" s="182">
        <f>CapEx!N186</f>
        <v>0</v>
      </c>
      <c r="O20" s="182">
        <f>CapEx!O186</f>
        <v>0</v>
      </c>
      <c r="P20" s="182">
        <f>CapEx!P186</f>
        <v>0</v>
      </c>
      <c r="Q20" s="182">
        <f>CapEx!Q186</f>
        <v>0</v>
      </c>
      <c r="R20" s="182">
        <f>CapEx!R186</f>
        <v>0</v>
      </c>
      <c r="S20" s="182">
        <f>CapEx!S186</f>
        <v>0</v>
      </c>
      <c r="T20" s="182">
        <f>CapEx!T186</f>
        <v>0</v>
      </c>
      <c r="U20" s="182">
        <f>CapEx!U186</f>
        <v>0</v>
      </c>
      <c r="V20" s="183">
        <f>CapEx!V186</f>
        <v>0</v>
      </c>
      <c r="W20" s="182">
        <f>CapEx!W186</f>
        <v>0</v>
      </c>
      <c r="X20" s="182">
        <f>CapEx!X186</f>
        <v>0</v>
      </c>
      <c r="Y20" s="182">
        <f>CapEx!Y186</f>
        <v>0</v>
      </c>
      <c r="Z20" s="182">
        <f>CapEx!Z186</f>
        <v>0</v>
      </c>
      <c r="AA20" s="182">
        <f>CapEx!AA186</f>
        <v>0</v>
      </c>
      <c r="AB20" s="182">
        <f>CapEx!AB186</f>
        <v>0</v>
      </c>
      <c r="AC20" s="182">
        <f>CapEx!AC186</f>
        <v>0</v>
      </c>
      <c r="AD20" s="182">
        <f>CapEx!AD186</f>
        <v>0</v>
      </c>
      <c r="AE20" s="182">
        <f>CapEx!AE186</f>
        <v>0</v>
      </c>
      <c r="AF20" s="182">
        <f>CapEx!AF186</f>
        <v>0</v>
      </c>
      <c r="AG20" s="182">
        <f>CapEx!AG186</f>
        <v>0</v>
      </c>
      <c r="AH20" s="183">
        <f>CapEx!AH186</f>
        <v>0</v>
      </c>
      <c r="AI20" s="182">
        <f>CapEx!AI186</f>
        <v>0</v>
      </c>
      <c r="AJ20" s="182">
        <f>CapEx!AJ186</f>
        <v>0</v>
      </c>
      <c r="AK20" s="182">
        <f>CapEx!AK186</f>
        <v>0</v>
      </c>
      <c r="AL20" s="182">
        <f>CapEx!AL186</f>
        <v>0</v>
      </c>
      <c r="AM20" s="182">
        <f>CapEx!AM186</f>
        <v>0</v>
      </c>
      <c r="AN20" s="182">
        <f>CapEx!AN186</f>
        <v>0</v>
      </c>
      <c r="AO20" s="182">
        <f>CapEx!AO186</f>
        <v>0</v>
      </c>
      <c r="AP20" s="182">
        <f>CapEx!AP186</f>
        <v>0</v>
      </c>
      <c r="AQ20" s="182">
        <f>CapEx!AQ186</f>
        <v>0</v>
      </c>
      <c r="AR20" s="182">
        <f>CapEx!AR186</f>
        <v>0</v>
      </c>
      <c r="AS20" s="182">
        <f>CapEx!AS186</f>
        <v>0</v>
      </c>
      <c r="AT20" s="183">
        <f>CapEx!AT186</f>
        <v>0</v>
      </c>
      <c r="AU20" s="182">
        <f>CapEx!AU186</f>
        <v>0</v>
      </c>
      <c r="AV20" s="182">
        <f>CapEx!AV186</f>
        <v>0</v>
      </c>
      <c r="AW20" s="182">
        <f>CapEx!AW186</f>
        <v>0</v>
      </c>
      <c r="AX20" s="182">
        <f>CapEx!AX186</f>
        <v>120</v>
      </c>
      <c r="AY20" s="182">
        <f>CapEx!AY186</f>
        <v>0</v>
      </c>
      <c r="AZ20" s="182">
        <f>CapEx!AZ186</f>
        <v>0</v>
      </c>
      <c r="BA20" s="182">
        <f>CapEx!BA186</f>
        <v>0</v>
      </c>
      <c r="BB20" s="182">
        <f>CapEx!BB186</f>
        <v>0</v>
      </c>
      <c r="BC20" s="182">
        <f>CapEx!BC186</f>
        <v>0</v>
      </c>
      <c r="BD20" s="182">
        <f>CapEx!BD186</f>
        <v>0</v>
      </c>
      <c r="BE20" s="182">
        <f>CapEx!BE186</f>
        <v>0</v>
      </c>
      <c r="BF20" s="183">
        <f>CapEx!BF186</f>
        <v>0</v>
      </c>
      <c r="BG20" s="182">
        <f>CapEx!BG186</f>
        <v>0</v>
      </c>
      <c r="BH20" s="182">
        <f>CapEx!BH186</f>
        <v>0</v>
      </c>
      <c r="BI20" s="182">
        <f>CapEx!BI186</f>
        <v>0</v>
      </c>
      <c r="BJ20" s="182">
        <f>CapEx!BJ186</f>
        <v>0</v>
      </c>
      <c r="BK20" s="182">
        <f>CapEx!BK186</f>
        <v>0</v>
      </c>
      <c r="BL20" s="182">
        <f>CapEx!BL186</f>
        <v>800</v>
      </c>
      <c r="BM20" s="182">
        <f>CapEx!BM186</f>
        <v>0</v>
      </c>
      <c r="BN20" s="182">
        <f>CapEx!BN186</f>
        <v>0</v>
      </c>
      <c r="BO20" s="182">
        <f>CapEx!BO186</f>
        <v>0</v>
      </c>
      <c r="BP20" s="182">
        <f>CapEx!BP186</f>
        <v>0</v>
      </c>
      <c r="BQ20" s="182">
        <f>CapEx!BQ186</f>
        <v>0</v>
      </c>
      <c r="BR20" s="183">
        <f>CapEx!BR186</f>
        <v>0</v>
      </c>
      <c r="BT20" s="10"/>
      <c r="BU20" s="10"/>
    </row>
    <row r="21" spans="1:73" s="104" customFormat="1" x14ac:dyDescent="0.25">
      <c r="A21" s="252"/>
      <c r="B21" s="251"/>
      <c r="C21" s="9" t="s">
        <v>139</v>
      </c>
      <c r="D21" s="9"/>
      <c r="E21" s="104">
        <f t="shared" ca="1" si="18"/>
        <v>3383.8062222362078</v>
      </c>
      <c r="F21" s="104">
        <f t="shared" ca="1" si="19"/>
        <v>4077.8960098621619</v>
      </c>
      <c r="G21" s="104">
        <f t="shared" ca="1" si="20"/>
        <v>4430.082528627292</v>
      </c>
      <c r="H21" s="104">
        <f t="shared" ca="1" si="21"/>
        <v>4891.8800045119533</v>
      </c>
      <c r="I21" s="104">
        <f t="shared" ca="1" si="22"/>
        <v>5940.0484370923859</v>
      </c>
      <c r="J21" s="102"/>
      <c r="K21" s="9">
        <f ca="1">SUM(K9,K12,K18,K20)</f>
        <v>15.511309857896718</v>
      </c>
      <c r="L21" s="9">
        <f t="shared" ref="L21:BR21" ca="1" si="23">SUM(L9,L12,L18,L20)</f>
        <v>170.72077604055221</v>
      </c>
      <c r="M21" s="9">
        <f t="shared" ca="1" si="23"/>
        <v>295.87189725034671</v>
      </c>
      <c r="N21" s="9">
        <f t="shared" ca="1" si="23"/>
        <v>313.2213797705104</v>
      </c>
      <c r="O21" s="9">
        <f t="shared" ca="1" si="23"/>
        <v>315.16734010970583</v>
      </c>
      <c r="P21" s="9">
        <f t="shared" ca="1" si="23"/>
        <v>328.75557894102371</v>
      </c>
      <c r="Q21" s="9">
        <f t="shared" ca="1" si="23"/>
        <v>319.09560508575271</v>
      </c>
      <c r="R21" s="9">
        <f t="shared" ca="1" si="23"/>
        <v>321.07806040972645</v>
      </c>
      <c r="S21" s="9">
        <f t="shared" ca="1" si="23"/>
        <v>323.07283219638072</v>
      </c>
      <c r="T21" s="9">
        <f t="shared" ca="1" si="23"/>
        <v>325.07999696459137</v>
      </c>
      <c r="U21" s="9">
        <f t="shared" ca="1" si="23"/>
        <v>327.09963170862562</v>
      </c>
      <c r="V21" s="9">
        <f t="shared" ca="1" si="23"/>
        <v>329.13181390109537</v>
      </c>
      <c r="W21" s="9">
        <f t="shared" ca="1" si="23"/>
        <v>331.17662149592888</v>
      </c>
      <c r="X21" s="9">
        <f t="shared" ca="1" si="23"/>
        <v>333.23413293136156</v>
      </c>
      <c r="Y21" s="9">
        <f t="shared" ca="1" si="23"/>
        <v>300.43331127271261</v>
      </c>
      <c r="Z21" s="9">
        <f t="shared" ca="1" si="23"/>
        <v>337.38758351657128</v>
      </c>
      <c r="AA21" s="9">
        <f t="shared" ca="1" si="23"/>
        <v>339.48368199152617</v>
      </c>
      <c r="AB21" s="9">
        <f t="shared" ca="1" si="23"/>
        <v>341.5928029635478</v>
      </c>
      <c r="AC21" s="9">
        <f t="shared" ca="1" si="23"/>
        <v>343.71502733791431</v>
      </c>
      <c r="AD21" s="9">
        <f t="shared" ca="1" si="23"/>
        <v>345.85043652254632</v>
      </c>
      <c r="AE21" s="9">
        <f t="shared" ca="1" si="23"/>
        <v>347.9991124311303</v>
      </c>
      <c r="AF21" s="9">
        <f t="shared" ca="1" si="23"/>
        <v>350.16113748626009</v>
      </c>
      <c r="AG21" s="9">
        <f t="shared" ca="1" si="23"/>
        <v>352.33659462259953</v>
      </c>
      <c r="AH21" s="9">
        <f t="shared" ca="1" si="23"/>
        <v>354.52556729006278</v>
      </c>
      <c r="AI21" s="9">
        <f t="shared" ca="1" si="23"/>
        <v>356.72813945701603</v>
      </c>
      <c r="AJ21" s="9">
        <f t="shared" ca="1" si="23"/>
        <v>358.94439561349861</v>
      </c>
      <c r="AK21" s="9">
        <f t="shared" ca="1" si="23"/>
        <v>361.17442077446333</v>
      </c>
      <c r="AL21" s="9">
        <f t="shared" ca="1" si="23"/>
        <v>363.41830048303859</v>
      </c>
      <c r="AM21" s="9">
        <f t="shared" ca="1" si="23"/>
        <v>365.67612081380901</v>
      </c>
      <c r="AN21" s="9">
        <f t="shared" ca="1" si="23"/>
        <v>367.94796837611744</v>
      </c>
      <c r="AO21" s="9">
        <f t="shared" ca="1" si="23"/>
        <v>370.23393031738755</v>
      </c>
      <c r="AP21" s="9">
        <f t="shared" ca="1" si="23"/>
        <v>372.53409432646617</v>
      </c>
      <c r="AQ21" s="9">
        <f t="shared" ca="1" si="23"/>
        <v>374.84854863698774</v>
      </c>
      <c r="AR21" s="9">
        <f t="shared" ca="1" si="23"/>
        <v>377.17738203075868</v>
      </c>
      <c r="AS21" s="9">
        <f t="shared" ca="1" si="23"/>
        <v>379.52068384116251</v>
      </c>
      <c r="AT21" s="9">
        <f t="shared" ca="1" si="23"/>
        <v>381.87854395658735</v>
      </c>
      <c r="AU21" s="9">
        <f t="shared" ca="1" si="23"/>
        <v>384.25105282387375</v>
      </c>
      <c r="AV21" s="9">
        <f t="shared" ca="1" si="23"/>
        <v>386.63830145178417</v>
      </c>
      <c r="AW21" s="9">
        <f t="shared" ca="1" si="23"/>
        <v>389.04038141449405</v>
      </c>
      <c r="AX21" s="9">
        <f t="shared" ca="1" si="23"/>
        <v>511.45738485510446</v>
      </c>
      <c r="AY21" s="9">
        <f t="shared" ca="1" si="23"/>
        <v>393.88940448917714</v>
      </c>
      <c r="AZ21" s="9">
        <f t="shared" ca="1" si="23"/>
        <v>396.33653360829044</v>
      </c>
      <c r="BA21" s="9">
        <f t="shared" ca="1" si="23"/>
        <v>398.79886608361835</v>
      </c>
      <c r="BB21" s="9">
        <f t="shared" ca="1" si="23"/>
        <v>401.27649636953123</v>
      </c>
      <c r="BC21" s="9">
        <f t="shared" ca="1" si="23"/>
        <v>403.76951950721906</v>
      </c>
      <c r="BD21" s="9">
        <f t="shared" ca="1" si="23"/>
        <v>406.27803112833743</v>
      </c>
      <c r="BE21" s="9">
        <f t="shared" ca="1" si="23"/>
        <v>408.8021274586755</v>
      </c>
      <c r="BF21" s="9">
        <f t="shared" ca="1" si="23"/>
        <v>411.34190532184743</v>
      </c>
      <c r="BG21" s="9">
        <f t="shared" ca="1" si="23"/>
        <v>413.89746214300663</v>
      </c>
      <c r="BH21" s="9">
        <f t="shared" ca="1" si="23"/>
        <v>416.46889595258256</v>
      </c>
      <c r="BI21" s="9">
        <f t="shared" ca="1" si="23"/>
        <v>419.05630539004193</v>
      </c>
      <c r="BJ21" s="9">
        <f t="shared" ca="1" si="23"/>
        <v>421.65978970767139</v>
      </c>
      <c r="BK21" s="9">
        <f t="shared" ca="1" si="23"/>
        <v>424.27944877438586</v>
      </c>
      <c r="BL21" s="9">
        <f t="shared" ca="1" si="23"/>
        <v>1226.9153830795588</v>
      </c>
      <c r="BM21" s="9">
        <f t="shared" ca="1" si="23"/>
        <v>429.567693736877</v>
      </c>
      <c r="BN21" s="9">
        <f t="shared" ca="1" si="23"/>
        <v>432.23648248821991</v>
      </c>
      <c r="BO21" s="9">
        <f t="shared" ca="1" si="23"/>
        <v>434.92185170756153</v>
      </c>
      <c r="BP21" s="9">
        <f t="shared" ca="1" si="23"/>
        <v>437.62390440489793</v>
      </c>
      <c r="BQ21" s="9">
        <f t="shared" ca="1" si="23"/>
        <v>440.34274423019895</v>
      </c>
      <c r="BR21" s="9">
        <f t="shared" ca="1" si="23"/>
        <v>443.07847547738351</v>
      </c>
    </row>
    <row r="22" spans="1:73" ht="6" customHeight="1" x14ac:dyDescent="0.25">
      <c r="B22" s="251"/>
      <c r="C22" s="60"/>
      <c r="D22" s="8"/>
      <c r="E22" s="6">
        <f t="shared" si="18"/>
        <v>0</v>
      </c>
      <c r="F22" s="8">
        <f t="shared" si="19"/>
        <v>0</v>
      </c>
      <c r="G22" s="8">
        <f t="shared" si="20"/>
        <v>0</v>
      </c>
      <c r="H22" s="8">
        <f t="shared" si="21"/>
        <v>0</v>
      </c>
      <c r="I22" s="8">
        <f t="shared" si="22"/>
        <v>0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</row>
    <row r="23" spans="1:73" x14ac:dyDescent="0.25">
      <c r="B23" s="248"/>
      <c r="C23" s="203" t="s">
        <v>45</v>
      </c>
      <c r="D23" s="8"/>
      <c r="E23" s="189">
        <f t="shared" ca="1" si="18"/>
        <v>2596.4825961407314</v>
      </c>
      <c r="F23" s="189">
        <f t="shared" ca="1" si="19"/>
        <v>2787.0927450504123</v>
      </c>
      <c r="G23" s="189">
        <f t="shared" ca="1" si="20"/>
        <v>2991.6957583533972</v>
      </c>
      <c r="H23" s="189">
        <f t="shared" ca="1" si="21"/>
        <v>3211.3188649514486</v>
      </c>
      <c r="I23" s="189">
        <f t="shared" ca="1" si="22"/>
        <v>3447.0647035542843</v>
      </c>
      <c r="J23" s="154"/>
      <c r="K23" s="10">
        <f ca="1">Income!K7</f>
        <v>209.41746880169194</v>
      </c>
      <c r="L23" s="105">
        <f ca="1">Income!L7</f>
        <v>210.65740974514009</v>
      </c>
      <c r="M23" s="105">
        <f ca="1">Income!M7</f>
        <v>211.90469226115158</v>
      </c>
      <c r="N23" s="105">
        <f ca="1">Income!N7</f>
        <v>213.15935981848025</v>
      </c>
      <c r="O23" s="105">
        <f ca="1">Income!O7</f>
        <v>214.42145614325449</v>
      </c>
      <c r="P23" s="105">
        <f ca="1">Income!P7</f>
        <v>215.69102522050068</v>
      </c>
      <c r="Q23" s="105">
        <f ca="1">Income!Q7</f>
        <v>216.96811129567647</v>
      </c>
      <c r="R23" s="105">
        <f ca="1">Income!R7</f>
        <v>218.25275887621274</v>
      </c>
      <c r="S23" s="105">
        <f ca="1">Income!S7</f>
        <v>219.54501273306454</v>
      </c>
      <c r="T23" s="105">
        <f ca="1">Income!T7</f>
        <v>220.84491790227156</v>
      </c>
      <c r="U23" s="105">
        <f ca="1">Income!U7</f>
        <v>222.15251968652757</v>
      </c>
      <c r="V23" s="189">
        <f ca="1">Income!V7</f>
        <v>223.46786365675925</v>
      </c>
      <c r="W23" s="10">
        <f ca="1">Income!W7</f>
        <v>224.79099565371459</v>
      </c>
      <c r="X23" s="105">
        <f ca="1">Income!X7</f>
        <v>226.12196178956</v>
      </c>
      <c r="Y23" s="105">
        <f ca="1">Income!Y7</f>
        <v>227.46080844948787</v>
      </c>
      <c r="Z23" s="105">
        <f ca="1">Income!Z7</f>
        <v>228.80758229333284</v>
      </c>
      <c r="AA23" s="105">
        <f ca="1">Income!AA7</f>
        <v>230.16233025719797</v>
      </c>
      <c r="AB23" s="105">
        <f ca="1">Income!AB7</f>
        <v>231.52509955509058</v>
      </c>
      <c r="AC23" s="105">
        <f ca="1">Income!AC7</f>
        <v>232.8959376805677</v>
      </c>
      <c r="AD23" s="105">
        <f ca="1">Income!AD7</f>
        <v>234.274892408391</v>
      </c>
      <c r="AE23" s="105">
        <f ca="1">Income!AE7</f>
        <v>235.66201179619213</v>
      </c>
      <c r="AF23" s="105">
        <f ca="1">Income!AF7</f>
        <v>237.05734418614747</v>
      </c>
      <c r="AG23" s="105">
        <f ca="1">Income!AG7</f>
        <v>238.46093820666266</v>
      </c>
      <c r="AH23" s="189">
        <f ca="1">Income!AH7</f>
        <v>239.87284277406766</v>
      </c>
      <c r="AI23" s="10">
        <f ca="1">Income!AI7</f>
        <v>241.29310709432124</v>
      </c>
      <c r="AJ23" s="105">
        <f ca="1">Income!AJ7</f>
        <v>242.72178066472611</v>
      </c>
      <c r="AK23" s="105">
        <f ca="1">Income!AK7</f>
        <v>244.15891327565376</v>
      </c>
      <c r="AL23" s="105">
        <f ca="1">Income!AL7</f>
        <v>245.60455501227969</v>
      </c>
      <c r="AM23" s="105">
        <f ca="1">Income!AM7</f>
        <v>247.05875625632905</v>
      </c>
      <c r="AN23" s="105">
        <f ca="1">Income!AN7</f>
        <v>248.5215676878324</v>
      </c>
      <c r="AO23" s="105">
        <f ca="1">Income!AO7</f>
        <v>249.99304028689176</v>
      </c>
      <c r="AP23" s="105">
        <f ca="1">Income!AP7</f>
        <v>251.4732253354577</v>
      </c>
      <c r="AQ23" s="105">
        <f ca="1">Income!AQ7</f>
        <v>252.96217441911637</v>
      </c>
      <c r="AR23" s="105">
        <f ca="1">Income!AR7</f>
        <v>254.45993942888714</v>
      </c>
      <c r="AS23" s="105">
        <f ca="1">Income!AS7</f>
        <v>255.96657256303118</v>
      </c>
      <c r="AT23" s="189">
        <f ca="1">Income!AT7</f>
        <v>257.48212632887072</v>
      </c>
      <c r="AU23" s="10">
        <f ca="1">Income!AU7</f>
        <v>259.00665354461887</v>
      </c>
      <c r="AV23" s="105">
        <f ca="1">Income!AV7</f>
        <v>260.54020734122014</v>
      </c>
      <c r="AW23" s="105">
        <f ca="1">Income!AW7</f>
        <v>262.08284116420248</v>
      </c>
      <c r="AX23" s="105">
        <f ca="1">Income!AX7</f>
        <v>263.63460877553979</v>
      </c>
      <c r="AY23" s="105">
        <f ca="1">Income!AY7</f>
        <v>265.19556425552548</v>
      </c>
      <c r="AZ23" s="105">
        <f ca="1">Income!AZ7</f>
        <v>266.76576200465706</v>
      </c>
      <c r="BA23" s="105">
        <f ca="1">Income!BA7</f>
        <v>268.34525674553248</v>
      </c>
      <c r="BB23" s="105">
        <f ca="1">Income!BB7</f>
        <v>269.93410352475684</v>
      </c>
      <c r="BC23" s="105">
        <f ca="1">Income!BC7</f>
        <v>271.53235771486106</v>
      </c>
      <c r="BD23" s="105">
        <f ca="1">Income!BD7</f>
        <v>273.14007501623144</v>
      </c>
      <c r="BE23" s="105">
        <f ca="1">Income!BE7</f>
        <v>274.75731145905098</v>
      </c>
      <c r="BF23" s="189">
        <f ca="1">Income!BF7</f>
        <v>276.38412340525218</v>
      </c>
      <c r="BG23" s="10">
        <f ca="1">Income!BG7</f>
        <v>278.02056755048119</v>
      </c>
      <c r="BH23" s="105">
        <f ca="1">Income!BH7</f>
        <v>279.66670092607347</v>
      </c>
      <c r="BI23" s="105">
        <f ca="1">Income!BI7</f>
        <v>281.32258090104199</v>
      </c>
      <c r="BJ23" s="105">
        <f ca="1">Income!BJ7</f>
        <v>282.98826518407577</v>
      </c>
      <c r="BK23" s="105">
        <f ca="1">Income!BK7</f>
        <v>284.66381182555182</v>
      </c>
      <c r="BL23" s="105">
        <f ca="1">Income!BL7</f>
        <v>286.34927921955784</v>
      </c>
      <c r="BM23" s="105">
        <f ca="1">Income!BM7</f>
        <v>288.04472610592734</v>
      </c>
      <c r="BN23" s="105">
        <f ca="1">Income!BN7</f>
        <v>289.75021157228656</v>
      </c>
      <c r="BO23" s="105">
        <f ca="1">Income!BO7</f>
        <v>291.46579505611459</v>
      </c>
      <c r="BP23" s="105">
        <f ca="1">Income!BP7</f>
        <v>293.19153634681351</v>
      </c>
      <c r="BQ23" s="105">
        <f ca="1">Income!BQ7</f>
        <v>294.92749558779315</v>
      </c>
      <c r="BR23" s="189">
        <f ca="1">Income!BR7</f>
        <v>296.67373327856683</v>
      </c>
    </row>
    <row r="24" spans="1:73" x14ac:dyDescent="0.25">
      <c r="B24" s="248"/>
      <c r="C24" s="201" t="s">
        <v>30</v>
      </c>
      <c r="D24" s="8"/>
      <c r="E24" s="189">
        <f t="shared" ca="1" si="18"/>
        <v>129.82412980703657</v>
      </c>
      <c r="F24" s="189">
        <f t="shared" ca="1" si="19"/>
        <v>139.35463725252063</v>
      </c>
      <c r="G24" s="189">
        <f t="shared" ca="1" si="20"/>
        <v>149.58478791766987</v>
      </c>
      <c r="H24" s="189">
        <f t="shared" ca="1" si="21"/>
        <v>160.56594324757248</v>
      </c>
      <c r="I24" s="189">
        <f t="shared" ca="1" si="22"/>
        <v>172.35323517771423</v>
      </c>
      <c r="J24" s="154"/>
      <c r="K24" s="10">
        <f ca="1">TermsPayCash*K23</f>
        <v>10.470873440084597</v>
      </c>
      <c r="L24" s="105">
        <f t="shared" ref="L24:AP24" ca="1" si="24">TermsPayCash*L23</f>
        <v>10.532870487257005</v>
      </c>
      <c r="M24" s="105">
        <f t="shared" ca="1" si="24"/>
        <v>10.595234613057579</v>
      </c>
      <c r="N24" s="105">
        <f t="shared" ca="1" si="24"/>
        <v>10.657967990924014</v>
      </c>
      <c r="O24" s="105">
        <f t="shared" ca="1" si="24"/>
        <v>10.721072807162725</v>
      </c>
      <c r="P24" s="105">
        <f t="shared" ca="1" si="24"/>
        <v>10.784551261025035</v>
      </c>
      <c r="Q24" s="105">
        <f t="shared" ca="1" si="24"/>
        <v>10.848405564783825</v>
      </c>
      <c r="R24" s="105">
        <f t="shared" ca="1" si="24"/>
        <v>10.912637943810637</v>
      </c>
      <c r="S24" s="105">
        <f t="shared" ca="1" si="24"/>
        <v>10.977250636653228</v>
      </c>
      <c r="T24" s="105">
        <f t="shared" ca="1" si="24"/>
        <v>11.042245895113579</v>
      </c>
      <c r="U24" s="105">
        <f t="shared" ca="1" si="24"/>
        <v>11.107625984326379</v>
      </c>
      <c r="V24" s="189">
        <f t="shared" ca="1" si="24"/>
        <v>11.173393182837962</v>
      </c>
      <c r="W24" s="10">
        <f t="shared" ca="1" si="24"/>
        <v>11.23954978268573</v>
      </c>
      <c r="X24" s="105">
        <f t="shared" ca="1" si="24"/>
        <v>11.306098089478001</v>
      </c>
      <c r="Y24" s="105">
        <f t="shared" ca="1" si="24"/>
        <v>11.373040422474395</v>
      </c>
      <c r="Z24" s="105">
        <f t="shared" ca="1" si="24"/>
        <v>11.440379114666642</v>
      </c>
      <c r="AA24" s="105">
        <f t="shared" ca="1" si="24"/>
        <v>11.5081165128599</v>
      </c>
      <c r="AB24" s="105">
        <f t="shared" ca="1" si="24"/>
        <v>11.57625497775453</v>
      </c>
      <c r="AC24" s="105">
        <f t="shared" ca="1" si="24"/>
        <v>11.644796884028386</v>
      </c>
      <c r="AD24" s="105">
        <f t="shared" ca="1" si="24"/>
        <v>11.713744620419551</v>
      </c>
      <c r="AE24" s="105">
        <f t="shared" ca="1" si="24"/>
        <v>11.783100589809607</v>
      </c>
      <c r="AF24" s="105">
        <f t="shared" ca="1" si="24"/>
        <v>11.852867209307375</v>
      </c>
      <c r="AG24" s="105">
        <f t="shared" ca="1" si="24"/>
        <v>11.923046910333134</v>
      </c>
      <c r="AH24" s="189">
        <f t="shared" ca="1" si="24"/>
        <v>11.993642138703384</v>
      </c>
      <c r="AI24" s="10">
        <f t="shared" ca="1" si="24"/>
        <v>12.064655354716063</v>
      </c>
      <c r="AJ24" s="105">
        <f t="shared" ca="1" si="24"/>
        <v>12.136089033236306</v>
      </c>
      <c r="AK24" s="105">
        <f t="shared" ca="1" si="24"/>
        <v>12.207945663782688</v>
      </c>
      <c r="AL24" s="105">
        <f t="shared" ca="1" si="24"/>
        <v>12.280227750613985</v>
      </c>
      <c r="AM24" s="105">
        <f t="shared" ca="1" si="24"/>
        <v>12.352937812816453</v>
      </c>
      <c r="AN24" s="105">
        <f t="shared" ca="1" si="24"/>
        <v>12.426078384391621</v>
      </c>
      <c r="AO24" s="105">
        <f t="shared" ca="1" si="24"/>
        <v>12.499652014344589</v>
      </c>
      <c r="AP24" s="105">
        <f t="shared" ca="1" si="24"/>
        <v>12.573661266772886</v>
      </c>
      <c r="AQ24" s="105">
        <f t="shared" ref="AQ24:BR24" ca="1" si="25">TermsPayCash*AQ23</f>
        <v>12.648108720955818</v>
      </c>
      <c r="AR24" s="105">
        <f t="shared" ca="1" si="25"/>
        <v>12.722996971444358</v>
      </c>
      <c r="AS24" s="105">
        <f t="shared" ca="1" si="25"/>
        <v>12.798328628151559</v>
      </c>
      <c r="AT24" s="189">
        <f t="shared" ca="1" si="25"/>
        <v>12.874106316443537</v>
      </c>
      <c r="AU24" s="10">
        <f t="shared" ca="1" si="25"/>
        <v>12.950332677230945</v>
      </c>
      <c r="AV24" s="105">
        <f t="shared" ca="1" si="25"/>
        <v>13.027010367061008</v>
      </c>
      <c r="AW24" s="105">
        <f t="shared" ca="1" si="25"/>
        <v>13.104142058210124</v>
      </c>
      <c r="AX24" s="105">
        <f t="shared" ca="1" si="25"/>
        <v>13.18173043877699</v>
      </c>
      <c r="AY24" s="105">
        <f t="shared" ca="1" si="25"/>
        <v>13.259778212776276</v>
      </c>
      <c r="AZ24" s="105">
        <f t="shared" ca="1" si="25"/>
        <v>13.338288100232853</v>
      </c>
      <c r="BA24" s="105">
        <f t="shared" ca="1" si="25"/>
        <v>13.417262837276624</v>
      </c>
      <c r="BB24" s="105">
        <f t="shared" ca="1" si="25"/>
        <v>13.496705176237842</v>
      </c>
      <c r="BC24" s="105">
        <f t="shared" ca="1" si="25"/>
        <v>13.576617885743055</v>
      </c>
      <c r="BD24" s="105">
        <f t="shared" ca="1" si="25"/>
        <v>13.657003750811572</v>
      </c>
      <c r="BE24" s="105">
        <f t="shared" ca="1" si="25"/>
        <v>13.737865572952551</v>
      </c>
      <c r="BF24" s="189">
        <f t="shared" ca="1" si="25"/>
        <v>13.819206170262611</v>
      </c>
      <c r="BG24" s="10">
        <f t="shared" ca="1" si="25"/>
        <v>13.90102837752406</v>
      </c>
      <c r="BH24" s="105">
        <f t="shared" ca="1" si="25"/>
        <v>13.983335046303674</v>
      </c>
      <c r="BI24" s="105">
        <f t="shared" ca="1" si="25"/>
        <v>14.066129045052101</v>
      </c>
      <c r="BJ24" s="105">
        <f t="shared" ca="1" si="25"/>
        <v>14.14941325920379</v>
      </c>
      <c r="BK24" s="105">
        <f t="shared" ca="1" si="25"/>
        <v>14.233190591277591</v>
      </c>
      <c r="BL24" s="105">
        <f t="shared" ca="1" si="25"/>
        <v>14.317463960977893</v>
      </c>
      <c r="BM24" s="105">
        <f t="shared" ca="1" si="25"/>
        <v>14.402236305296368</v>
      </c>
      <c r="BN24" s="105">
        <f t="shared" ca="1" si="25"/>
        <v>14.487510578614328</v>
      </c>
      <c r="BO24" s="105">
        <f t="shared" ca="1" si="25"/>
        <v>14.57328975280573</v>
      </c>
      <c r="BP24" s="105">
        <f t="shared" ca="1" si="25"/>
        <v>14.659576817340676</v>
      </c>
      <c r="BQ24" s="105">
        <f t="shared" ca="1" si="25"/>
        <v>14.746374779389658</v>
      </c>
      <c r="BR24" s="189">
        <f t="shared" ca="1" si="25"/>
        <v>14.833686663928342</v>
      </c>
    </row>
    <row r="25" spans="1:73" x14ac:dyDescent="0.25">
      <c r="B25" s="248"/>
      <c r="C25" s="209" t="s">
        <v>32</v>
      </c>
      <c r="D25" s="8"/>
      <c r="E25" s="189">
        <f t="shared" ca="1" si="18"/>
        <v>1186.5073662419861</v>
      </c>
      <c r="F25" s="189">
        <f t="shared" ca="1" si="19"/>
        <v>1385.343882966552</v>
      </c>
      <c r="G25" s="189">
        <f t="shared" ca="1" si="20"/>
        <v>1487.0432373992969</v>
      </c>
      <c r="H25" s="189">
        <f t="shared" ca="1" si="21"/>
        <v>1596.2084339375338</v>
      </c>
      <c r="I25" s="189">
        <f t="shared" ca="1" si="22"/>
        <v>1713.3875468404844</v>
      </c>
      <c r="J25" s="154"/>
      <c r="K25" s="10"/>
      <c r="L25" s="105">
        <f t="shared" ref="L25:AQ25" ca="1" si="26">TermsPay30*K23</f>
        <v>104.70873440084597</v>
      </c>
      <c r="M25" s="105">
        <f t="shared" ca="1" si="26"/>
        <v>105.32870487257004</v>
      </c>
      <c r="N25" s="105">
        <f t="shared" ca="1" si="26"/>
        <v>105.95234613057579</v>
      </c>
      <c r="O25" s="105">
        <f t="shared" ca="1" si="26"/>
        <v>106.57967990924013</v>
      </c>
      <c r="P25" s="105">
        <f t="shared" ca="1" si="26"/>
        <v>107.21072807162724</v>
      </c>
      <c r="Q25" s="105">
        <f t="shared" ca="1" si="26"/>
        <v>107.84551261025034</v>
      </c>
      <c r="R25" s="105">
        <f t="shared" ca="1" si="26"/>
        <v>108.48405564783823</v>
      </c>
      <c r="S25" s="105">
        <f t="shared" ca="1" si="26"/>
        <v>109.12637943810637</v>
      </c>
      <c r="T25" s="105">
        <f t="shared" ca="1" si="26"/>
        <v>109.77250636653227</v>
      </c>
      <c r="U25" s="105">
        <f t="shared" ca="1" si="26"/>
        <v>110.42245895113578</v>
      </c>
      <c r="V25" s="189">
        <f t="shared" ca="1" si="26"/>
        <v>111.07625984326378</v>
      </c>
      <c r="W25" s="10">
        <f t="shared" ca="1" si="26"/>
        <v>111.73393182837962</v>
      </c>
      <c r="X25" s="105">
        <f t="shared" ca="1" si="26"/>
        <v>112.39549782685729</v>
      </c>
      <c r="Y25" s="105">
        <f t="shared" ca="1" si="26"/>
        <v>113.06098089478</v>
      </c>
      <c r="Z25" s="105">
        <f t="shared" ca="1" si="26"/>
        <v>113.73040422474394</v>
      </c>
      <c r="AA25" s="105">
        <f t="shared" ca="1" si="26"/>
        <v>114.40379114666642</v>
      </c>
      <c r="AB25" s="105">
        <f t="shared" ca="1" si="26"/>
        <v>115.08116512859898</v>
      </c>
      <c r="AC25" s="105">
        <f t="shared" ca="1" si="26"/>
        <v>115.76254977754529</v>
      </c>
      <c r="AD25" s="105">
        <f t="shared" ca="1" si="26"/>
        <v>116.44796884028385</v>
      </c>
      <c r="AE25" s="105">
        <f t="shared" ca="1" si="26"/>
        <v>117.1374462041955</v>
      </c>
      <c r="AF25" s="105">
        <f t="shared" ca="1" si="26"/>
        <v>117.83100589809607</v>
      </c>
      <c r="AG25" s="105">
        <f t="shared" ca="1" si="26"/>
        <v>118.52867209307374</v>
      </c>
      <c r="AH25" s="189">
        <f t="shared" ca="1" si="26"/>
        <v>119.23046910333133</v>
      </c>
      <c r="AI25" s="10">
        <f t="shared" ca="1" si="26"/>
        <v>119.93642138703383</v>
      </c>
      <c r="AJ25" s="105">
        <f t="shared" ca="1" si="26"/>
        <v>120.64655354716062</v>
      </c>
      <c r="AK25" s="105">
        <f t="shared" ca="1" si="26"/>
        <v>121.36089033236306</v>
      </c>
      <c r="AL25" s="105">
        <f t="shared" ca="1" si="26"/>
        <v>122.07945663782688</v>
      </c>
      <c r="AM25" s="105">
        <f t="shared" ca="1" si="26"/>
        <v>122.80227750613984</v>
      </c>
      <c r="AN25" s="105">
        <f t="shared" ca="1" si="26"/>
        <v>123.52937812816452</v>
      </c>
      <c r="AO25" s="105">
        <f t="shared" ca="1" si="26"/>
        <v>124.2607838439162</v>
      </c>
      <c r="AP25" s="105">
        <f t="shared" ca="1" si="26"/>
        <v>124.99652014344588</v>
      </c>
      <c r="AQ25" s="105">
        <f t="shared" ca="1" si="26"/>
        <v>125.73661266772885</v>
      </c>
      <c r="AR25" s="105">
        <f t="shared" ref="AR25:BR25" ca="1" si="27">TermsPay30*AQ23</f>
        <v>126.48108720955818</v>
      </c>
      <c r="AS25" s="105">
        <f t="shared" ca="1" si="27"/>
        <v>127.22996971444357</v>
      </c>
      <c r="AT25" s="189">
        <f t="shared" ca="1" si="27"/>
        <v>127.98328628151559</v>
      </c>
      <c r="AU25" s="10">
        <f t="shared" ca="1" si="27"/>
        <v>128.74106316443536</v>
      </c>
      <c r="AV25" s="105">
        <f t="shared" ca="1" si="27"/>
        <v>129.50332677230944</v>
      </c>
      <c r="AW25" s="105">
        <f t="shared" ca="1" si="27"/>
        <v>130.27010367061007</v>
      </c>
      <c r="AX25" s="105">
        <f t="shared" ca="1" si="27"/>
        <v>131.04142058210124</v>
      </c>
      <c r="AY25" s="105">
        <f t="shared" ca="1" si="27"/>
        <v>131.81730438776989</v>
      </c>
      <c r="AZ25" s="105">
        <f t="shared" ca="1" si="27"/>
        <v>132.59778212776274</v>
      </c>
      <c r="BA25" s="105">
        <f t="shared" ca="1" si="27"/>
        <v>133.38288100232853</v>
      </c>
      <c r="BB25" s="105">
        <f t="shared" ca="1" si="27"/>
        <v>134.17262837276624</v>
      </c>
      <c r="BC25" s="105">
        <f t="shared" ca="1" si="27"/>
        <v>134.96705176237842</v>
      </c>
      <c r="BD25" s="105">
        <f t="shared" ca="1" si="27"/>
        <v>135.76617885743053</v>
      </c>
      <c r="BE25" s="105">
        <f t="shared" ca="1" si="27"/>
        <v>136.57003750811572</v>
      </c>
      <c r="BF25" s="189">
        <f t="shared" ca="1" si="27"/>
        <v>137.37865572952549</v>
      </c>
      <c r="BG25" s="10">
        <f t="shared" ca="1" si="27"/>
        <v>138.19206170262609</v>
      </c>
      <c r="BH25" s="105">
        <f t="shared" ca="1" si="27"/>
        <v>139.01028377524059</v>
      </c>
      <c r="BI25" s="105">
        <f t="shared" ca="1" si="27"/>
        <v>139.83335046303674</v>
      </c>
      <c r="BJ25" s="105">
        <f t="shared" ca="1" si="27"/>
        <v>140.66129045052099</v>
      </c>
      <c r="BK25" s="105">
        <f t="shared" ca="1" si="27"/>
        <v>141.49413259203789</v>
      </c>
      <c r="BL25" s="105">
        <f t="shared" ca="1" si="27"/>
        <v>142.33190591277591</v>
      </c>
      <c r="BM25" s="105">
        <f t="shared" ca="1" si="27"/>
        <v>143.17463960977892</v>
      </c>
      <c r="BN25" s="105">
        <f t="shared" ca="1" si="27"/>
        <v>144.02236305296367</v>
      </c>
      <c r="BO25" s="105">
        <f t="shared" ca="1" si="27"/>
        <v>144.87510578614328</v>
      </c>
      <c r="BP25" s="105">
        <f t="shared" ca="1" si="27"/>
        <v>145.73289752805729</v>
      </c>
      <c r="BQ25" s="105">
        <f t="shared" ca="1" si="27"/>
        <v>146.59576817340675</v>
      </c>
      <c r="BR25" s="189">
        <f t="shared" ca="1" si="27"/>
        <v>147.46374779389657</v>
      </c>
    </row>
    <row r="26" spans="1:73" x14ac:dyDescent="0.25">
      <c r="B26" s="251"/>
      <c r="C26" s="211" t="s">
        <v>34</v>
      </c>
      <c r="D26" s="8"/>
      <c r="E26" s="189">
        <f t="shared" ca="1" si="18"/>
        <v>881.85350724695218</v>
      </c>
      <c r="F26" s="189">
        <f t="shared" ca="1" si="19"/>
        <v>1129.2955324393172</v>
      </c>
      <c r="G26" s="189">
        <f t="shared" ca="1" si="20"/>
        <v>1212.1981445813124</v>
      </c>
      <c r="H26" s="189">
        <f t="shared" ca="1" si="21"/>
        <v>1301.1867128814094</v>
      </c>
      <c r="I26" s="189">
        <f t="shared" ca="1" si="22"/>
        <v>1396.7080129164131</v>
      </c>
      <c r="J26" s="154"/>
      <c r="K26" s="8"/>
      <c r="L26" s="8"/>
      <c r="M26" s="8">
        <f t="shared" ref="M26:AR26" ca="1" si="28">TermsPay60*K23</f>
        <v>85.861162208693685</v>
      </c>
      <c r="N26" s="8">
        <f t="shared" ca="1" si="28"/>
        <v>86.369537995507429</v>
      </c>
      <c r="O26" s="8">
        <f t="shared" ca="1" si="28"/>
        <v>86.880923827072138</v>
      </c>
      <c r="P26" s="8">
        <f t="shared" ca="1" si="28"/>
        <v>87.395337525576906</v>
      </c>
      <c r="Q26" s="8">
        <f t="shared" ca="1" si="28"/>
        <v>87.912797018734338</v>
      </c>
      <c r="R26" s="8">
        <f t="shared" ca="1" si="28"/>
        <v>88.433320340405274</v>
      </c>
      <c r="S26" s="8">
        <f t="shared" ca="1" si="28"/>
        <v>88.95692563122735</v>
      </c>
      <c r="T26" s="8">
        <f t="shared" ca="1" si="28"/>
        <v>89.483631139247223</v>
      </c>
      <c r="U26" s="8">
        <f t="shared" ca="1" si="28"/>
        <v>90.013455220556452</v>
      </c>
      <c r="V26" s="189">
        <f t="shared" ca="1" si="28"/>
        <v>90.546416339931341</v>
      </c>
      <c r="W26" s="8">
        <f t="shared" ca="1" si="28"/>
        <v>91.082533071476291</v>
      </c>
      <c r="X26" s="8">
        <f t="shared" ca="1" si="28"/>
        <v>91.621824099271294</v>
      </c>
      <c r="Y26" s="8">
        <f t="shared" ca="1" si="28"/>
        <v>92.164308218022981</v>
      </c>
      <c r="Z26" s="8">
        <f t="shared" ca="1" si="28"/>
        <v>92.710004333719596</v>
      </c>
      <c r="AA26" s="8">
        <f t="shared" ca="1" si="28"/>
        <v>93.258931464290015</v>
      </c>
      <c r="AB26" s="8">
        <f t="shared" ca="1" si="28"/>
        <v>93.811108740266462</v>
      </c>
      <c r="AC26" s="8">
        <f t="shared" ca="1" si="28"/>
        <v>94.366555405451166</v>
      </c>
      <c r="AD26" s="8">
        <f t="shared" ca="1" si="28"/>
        <v>94.925290817587126</v>
      </c>
      <c r="AE26" s="8">
        <f t="shared" ca="1" si="28"/>
        <v>95.487334449032744</v>
      </c>
      <c r="AF26" s="8">
        <f t="shared" ca="1" si="28"/>
        <v>96.052705887440297</v>
      </c>
      <c r="AG26" s="8">
        <f t="shared" ca="1" si="28"/>
        <v>96.621424836438763</v>
      </c>
      <c r="AH26" s="189">
        <f t="shared" ca="1" si="28"/>
        <v>97.193511116320465</v>
      </c>
      <c r="AI26" s="8">
        <f t="shared" ca="1" si="28"/>
        <v>97.76898466473169</v>
      </c>
      <c r="AJ26" s="8">
        <f t="shared" ca="1" si="28"/>
        <v>98.347865537367738</v>
      </c>
      <c r="AK26" s="8">
        <f t="shared" ca="1" si="28"/>
        <v>98.930173908671705</v>
      </c>
      <c r="AL26" s="8">
        <f t="shared" ca="1" si="28"/>
        <v>99.515930072537699</v>
      </c>
      <c r="AM26" s="8">
        <f t="shared" ca="1" si="28"/>
        <v>100.10515444301804</v>
      </c>
      <c r="AN26" s="8">
        <f t="shared" ca="1" si="28"/>
        <v>100.69786755503466</v>
      </c>
      <c r="AO26" s="8">
        <f t="shared" ca="1" si="28"/>
        <v>101.29409006509491</v>
      </c>
      <c r="AP26" s="8">
        <f t="shared" ca="1" si="28"/>
        <v>101.89384275201128</v>
      </c>
      <c r="AQ26" s="8">
        <f t="shared" ca="1" si="28"/>
        <v>102.49714651762561</v>
      </c>
      <c r="AR26" s="8">
        <f t="shared" ca="1" si="28"/>
        <v>103.10402238753765</v>
      </c>
      <c r="AS26" s="8">
        <f t="shared" ref="AS26:BR26" ca="1" si="29">TermsPay60*AQ23</f>
        <v>103.71449151183771</v>
      </c>
      <c r="AT26" s="189">
        <f t="shared" ca="1" si="29"/>
        <v>104.32857516584372</v>
      </c>
      <c r="AU26" s="8">
        <f t="shared" ca="1" si="29"/>
        <v>104.94629475084278</v>
      </c>
      <c r="AV26" s="8">
        <f t="shared" ca="1" si="29"/>
        <v>105.56767179483698</v>
      </c>
      <c r="AW26" s="8">
        <f t="shared" ca="1" si="29"/>
        <v>106.19272795329373</v>
      </c>
      <c r="AX26" s="8">
        <f t="shared" ca="1" si="29"/>
        <v>106.82148500990026</v>
      </c>
      <c r="AY26" s="8">
        <f t="shared" ca="1" si="29"/>
        <v>107.453964877323</v>
      </c>
      <c r="AZ26" s="8">
        <f t="shared" ca="1" si="29"/>
        <v>108.0901895979713</v>
      </c>
      <c r="BA26" s="8">
        <f t="shared" ca="1" si="29"/>
        <v>108.73018134476544</v>
      </c>
      <c r="BB26" s="8">
        <f t="shared" ca="1" si="29"/>
        <v>109.37396242190938</v>
      </c>
      <c r="BC26" s="8">
        <f t="shared" ca="1" si="29"/>
        <v>110.02155526566831</v>
      </c>
      <c r="BD26" s="8">
        <f t="shared" ca="1" si="29"/>
        <v>110.6729824451503</v>
      </c>
      <c r="BE26" s="8">
        <f t="shared" ca="1" si="29"/>
        <v>111.32826666309303</v>
      </c>
      <c r="BF26" s="189">
        <f t="shared" ca="1" si="29"/>
        <v>111.98743075665489</v>
      </c>
      <c r="BG26" s="8">
        <f t="shared" ca="1" si="29"/>
        <v>112.6504976982109</v>
      </c>
      <c r="BH26" s="8">
        <f t="shared" ca="1" si="29"/>
        <v>113.31749059615339</v>
      </c>
      <c r="BI26" s="8">
        <f t="shared" ca="1" si="29"/>
        <v>113.98843269569728</v>
      </c>
      <c r="BJ26" s="8">
        <f t="shared" ca="1" si="29"/>
        <v>114.66334737969012</v>
      </c>
      <c r="BK26" s="8">
        <f t="shared" ca="1" si="29"/>
        <v>115.34225816942721</v>
      </c>
      <c r="BL26" s="8">
        <f t="shared" ca="1" si="29"/>
        <v>116.02518872547105</v>
      </c>
      <c r="BM26" s="8">
        <f t="shared" ca="1" si="29"/>
        <v>116.71216284847624</v>
      </c>
      <c r="BN26" s="8">
        <f t="shared" ca="1" si="29"/>
        <v>117.40320448001872</v>
      </c>
      <c r="BO26" s="8">
        <f t="shared" ca="1" si="29"/>
        <v>118.0983377034302</v>
      </c>
      <c r="BP26" s="8">
        <f t="shared" ca="1" si="29"/>
        <v>118.79758674463748</v>
      </c>
      <c r="BQ26" s="8">
        <f t="shared" ca="1" si="29"/>
        <v>119.50097597300697</v>
      </c>
      <c r="BR26" s="189">
        <f t="shared" ca="1" si="29"/>
        <v>120.20852990219353</v>
      </c>
    </row>
    <row r="27" spans="1:73" x14ac:dyDescent="0.25">
      <c r="B27" s="251"/>
      <c r="C27" s="210" t="s">
        <v>36</v>
      </c>
      <c r="D27" s="8"/>
      <c r="E27" s="190">
        <f t="shared" ca="1" si="18"/>
        <v>77.200691795806904</v>
      </c>
      <c r="F27" s="190">
        <f t="shared" ca="1" si="19"/>
        <v>109.52667684516372</v>
      </c>
      <c r="G27" s="190">
        <f t="shared" ca="1" si="20"/>
        <v>117.56712980797946</v>
      </c>
      <c r="H27" s="190">
        <f t="shared" ca="1" si="21"/>
        <v>126.19783973566813</v>
      </c>
      <c r="I27" s="190">
        <f t="shared" ca="1" si="22"/>
        <v>135.46213792886581</v>
      </c>
      <c r="J27" s="154"/>
      <c r="K27" s="181"/>
      <c r="L27" s="181"/>
      <c r="M27" s="181"/>
      <c r="N27" s="181">
        <f t="shared" ref="N27:AS27" ca="1" si="30">TermsPay90*K23</f>
        <v>8.3766987520676786</v>
      </c>
      <c r="O27" s="181">
        <f t="shared" ca="1" si="30"/>
        <v>8.4262963898056036</v>
      </c>
      <c r="P27" s="181">
        <f t="shared" ca="1" si="30"/>
        <v>8.4761876904460642</v>
      </c>
      <c r="Q27" s="181">
        <f t="shared" ca="1" si="30"/>
        <v>8.5263743927392106</v>
      </c>
      <c r="R27" s="181">
        <f t="shared" ca="1" si="30"/>
        <v>8.576858245730179</v>
      </c>
      <c r="S27" s="181">
        <f t="shared" ca="1" si="30"/>
        <v>8.6276410088200279</v>
      </c>
      <c r="T27" s="181">
        <f t="shared" ca="1" si="30"/>
        <v>8.6787244518270583</v>
      </c>
      <c r="U27" s="181">
        <f t="shared" ca="1" si="30"/>
        <v>8.7301103550485095</v>
      </c>
      <c r="V27" s="190">
        <f t="shared" ca="1" si="30"/>
        <v>8.781800509322581</v>
      </c>
      <c r="W27" s="181">
        <f t="shared" ca="1" si="30"/>
        <v>8.8337967160908626</v>
      </c>
      <c r="X27" s="181">
        <f t="shared" ca="1" si="30"/>
        <v>8.8861007874611033</v>
      </c>
      <c r="Y27" s="181">
        <f t="shared" ca="1" si="30"/>
        <v>8.9387145462703703</v>
      </c>
      <c r="Z27" s="181">
        <f t="shared" ca="1" si="30"/>
        <v>8.9916398261485835</v>
      </c>
      <c r="AA27" s="181">
        <f t="shared" ca="1" si="30"/>
        <v>9.0448784715824004</v>
      </c>
      <c r="AB27" s="181">
        <f t="shared" ca="1" si="30"/>
        <v>9.0984323379795153</v>
      </c>
      <c r="AC27" s="181">
        <f t="shared" ca="1" si="30"/>
        <v>9.1523032917333147</v>
      </c>
      <c r="AD27" s="181">
        <f t="shared" ca="1" si="30"/>
        <v>9.2064932102879187</v>
      </c>
      <c r="AE27" s="181">
        <f t="shared" ca="1" si="30"/>
        <v>9.2610039822036239</v>
      </c>
      <c r="AF27" s="181">
        <f t="shared" ca="1" si="30"/>
        <v>9.3158375072227084</v>
      </c>
      <c r="AG27" s="181">
        <f t="shared" ca="1" si="30"/>
        <v>9.3709956963356404</v>
      </c>
      <c r="AH27" s="190">
        <f t="shared" ca="1" si="30"/>
        <v>9.426480471847686</v>
      </c>
      <c r="AI27" s="181">
        <f t="shared" ca="1" si="30"/>
        <v>9.4822937674458991</v>
      </c>
      <c r="AJ27" s="181">
        <f t="shared" ca="1" si="30"/>
        <v>9.5384375282665061</v>
      </c>
      <c r="AK27" s="181">
        <f t="shared" ca="1" si="30"/>
        <v>9.5949137109627074</v>
      </c>
      <c r="AL27" s="181">
        <f t="shared" ca="1" si="30"/>
        <v>9.6517242837728503</v>
      </c>
      <c r="AM27" s="181">
        <f t="shared" ca="1" si="30"/>
        <v>9.7088712265890447</v>
      </c>
      <c r="AN27" s="181">
        <f t="shared" ca="1" si="30"/>
        <v>9.7663565310261511</v>
      </c>
      <c r="AO27" s="181">
        <f t="shared" ca="1" si="30"/>
        <v>9.8241822004911885</v>
      </c>
      <c r="AP27" s="181">
        <f t="shared" ca="1" si="30"/>
        <v>9.8823502502531628</v>
      </c>
      <c r="AQ27" s="181">
        <f t="shared" ca="1" si="30"/>
        <v>9.9408627075132969</v>
      </c>
      <c r="AR27" s="181">
        <f t="shared" ca="1" si="30"/>
        <v>9.9997216114756711</v>
      </c>
      <c r="AS27" s="181">
        <f t="shared" ca="1" si="30"/>
        <v>10.058929013418307</v>
      </c>
      <c r="AT27" s="190">
        <f t="shared" ref="AT27:BR27" ca="1" si="31">TermsPay90*AQ23</f>
        <v>10.118486976764656</v>
      </c>
      <c r="AU27" s="181">
        <f t="shared" ca="1" si="31"/>
        <v>10.178397577155486</v>
      </c>
      <c r="AV27" s="181">
        <f t="shared" ca="1" si="31"/>
        <v>10.238662902521247</v>
      </c>
      <c r="AW27" s="181">
        <f t="shared" ca="1" si="31"/>
        <v>10.299285053154829</v>
      </c>
      <c r="AX27" s="181">
        <f t="shared" ca="1" si="31"/>
        <v>10.360266141784756</v>
      </c>
      <c r="AY27" s="181">
        <f t="shared" ca="1" si="31"/>
        <v>10.421608293648806</v>
      </c>
      <c r="AZ27" s="181">
        <f t="shared" ca="1" si="31"/>
        <v>10.483313646568099</v>
      </c>
      <c r="BA27" s="181">
        <f t="shared" ca="1" si="31"/>
        <v>10.545384351021593</v>
      </c>
      <c r="BB27" s="181">
        <f t="shared" ca="1" si="31"/>
        <v>10.607822570221019</v>
      </c>
      <c r="BC27" s="181">
        <f t="shared" ca="1" si="31"/>
        <v>10.670630480186283</v>
      </c>
      <c r="BD27" s="181">
        <f t="shared" ca="1" si="31"/>
        <v>10.7338102698213</v>
      </c>
      <c r="BE27" s="181">
        <f t="shared" ca="1" si="31"/>
        <v>10.797364140990274</v>
      </c>
      <c r="BF27" s="190">
        <f t="shared" ca="1" si="31"/>
        <v>10.861294308594443</v>
      </c>
      <c r="BG27" s="181">
        <f t="shared" ca="1" si="31"/>
        <v>10.925603000649257</v>
      </c>
      <c r="BH27" s="181">
        <f t="shared" ca="1" si="31"/>
        <v>10.99029245836204</v>
      </c>
      <c r="BI27" s="181">
        <f t="shared" ca="1" si="31"/>
        <v>11.055364936210088</v>
      </c>
      <c r="BJ27" s="181">
        <f t="shared" ca="1" si="31"/>
        <v>11.120822702019248</v>
      </c>
      <c r="BK27" s="181">
        <f t="shared" ca="1" si="31"/>
        <v>11.186668037042939</v>
      </c>
      <c r="BL27" s="181">
        <f t="shared" ca="1" si="31"/>
        <v>11.25290323604168</v>
      </c>
      <c r="BM27" s="181">
        <f t="shared" ca="1" si="31"/>
        <v>11.319530607363031</v>
      </c>
      <c r="BN27" s="181">
        <f t="shared" ca="1" si="31"/>
        <v>11.386552473022073</v>
      </c>
      <c r="BO27" s="181">
        <f t="shared" ca="1" si="31"/>
        <v>11.453971168782314</v>
      </c>
      <c r="BP27" s="181">
        <f t="shared" ca="1" si="31"/>
        <v>11.521789044237094</v>
      </c>
      <c r="BQ27" s="181">
        <f t="shared" ca="1" si="31"/>
        <v>11.590008462891463</v>
      </c>
      <c r="BR27" s="190">
        <f t="shared" ca="1" si="31"/>
        <v>11.658631802244583</v>
      </c>
    </row>
    <row r="28" spans="1:73" s="10" customFormat="1" x14ac:dyDescent="0.25">
      <c r="A28" s="246"/>
      <c r="B28" s="254"/>
      <c r="C28" s="60" t="s">
        <v>46</v>
      </c>
      <c r="D28" s="8"/>
      <c r="E28" s="10">
        <f t="shared" ca="1" si="18"/>
        <v>2275.3856950917816</v>
      </c>
      <c r="F28" s="10">
        <f t="shared" ca="1" si="19"/>
        <v>2763.5207295035534</v>
      </c>
      <c r="G28" s="10">
        <f t="shared" ca="1" si="20"/>
        <v>2966.3932997062589</v>
      </c>
      <c r="H28" s="10">
        <f t="shared" ca="1" si="21"/>
        <v>3184.1589298021836</v>
      </c>
      <c r="I28" s="10">
        <f t="shared" ca="1" si="22"/>
        <v>3417.9109328634781</v>
      </c>
      <c r="J28" s="7"/>
      <c r="K28" s="8">
        <f t="shared" ref="K28:AP28" ca="1" si="32">SUM(K24:K27)</f>
        <v>10.470873440084597</v>
      </c>
      <c r="L28" s="8">
        <f t="shared" ca="1" si="32"/>
        <v>115.24160488810297</v>
      </c>
      <c r="M28" s="8">
        <f t="shared" ca="1" si="32"/>
        <v>201.78510169432133</v>
      </c>
      <c r="N28" s="8">
        <f t="shared" ca="1" si="32"/>
        <v>211.35655086907491</v>
      </c>
      <c r="O28" s="8">
        <f t="shared" ca="1" si="32"/>
        <v>212.60797293328059</v>
      </c>
      <c r="P28" s="8">
        <f t="shared" ca="1" si="32"/>
        <v>213.86680454867525</v>
      </c>
      <c r="Q28" s="8">
        <f t="shared" ca="1" si="32"/>
        <v>215.13308958650768</v>
      </c>
      <c r="R28" s="8">
        <f t="shared" ca="1" si="32"/>
        <v>216.40687217778435</v>
      </c>
      <c r="S28" s="8">
        <f t="shared" ca="1" si="32"/>
        <v>217.68819671480696</v>
      </c>
      <c r="T28" s="8">
        <f t="shared" ca="1" si="32"/>
        <v>218.97710785272014</v>
      </c>
      <c r="U28" s="8">
        <f t="shared" ca="1" si="32"/>
        <v>220.2736505110671</v>
      </c>
      <c r="V28" s="104">
        <f t="shared" ca="1" si="32"/>
        <v>221.57786987535567</v>
      </c>
      <c r="W28" s="8">
        <f t="shared" ca="1" si="32"/>
        <v>222.8898113986325</v>
      </c>
      <c r="X28" s="8">
        <f t="shared" ca="1" si="32"/>
        <v>224.20952080306768</v>
      </c>
      <c r="Y28" s="8">
        <f t="shared" ca="1" si="32"/>
        <v>225.53704408154775</v>
      </c>
      <c r="Z28" s="8">
        <f t="shared" ca="1" si="32"/>
        <v>226.87242749927873</v>
      </c>
      <c r="AA28" s="8">
        <f t="shared" ca="1" si="32"/>
        <v>228.21571759539873</v>
      </c>
      <c r="AB28" s="8">
        <f t="shared" ca="1" si="32"/>
        <v>229.56696118459948</v>
      </c>
      <c r="AC28" s="8">
        <f t="shared" ca="1" si="32"/>
        <v>230.92620535875815</v>
      </c>
      <c r="AD28" s="8">
        <f t="shared" ca="1" si="32"/>
        <v>232.29349748857845</v>
      </c>
      <c r="AE28" s="8">
        <f t="shared" ca="1" si="32"/>
        <v>233.66888522524147</v>
      </c>
      <c r="AF28" s="8">
        <f t="shared" ca="1" si="32"/>
        <v>235.05241650206645</v>
      </c>
      <c r="AG28" s="8">
        <f t="shared" ca="1" si="32"/>
        <v>236.4441395361813</v>
      </c>
      <c r="AH28" s="104">
        <f t="shared" ca="1" si="32"/>
        <v>237.84410283020287</v>
      </c>
      <c r="AI28" s="8">
        <f t="shared" ca="1" si="32"/>
        <v>239.2523551739275</v>
      </c>
      <c r="AJ28" s="8">
        <f t="shared" ca="1" si="32"/>
        <v>240.66894564603118</v>
      </c>
      <c r="AK28" s="8">
        <f t="shared" ca="1" si="32"/>
        <v>242.09392361578017</v>
      </c>
      <c r="AL28" s="8">
        <f t="shared" ca="1" si="32"/>
        <v>243.52733874475143</v>
      </c>
      <c r="AM28" s="8">
        <f t="shared" ca="1" si="32"/>
        <v>244.9692409885634</v>
      </c>
      <c r="AN28" s="8">
        <f t="shared" ca="1" si="32"/>
        <v>246.41968059861696</v>
      </c>
      <c r="AO28" s="8">
        <f t="shared" ca="1" si="32"/>
        <v>247.87870812384688</v>
      </c>
      <c r="AP28" s="8">
        <f t="shared" ca="1" si="32"/>
        <v>249.34637441248319</v>
      </c>
      <c r="AQ28" s="8">
        <f t="shared" ref="AQ28:BR28" ca="1" si="33">SUM(AQ24:AQ27)</f>
        <v>250.82273061382358</v>
      </c>
      <c r="AR28" s="8">
        <f t="shared" ca="1" si="33"/>
        <v>252.30782818001589</v>
      </c>
      <c r="AS28" s="8">
        <f t="shared" ca="1" si="33"/>
        <v>253.80171886785115</v>
      </c>
      <c r="AT28" s="104">
        <f t="shared" ca="1" si="33"/>
        <v>255.30445474056748</v>
      </c>
      <c r="AU28" s="8">
        <f t="shared" ca="1" si="33"/>
        <v>256.81608816966457</v>
      </c>
      <c r="AV28" s="8">
        <f t="shared" ca="1" si="33"/>
        <v>258.33667183672867</v>
      </c>
      <c r="AW28" s="8">
        <f t="shared" ca="1" si="33"/>
        <v>259.86625873526879</v>
      </c>
      <c r="AX28" s="8">
        <f t="shared" ca="1" si="33"/>
        <v>261.4049021725632</v>
      </c>
      <c r="AY28" s="8">
        <f t="shared" ca="1" si="33"/>
        <v>262.95265577151798</v>
      </c>
      <c r="AZ28" s="8">
        <f t="shared" ca="1" si="33"/>
        <v>264.50957347253501</v>
      </c>
      <c r="BA28" s="8">
        <f t="shared" ca="1" si="33"/>
        <v>266.07570953539215</v>
      </c>
      <c r="BB28" s="8">
        <f t="shared" ca="1" si="33"/>
        <v>267.65111854113445</v>
      </c>
      <c r="BC28" s="8">
        <f t="shared" ca="1" si="33"/>
        <v>269.23585539397607</v>
      </c>
      <c r="BD28" s="8">
        <f t="shared" ca="1" si="33"/>
        <v>270.82997532321366</v>
      </c>
      <c r="BE28" s="8">
        <f t="shared" ca="1" si="33"/>
        <v>272.43353388515158</v>
      </c>
      <c r="BF28" s="104">
        <f t="shared" ca="1" si="33"/>
        <v>274.04658696503742</v>
      </c>
      <c r="BG28" s="8">
        <f t="shared" ca="1" si="33"/>
        <v>275.66919077901031</v>
      </c>
      <c r="BH28" s="8">
        <f t="shared" ca="1" si="33"/>
        <v>277.30140187605969</v>
      </c>
      <c r="BI28" s="8">
        <f t="shared" ca="1" si="33"/>
        <v>278.94327713999621</v>
      </c>
      <c r="BJ28" s="8">
        <f t="shared" ca="1" si="33"/>
        <v>280.59487379143417</v>
      </c>
      <c r="BK28" s="8">
        <f t="shared" ca="1" si="33"/>
        <v>282.25624938978564</v>
      </c>
      <c r="BL28" s="8">
        <f t="shared" ca="1" si="33"/>
        <v>283.92746183526651</v>
      </c>
      <c r="BM28" s="8">
        <f t="shared" ca="1" si="33"/>
        <v>285.60856937091455</v>
      </c>
      <c r="BN28" s="8">
        <f t="shared" ca="1" si="33"/>
        <v>287.29963058461874</v>
      </c>
      <c r="BO28" s="8">
        <f t="shared" ca="1" si="33"/>
        <v>289.00070441116151</v>
      </c>
      <c r="BP28" s="8">
        <f t="shared" ca="1" si="33"/>
        <v>290.71185013427254</v>
      </c>
      <c r="BQ28" s="8">
        <f t="shared" ca="1" si="33"/>
        <v>292.43312738869491</v>
      </c>
      <c r="BR28" s="104">
        <f t="shared" ca="1" si="33"/>
        <v>294.16459616226302</v>
      </c>
    </row>
    <row r="29" spans="1:73" s="25" customFormat="1" x14ac:dyDescent="0.25">
      <c r="A29" s="256"/>
      <c r="B29" s="251"/>
      <c r="C29" s="116" t="s">
        <v>47</v>
      </c>
      <c r="D29" s="106"/>
      <c r="E29" s="25">
        <f ca="1">V29</f>
        <v>321.09690104894958</v>
      </c>
      <c r="F29" s="25">
        <f ca="1">AH29</f>
        <v>344.66891659580875</v>
      </c>
      <c r="G29" s="25">
        <f ca="1">AT29</f>
        <v>369.97137524294703</v>
      </c>
      <c r="H29" s="25">
        <f ca="1">BF29</f>
        <v>397.13131039221224</v>
      </c>
      <c r="I29" s="106">
        <f ca="1">BR29</f>
        <v>426.28508108301844</v>
      </c>
      <c r="J29" s="7"/>
      <c r="K29" s="106">
        <f ca="1">K23-K28</f>
        <v>198.94659536160734</v>
      </c>
      <c r="L29" s="106">
        <f ca="1">K29+L23-L28</f>
        <v>294.36240021864444</v>
      </c>
      <c r="M29" s="106">
        <f t="shared" ref="M29" ca="1" si="34">L29+M23-M28</f>
        <v>304.48199078547469</v>
      </c>
      <c r="N29" s="106">
        <f t="shared" ref="N29" ca="1" si="35">M29+N23-N28</f>
        <v>306.28479973488004</v>
      </c>
      <c r="O29" s="106">
        <f t="shared" ref="O29" ca="1" si="36">N29+O23-O28</f>
        <v>308.09828294485385</v>
      </c>
      <c r="P29" s="106">
        <f ca="1">O29+P23-P28</f>
        <v>309.92250361667931</v>
      </c>
      <c r="Q29" s="106">
        <f t="shared" ref="Q29" ca="1" si="37">P29+Q23-Q28</f>
        <v>311.75752532584806</v>
      </c>
      <c r="R29" s="106">
        <f t="shared" ref="R29" ca="1" si="38">Q29+R23-R28</f>
        <v>313.60341202427645</v>
      </c>
      <c r="S29" s="106">
        <f t="shared" ref="S29" ca="1" si="39">R29+S23-S28</f>
        <v>315.46022804253403</v>
      </c>
      <c r="T29" s="106">
        <f t="shared" ref="T29" ca="1" si="40">S29+T23-T28</f>
        <v>317.32803809208554</v>
      </c>
      <c r="U29" s="106">
        <f t="shared" ref="U29" ca="1" si="41">T29+U23-U28</f>
        <v>319.20690726754594</v>
      </c>
      <c r="V29" s="162">
        <f t="shared" ref="V29" ca="1" si="42">U29+V23-V28</f>
        <v>321.09690104894958</v>
      </c>
      <c r="W29" s="106">
        <f t="shared" ref="W29" ca="1" si="43">V29+W23-W28</f>
        <v>322.99808530403169</v>
      </c>
      <c r="X29" s="106">
        <f t="shared" ref="X29" ca="1" si="44">W29+X23-X28</f>
        <v>324.91052629052399</v>
      </c>
      <c r="Y29" s="106">
        <f t="shared" ref="Y29" ca="1" si="45">X29+Y23-Y28</f>
        <v>326.83429065846417</v>
      </c>
      <c r="Z29" s="106">
        <f t="shared" ref="Z29" ca="1" si="46">Y29+Z23-Z28</f>
        <v>328.76944545251831</v>
      </c>
      <c r="AA29" s="106">
        <f t="shared" ref="AA29" ca="1" si="47">Z29+AA23-AA28</f>
        <v>330.71605811431755</v>
      </c>
      <c r="AB29" s="106">
        <f t="shared" ref="AB29" ca="1" si="48">AA29+AB23-AB28</f>
        <v>332.6741964848087</v>
      </c>
      <c r="AC29" s="106">
        <f t="shared" ref="AC29" ca="1" si="49">AB29+AC23-AC28</f>
        <v>334.64392880661831</v>
      </c>
      <c r="AD29" s="106">
        <f t="shared" ref="AD29" ca="1" si="50">AC29+AD23-AD28</f>
        <v>336.62532372643085</v>
      </c>
      <c r="AE29" s="106">
        <f t="shared" ref="AE29" ca="1" si="51">AD29+AE23-AE28</f>
        <v>338.61845029738146</v>
      </c>
      <c r="AF29" s="106">
        <f t="shared" ref="AF29" ca="1" si="52">AE29+AF23-AF28</f>
        <v>340.62337798146257</v>
      </c>
      <c r="AG29" s="106">
        <f t="shared" ref="AG29" ca="1" si="53">AF29+AG23-AG28</f>
        <v>342.64017665194399</v>
      </c>
      <c r="AH29" s="162">
        <f t="shared" ref="AH29" ca="1" si="54">AG29+AH23-AH28</f>
        <v>344.66891659580875</v>
      </c>
      <c r="AI29" s="106">
        <f t="shared" ref="AI29" ca="1" si="55">AH29+AI23-AI28</f>
        <v>346.70966851620244</v>
      </c>
      <c r="AJ29" s="106">
        <f t="shared" ref="AJ29" ca="1" si="56">AI29+AJ23-AJ28</f>
        <v>348.76250353489741</v>
      </c>
      <c r="AK29" s="106">
        <f t="shared" ref="AK29" ca="1" si="57">AJ29+AK23-AK28</f>
        <v>350.82749319477097</v>
      </c>
      <c r="AL29" s="106">
        <f t="shared" ref="AL29" ca="1" si="58">AK29+AL23-AL28</f>
        <v>352.90470946229925</v>
      </c>
      <c r="AM29" s="106">
        <f t="shared" ref="AM29" ca="1" si="59">AL29+AM23-AM28</f>
        <v>354.9942247300649</v>
      </c>
      <c r="AN29" s="106">
        <f t="shared" ref="AN29" ca="1" si="60">AM29+AN23-AN28</f>
        <v>357.09611181928028</v>
      </c>
      <c r="AO29" s="106">
        <f t="shared" ref="AO29" ca="1" si="61">AN29+AO23-AO28</f>
        <v>359.21044398232516</v>
      </c>
      <c r="AP29" s="106">
        <f t="shared" ref="AP29" ca="1" si="62">AO29+AP23-AP28</f>
        <v>361.3372949052997</v>
      </c>
      <c r="AQ29" s="106">
        <f t="shared" ref="AQ29" ca="1" si="63">AP29+AQ23-AQ28</f>
        <v>363.47673871059254</v>
      </c>
      <c r="AR29" s="106">
        <f t="shared" ref="AR29" ca="1" si="64">AQ29+AR23-AR28</f>
        <v>365.62884995946376</v>
      </c>
      <c r="AS29" s="106">
        <f t="shared" ref="AS29" ca="1" si="65">AR29+AS23-AS28</f>
        <v>367.79370365464376</v>
      </c>
      <c r="AT29" s="162">
        <f t="shared" ref="AT29" ca="1" si="66">AS29+AT23-AT28</f>
        <v>369.97137524294703</v>
      </c>
      <c r="AU29" s="106">
        <f t="shared" ref="AU29" ca="1" si="67">AT29+AU23-AU28</f>
        <v>372.16194061790134</v>
      </c>
      <c r="AV29" s="106">
        <f t="shared" ref="AV29" ca="1" si="68">AU29+AV23-AV28</f>
        <v>374.36547612239281</v>
      </c>
      <c r="AW29" s="106">
        <f t="shared" ref="AW29" ca="1" si="69">AV29+AW23-AW28</f>
        <v>376.5820585513265</v>
      </c>
      <c r="AX29" s="106">
        <f t="shared" ref="AX29" ca="1" si="70">AW29+AX23-AX28</f>
        <v>378.81176515430309</v>
      </c>
      <c r="AY29" s="106">
        <f t="shared" ref="AY29" ca="1" si="71">AX29+AY23-AY28</f>
        <v>381.05467363831059</v>
      </c>
      <c r="AZ29" s="106">
        <f t="shared" ref="AZ29" ca="1" si="72">AY29+AZ23-AZ28</f>
        <v>383.31086217043259</v>
      </c>
      <c r="BA29" s="106">
        <f t="shared" ref="BA29" ca="1" si="73">AZ29+BA23-BA28</f>
        <v>385.58040938057292</v>
      </c>
      <c r="BB29" s="106">
        <f t="shared" ref="BB29" ca="1" si="74">BA29+BB23-BB28</f>
        <v>387.8633943641953</v>
      </c>
      <c r="BC29" s="106">
        <f t="shared" ref="BC29" ca="1" si="75">BB29+BC23-BC28</f>
        <v>390.1598966850803</v>
      </c>
      <c r="BD29" s="106">
        <f t="shared" ref="BD29" ca="1" si="76">BC29+BD23-BD28</f>
        <v>392.46999637809807</v>
      </c>
      <c r="BE29" s="106">
        <f t="shared" ref="BE29" ca="1" si="77">BD29+BE23-BE28</f>
        <v>394.79377395199748</v>
      </c>
      <c r="BF29" s="162">
        <f t="shared" ref="BF29" ca="1" si="78">BE29+BF23-BF28</f>
        <v>397.13131039221224</v>
      </c>
      <c r="BG29" s="106">
        <f t="shared" ref="BG29" ca="1" si="79">BF29+BG23-BG28</f>
        <v>399.48268716368312</v>
      </c>
      <c r="BH29" s="106">
        <f t="shared" ref="BH29" ca="1" si="80">BG29+BH23-BH28</f>
        <v>401.84798621369691</v>
      </c>
      <c r="BI29" s="106">
        <f t="shared" ref="BI29" ca="1" si="81">BH29+BI23-BI28</f>
        <v>404.22728997474269</v>
      </c>
      <c r="BJ29" s="106">
        <f t="shared" ref="BJ29" ca="1" si="82">BI29+BJ23-BJ28</f>
        <v>406.62068136738429</v>
      </c>
      <c r="BK29" s="106">
        <f t="shared" ref="BK29" ca="1" si="83">BJ29+BK23-BK28</f>
        <v>409.02824380315047</v>
      </c>
      <c r="BL29" s="106">
        <f t="shared" ref="BL29" ca="1" si="84">BK29+BL23-BL28</f>
        <v>411.45006118744186</v>
      </c>
      <c r="BM29" s="106">
        <f t="shared" ref="BM29" ca="1" si="85">BL29+BM23-BM28</f>
        <v>413.88621792245465</v>
      </c>
      <c r="BN29" s="106">
        <f t="shared" ref="BN29" ca="1" si="86">BM29+BN23-BN28</f>
        <v>416.33679891012241</v>
      </c>
      <c r="BO29" s="106">
        <f t="shared" ref="BO29" ca="1" si="87">BN29+BO23-BO28</f>
        <v>418.80188955507555</v>
      </c>
      <c r="BP29" s="106">
        <f t="shared" ref="BP29" ca="1" si="88">BO29+BP23-BP28</f>
        <v>421.28157576761652</v>
      </c>
      <c r="BQ29" s="106">
        <f t="shared" ref="BQ29" ca="1" si="89">BP29+BQ23-BQ28</f>
        <v>423.77594396671469</v>
      </c>
      <c r="BR29" s="162">
        <f t="shared" ref="BR29" ca="1" si="90">BQ29+BR23-BR28</f>
        <v>426.28508108301844</v>
      </c>
    </row>
    <row r="30" spans="1:73" s="25" customFormat="1" x14ac:dyDescent="0.25">
      <c r="A30" s="256"/>
      <c r="B30" s="252"/>
      <c r="C30" s="116" t="s">
        <v>48</v>
      </c>
      <c r="D30" s="106"/>
      <c r="E30" s="25">
        <f ca="1">V30</f>
        <v>48.164535157342435</v>
      </c>
      <c r="F30" s="25">
        <f ca="1">AH30</f>
        <v>51.700337489371314</v>
      </c>
      <c r="G30" s="25">
        <f ca="1">AT30</f>
        <v>55.495706286442051</v>
      </c>
      <c r="H30" s="25">
        <f ca="1">BF30</f>
        <v>59.569696558831836</v>
      </c>
      <c r="I30" s="106">
        <f ca="1">BR30</f>
        <v>63.942762162452766</v>
      </c>
      <c r="J30" s="7"/>
      <c r="K30" s="106">
        <f ca="1">K29*InventoryPct</f>
        <v>29.8419893042411</v>
      </c>
      <c r="L30" s="106">
        <f t="shared" ref="L30:AP30" ca="1" si="91">L29*InventoryPct</f>
        <v>44.154360032796667</v>
      </c>
      <c r="M30" s="106">
        <f t="shared" ca="1" si="91"/>
        <v>45.672298617821205</v>
      </c>
      <c r="N30" s="106">
        <f t="shared" ca="1" si="91"/>
        <v>45.942719960232004</v>
      </c>
      <c r="O30" s="106">
        <f t="shared" ca="1" si="91"/>
        <v>46.214742441728077</v>
      </c>
      <c r="P30" s="106">
        <f ca="1">P29*InventoryPct</f>
        <v>46.488375542501892</v>
      </c>
      <c r="Q30" s="106">
        <f t="shared" ca="1" si="91"/>
        <v>46.763628798877207</v>
      </c>
      <c r="R30" s="106">
        <f t="shared" ca="1" si="91"/>
        <v>47.040511803641465</v>
      </c>
      <c r="S30" s="106">
        <f t="shared" ca="1" si="91"/>
        <v>47.319034206380103</v>
      </c>
      <c r="T30" s="106">
        <f t="shared" ca="1" si="91"/>
        <v>47.599205713812829</v>
      </c>
      <c r="U30" s="106">
        <f t="shared" ca="1" si="91"/>
        <v>47.881036090131893</v>
      </c>
      <c r="V30" s="162">
        <f t="shared" ca="1" si="91"/>
        <v>48.164535157342435</v>
      </c>
      <c r="W30" s="106">
        <f t="shared" ca="1" si="91"/>
        <v>48.449712795604754</v>
      </c>
      <c r="X30" s="106">
        <f t="shared" ca="1" si="91"/>
        <v>48.7365789435786</v>
      </c>
      <c r="Y30" s="106">
        <f t="shared" ca="1" si="91"/>
        <v>49.025143598769624</v>
      </c>
      <c r="Z30" s="106">
        <f t="shared" ca="1" si="91"/>
        <v>49.315416817877747</v>
      </c>
      <c r="AA30" s="106">
        <f t="shared" ca="1" si="91"/>
        <v>49.607408717147628</v>
      </c>
      <c r="AB30" s="106">
        <f t="shared" ca="1" si="91"/>
        <v>49.901129472721301</v>
      </c>
      <c r="AC30" s="106">
        <f t="shared" ca="1" si="91"/>
        <v>50.196589320992743</v>
      </c>
      <c r="AD30" s="106">
        <f t="shared" ca="1" si="91"/>
        <v>50.493798558964627</v>
      </c>
      <c r="AE30" s="106">
        <f t="shared" ca="1" si="91"/>
        <v>50.792767544607216</v>
      </c>
      <c r="AF30" s="106">
        <f t="shared" ca="1" si="91"/>
        <v>51.093506697219382</v>
      </c>
      <c r="AG30" s="106">
        <f t="shared" ca="1" si="91"/>
        <v>51.396026497791595</v>
      </c>
      <c r="AH30" s="162">
        <f t="shared" ca="1" si="91"/>
        <v>51.700337489371314</v>
      </c>
      <c r="AI30" s="106">
        <f t="shared" ca="1" si="91"/>
        <v>52.006450277430368</v>
      </c>
      <c r="AJ30" s="106">
        <f t="shared" ca="1" si="91"/>
        <v>52.314375530234607</v>
      </c>
      <c r="AK30" s="106">
        <f t="shared" ca="1" si="91"/>
        <v>52.624123979215646</v>
      </c>
      <c r="AL30" s="106">
        <f t="shared" ca="1" si="91"/>
        <v>52.935706419344889</v>
      </c>
      <c r="AM30" s="106">
        <f t="shared" ca="1" si="91"/>
        <v>53.249133709509735</v>
      </c>
      <c r="AN30" s="106">
        <f t="shared" ca="1" si="91"/>
        <v>53.564416772892038</v>
      </c>
      <c r="AO30" s="106">
        <f t="shared" ca="1" si="91"/>
        <v>53.881566597348773</v>
      </c>
      <c r="AP30" s="106">
        <f t="shared" ca="1" si="91"/>
        <v>54.200594235794952</v>
      </c>
      <c r="AQ30" s="106">
        <f t="shared" ref="AQ30:BR30" ca="1" si="92">AQ29*InventoryPct</f>
        <v>54.521510806588878</v>
      </c>
      <c r="AR30" s="106">
        <f t="shared" ca="1" si="92"/>
        <v>54.844327493919565</v>
      </c>
      <c r="AS30" s="106">
        <f t="shared" ca="1" si="92"/>
        <v>55.16905554819656</v>
      </c>
      <c r="AT30" s="162">
        <f t="shared" ca="1" si="92"/>
        <v>55.495706286442051</v>
      </c>
      <c r="AU30" s="106">
        <f t="shared" ca="1" si="92"/>
        <v>55.824291092685201</v>
      </c>
      <c r="AV30" s="106">
        <f t="shared" ca="1" si="92"/>
        <v>56.154821418358921</v>
      </c>
      <c r="AW30" s="106">
        <f t="shared" ca="1" si="92"/>
        <v>56.487308782698975</v>
      </c>
      <c r="AX30" s="106">
        <f t="shared" ca="1" si="92"/>
        <v>56.82176477314546</v>
      </c>
      <c r="AY30" s="106">
        <f t="shared" ca="1" si="92"/>
        <v>57.158201045746587</v>
      </c>
      <c r="AZ30" s="106">
        <f t="shared" ca="1" si="92"/>
        <v>57.496629325564889</v>
      </c>
      <c r="BA30" s="106">
        <f t="shared" ca="1" si="92"/>
        <v>57.837061407085933</v>
      </c>
      <c r="BB30" s="106">
        <f t="shared" ca="1" si="92"/>
        <v>58.179509154629294</v>
      </c>
      <c r="BC30" s="106">
        <f t="shared" ca="1" si="92"/>
        <v>58.52398450276204</v>
      </c>
      <c r="BD30" s="106">
        <f t="shared" ca="1" si="92"/>
        <v>58.870499456714711</v>
      </c>
      <c r="BE30" s="106">
        <f t="shared" ca="1" si="92"/>
        <v>59.219066092799622</v>
      </c>
      <c r="BF30" s="162">
        <f t="shared" ca="1" si="92"/>
        <v>59.569696558831836</v>
      </c>
      <c r="BG30" s="106">
        <f t="shared" ca="1" si="92"/>
        <v>59.922403074552463</v>
      </c>
      <c r="BH30" s="106">
        <f t="shared" ca="1" si="92"/>
        <v>60.277197932054534</v>
      </c>
      <c r="BI30" s="106">
        <f t="shared" ca="1" si="92"/>
        <v>60.634093496211399</v>
      </c>
      <c r="BJ30" s="106">
        <f t="shared" ca="1" si="92"/>
        <v>60.99310220510764</v>
      </c>
      <c r="BK30" s="106">
        <f t="shared" ca="1" si="92"/>
        <v>61.354236570472565</v>
      </c>
      <c r="BL30" s="106">
        <f t="shared" ca="1" si="92"/>
        <v>61.717509178116273</v>
      </c>
      <c r="BM30" s="106">
        <f t="shared" ca="1" si="92"/>
        <v>62.082932688368196</v>
      </c>
      <c r="BN30" s="106">
        <f t="shared" ca="1" si="92"/>
        <v>62.45051983651836</v>
      </c>
      <c r="BO30" s="106">
        <f t="shared" ca="1" si="92"/>
        <v>62.820283433261331</v>
      </c>
      <c r="BP30" s="106">
        <f t="shared" ca="1" si="92"/>
        <v>63.192236365142477</v>
      </c>
      <c r="BQ30" s="106">
        <f t="shared" ca="1" si="92"/>
        <v>63.566391595007204</v>
      </c>
      <c r="BR30" s="162">
        <f t="shared" ca="1" si="92"/>
        <v>63.942762162452766</v>
      </c>
    </row>
    <row r="31" spans="1:73" x14ac:dyDescent="0.25">
      <c r="C31" s="203" t="s">
        <v>49</v>
      </c>
      <c r="D31" s="8"/>
      <c r="E31" s="189">
        <f t="shared" ref="E31:E40" si="93">SUM(K31:V31)</f>
        <v>580</v>
      </c>
      <c r="F31" s="189">
        <f t="shared" ref="F31:F40" si="94">SUM(W31:AH31)</f>
        <v>0</v>
      </c>
      <c r="G31" s="189">
        <f t="shared" ref="G31:G40" si="95">SUM(AI31:AT31)</f>
        <v>45</v>
      </c>
      <c r="H31" s="189">
        <f t="shared" ref="H31:H40" si="96">SUM(AU31:BF31)</f>
        <v>0</v>
      </c>
      <c r="I31" s="189">
        <f t="shared" ref="I31:I40" si="97">SUM(BG31:BR31)</f>
        <v>0</v>
      </c>
      <c r="J31" s="154"/>
      <c r="K31" s="10">
        <f>CapEx!K40</f>
        <v>400</v>
      </c>
      <c r="L31" s="105">
        <f>CapEx!L40</f>
        <v>0</v>
      </c>
      <c r="M31" s="105">
        <f>CapEx!M40</f>
        <v>0</v>
      </c>
      <c r="N31" s="105">
        <f>CapEx!N40</f>
        <v>0</v>
      </c>
      <c r="O31" s="105">
        <f>CapEx!O40</f>
        <v>0</v>
      </c>
      <c r="P31" s="105">
        <f>CapEx!P40</f>
        <v>0</v>
      </c>
      <c r="Q31" s="105">
        <f>CapEx!Q40</f>
        <v>0</v>
      </c>
      <c r="R31" s="105">
        <f>CapEx!R40</f>
        <v>0</v>
      </c>
      <c r="S31" s="105">
        <f>CapEx!S40</f>
        <v>180</v>
      </c>
      <c r="T31" s="105">
        <f>CapEx!T40</f>
        <v>0</v>
      </c>
      <c r="U31" s="105">
        <f>CapEx!U40</f>
        <v>0</v>
      </c>
      <c r="V31" s="189">
        <f>CapEx!V40</f>
        <v>0</v>
      </c>
      <c r="W31" s="10">
        <f>CapEx!W40</f>
        <v>0</v>
      </c>
      <c r="X31" s="105">
        <f>CapEx!X40</f>
        <v>0</v>
      </c>
      <c r="Y31" s="105">
        <f>CapEx!Y40</f>
        <v>0</v>
      </c>
      <c r="Z31" s="105">
        <f>CapEx!Z40</f>
        <v>0</v>
      </c>
      <c r="AA31" s="105">
        <f>CapEx!AA40</f>
        <v>0</v>
      </c>
      <c r="AB31" s="105">
        <f>CapEx!AB40</f>
        <v>0</v>
      </c>
      <c r="AC31" s="105">
        <f>CapEx!AC40</f>
        <v>0</v>
      </c>
      <c r="AD31" s="105">
        <f>CapEx!AD40</f>
        <v>0</v>
      </c>
      <c r="AE31" s="105">
        <f>CapEx!AE40</f>
        <v>0</v>
      </c>
      <c r="AF31" s="105">
        <f>CapEx!AF40</f>
        <v>0</v>
      </c>
      <c r="AG31" s="105">
        <f>CapEx!AG40</f>
        <v>0</v>
      </c>
      <c r="AH31" s="189">
        <f>CapEx!AH40</f>
        <v>0</v>
      </c>
      <c r="AI31" s="10">
        <f>CapEx!AI40</f>
        <v>45</v>
      </c>
      <c r="AJ31" s="105">
        <f>CapEx!AJ40</f>
        <v>0</v>
      </c>
      <c r="AK31" s="105">
        <f>CapEx!AK40</f>
        <v>0</v>
      </c>
      <c r="AL31" s="105">
        <f>CapEx!AL40</f>
        <v>0</v>
      </c>
      <c r="AM31" s="105">
        <f>CapEx!AM40</f>
        <v>0</v>
      </c>
      <c r="AN31" s="105">
        <f>CapEx!AN40</f>
        <v>0</v>
      </c>
      <c r="AO31" s="105">
        <f>CapEx!AO40</f>
        <v>0</v>
      </c>
      <c r="AP31" s="105">
        <f>CapEx!AP40</f>
        <v>0</v>
      </c>
      <c r="AQ31" s="105">
        <f>CapEx!AQ40</f>
        <v>0</v>
      </c>
      <c r="AR31" s="105">
        <f>CapEx!AR40</f>
        <v>0</v>
      </c>
      <c r="AS31" s="105">
        <f>CapEx!AS40</f>
        <v>0</v>
      </c>
      <c r="AT31" s="189">
        <f>CapEx!AT40</f>
        <v>0</v>
      </c>
      <c r="AU31" s="10">
        <f>CapEx!AU40</f>
        <v>0</v>
      </c>
      <c r="AV31" s="105">
        <f>CapEx!AV40</f>
        <v>0</v>
      </c>
      <c r="AW31" s="105">
        <f>CapEx!AW40</f>
        <v>0</v>
      </c>
      <c r="AX31" s="105">
        <f>CapEx!AX40</f>
        <v>0</v>
      </c>
      <c r="AY31" s="105">
        <f>CapEx!AY40</f>
        <v>0</v>
      </c>
      <c r="AZ31" s="105">
        <f>CapEx!AZ40</f>
        <v>0</v>
      </c>
      <c r="BA31" s="105">
        <f>CapEx!BA40</f>
        <v>0</v>
      </c>
      <c r="BB31" s="105">
        <f>CapEx!BB40</f>
        <v>0</v>
      </c>
      <c r="BC31" s="105">
        <f>CapEx!BC40</f>
        <v>0</v>
      </c>
      <c r="BD31" s="105">
        <f>CapEx!BD40</f>
        <v>0</v>
      </c>
      <c r="BE31" s="105">
        <f>CapEx!BE40</f>
        <v>0</v>
      </c>
      <c r="BF31" s="189">
        <f>CapEx!BF40</f>
        <v>0</v>
      </c>
      <c r="BG31" s="10">
        <f>CapEx!BG40</f>
        <v>0</v>
      </c>
      <c r="BH31" s="105">
        <f>CapEx!BH40</f>
        <v>0</v>
      </c>
      <c r="BI31" s="105">
        <f>CapEx!BI40</f>
        <v>0</v>
      </c>
      <c r="BJ31" s="105">
        <f>CapEx!BJ40</f>
        <v>0</v>
      </c>
      <c r="BK31" s="105">
        <f>CapEx!BK40</f>
        <v>0</v>
      </c>
      <c r="BL31" s="105">
        <f>CapEx!BL40</f>
        <v>0</v>
      </c>
      <c r="BM31" s="105">
        <f>CapEx!BM40</f>
        <v>0</v>
      </c>
      <c r="BN31" s="105">
        <f>CapEx!BN40</f>
        <v>0</v>
      </c>
      <c r="BO31" s="105">
        <f>CapEx!BO40</f>
        <v>0</v>
      </c>
      <c r="BP31" s="105">
        <f>CapEx!BP40</f>
        <v>0</v>
      </c>
      <c r="BQ31" s="105">
        <f>CapEx!BQ40</f>
        <v>0</v>
      </c>
      <c r="BR31" s="189">
        <f>CapEx!BR40</f>
        <v>0</v>
      </c>
    </row>
    <row r="32" spans="1:73" x14ac:dyDescent="0.25">
      <c r="B32" s="248"/>
      <c r="C32" s="203" t="s">
        <v>50</v>
      </c>
      <c r="D32" s="8"/>
      <c r="E32" s="189">
        <f t="shared" si="93"/>
        <v>404.49999999999994</v>
      </c>
      <c r="F32" s="189">
        <f t="shared" si="94"/>
        <v>409.84517857142868</v>
      </c>
      <c r="G32" s="189">
        <f t="shared" si="95"/>
        <v>415.26098985969378</v>
      </c>
      <c r="H32" s="189">
        <f t="shared" si="96"/>
        <v>420.748367225697</v>
      </c>
      <c r="I32" s="189">
        <f t="shared" si="97"/>
        <v>426.30825636403637</v>
      </c>
      <c r="J32" s="154"/>
      <c r="K32" s="10">
        <f>Income!K10</f>
        <v>33.708333333333336</v>
      </c>
      <c r="L32" s="105">
        <f>Income!L10</f>
        <v>33.708333333333336</v>
      </c>
      <c r="M32" s="105">
        <f>Income!M10</f>
        <v>33.708333333333336</v>
      </c>
      <c r="N32" s="105">
        <f>Income!N10</f>
        <v>33.708333333333336</v>
      </c>
      <c r="O32" s="105">
        <f>Income!O10</f>
        <v>33.708333333333336</v>
      </c>
      <c r="P32" s="105">
        <f>Income!P10</f>
        <v>33.708333333333336</v>
      </c>
      <c r="Q32" s="105">
        <f>Income!Q10</f>
        <v>33.708333333333336</v>
      </c>
      <c r="R32" s="105">
        <f>Income!R10</f>
        <v>33.708333333333336</v>
      </c>
      <c r="S32" s="105">
        <f>Income!S10</f>
        <v>33.708333333333336</v>
      </c>
      <c r="T32" s="105">
        <f>Income!T10</f>
        <v>33.708333333333336</v>
      </c>
      <c r="U32" s="105">
        <f>Income!U10</f>
        <v>33.708333333333336</v>
      </c>
      <c r="V32" s="189">
        <f>Income!V10</f>
        <v>33.708333333333336</v>
      </c>
      <c r="W32" s="10">
        <f>Income!W10</f>
        <v>34.15376488095238</v>
      </c>
      <c r="X32" s="105">
        <f>Income!X10</f>
        <v>34.15376488095238</v>
      </c>
      <c r="Y32" s="105">
        <f>Income!Y10</f>
        <v>34.15376488095238</v>
      </c>
      <c r="Z32" s="105">
        <f>Income!Z10</f>
        <v>34.15376488095238</v>
      </c>
      <c r="AA32" s="105">
        <f>Income!AA10</f>
        <v>34.15376488095238</v>
      </c>
      <c r="AB32" s="105">
        <f>Income!AB10</f>
        <v>34.15376488095238</v>
      </c>
      <c r="AC32" s="105">
        <f>Income!AC10</f>
        <v>34.15376488095238</v>
      </c>
      <c r="AD32" s="105">
        <f>Income!AD10</f>
        <v>34.15376488095238</v>
      </c>
      <c r="AE32" s="105">
        <f>Income!AE10</f>
        <v>34.15376488095238</v>
      </c>
      <c r="AF32" s="105">
        <f>Income!AF10</f>
        <v>34.15376488095238</v>
      </c>
      <c r="AG32" s="105">
        <f>Income!AG10</f>
        <v>34.15376488095238</v>
      </c>
      <c r="AH32" s="189">
        <f>Income!AH10</f>
        <v>34.15376488095238</v>
      </c>
      <c r="AI32" s="10">
        <f>Income!AI10</f>
        <v>34.605082488307822</v>
      </c>
      <c r="AJ32" s="105">
        <f>Income!AJ10</f>
        <v>34.605082488307822</v>
      </c>
      <c r="AK32" s="105">
        <f>Income!AK10</f>
        <v>34.605082488307822</v>
      </c>
      <c r="AL32" s="105">
        <f>Income!AL10</f>
        <v>34.605082488307822</v>
      </c>
      <c r="AM32" s="105">
        <f>Income!AM10</f>
        <v>34.605082488307822</v>
      </c>
      <c r="AN32" s="105">
        <f>Income!AN10</f>
        <v>34.605082488307822</v>
      </c>
      <c r="AO32" s="105">
        <f>Income!AO10</f>
        <v>34.605082488307822</v>
      </c>
      <c r="AP32" s="105">
        <f>Income!AP10</f>
        <v>34.605082488307822</v>
      </c>
      <c r="AQ32" s="105">
        <f>Income!AQ10</f>
        <v>34.605082488307822</v>
      </c>
      <c r="AR32" s="105">
        <f>Income!AR10</f>
        <v>34.605082488307822</v>
      </c>
      <c r="AS32" s="105">
        <f>Income!AS10</f>
        <v>34.605082488307822</v>
      </c>
      <c r="AT32" s="189">
        <f>Income!AT10</f>
        <v>34.605082488307822</v>
      </c>
      <c r="AU32" s="10">
        <f>Income!AU10</f>
        <v>35.062363935474743</v>
      </c>
      <c r="AV32" s="105">
        <f>Income!AV10</f>
        <v>35.062363935474743</v>
      </c>
      <c r="AW32" s="105">
        <f>Income!AW10</f>
        <v>35.062363935474743</v>
      </c>
      <c r="AX32" s="105">
        <f>Income!AX10</f>
        <v>35.062363935474743</v>
      </c>
      <c r="AY32" s="105">
        <f>Income!AY10</f>
        <v>35.062363935474743</v>
      </c>
      <c r="AZ32" s="105">
        <f>Income!AZ10</f>
        <v>35.062363935474743</v>
      </c>
      <c r="BA32" s="105">
        <f>Income!BA10</f>
        <v>35.062363935474743</v>
      </c>
      <c r="BB32" s="105">
        <f>Income!BB10</f>
        <v>35.062363935474743</v>
      </c>
      <c r="BC32" s="105">
        <f>Income!BC10</f>
        <v>35.062363935474743</v>
      </c>
      <c r="BD32" s="105">
        <f>Income!BD10</f>
        <v>35.062363935474743</v>
      </c>
      <c r="BE32" s="105">
        <f>Income!BE10</f>
        <v>35.062363935474743</v>
      </c>
      <c r="BF32" s="189">
        <f>Income!BF10</f>
        <v>35.062363935474743</v>
      </c>
      <c r="BG32" s="10">
        <f>Income!BG10</f>
        <v>35.525688030336362</v>
      </c>
      <c r="BH32" s="105">
        <f>Income!BH10</f>
        <v>35.525688030336362</v>
      </c>
      <c r="BI32" s="105">
        <f>Income!BI10</f>
        <v>35.525688030336362</v>
      </c>
      <c r="BJ32" s="105">
        <f>Income!BJ10</f>
        <v>35.525688030336362</v>
      </c>
      <c r="BK32" s="105">
        <f>Income!BK10</f>
        <v>35.525688030336362</v>
      </c>
      <c r="BL32" s="105">
        <f>Income!BL10</f>
        <v>35.525688030336362</v>
      </c>
      <c r="BM32" s="105">
        <f>Income!BM10</f>
        <v>35.525688030336362</v>
      </c>
      <c r="BN32" s="105">
        <f>Income!BN10</f>
        <v>35.525688030336362</v>
      </c>
      <c r="BO32" s="105">
        <f>Income!BO10</f>
        <v>35.525688030336362</v>
      </c>
      <c r="BP32" s="105">
        <f>Income!BP10</f>
        <v>35.525688030336362</v>
      </c>
      <c r="BQ32" s="105">
        <f>Income!BQ10</f>
        <v>35.525688030336362</v>
      </c>
      <c r="BR32" s="189">
        <f>Income!BR10</f>
        <v>35.525688030336362</v>
      </c>
    </row>
    <row r="33" spans="1:73" x14ac:dyDescent="0.25">
      <c r="B33" s="248"/>
      <c r="C33" s="203" t="s">
        <v>51</v>
      </c>
      <c r="D33" s="8"/>
      <c r="E33" s="189">
        <f t="shared" ca="1" si="93"/>
        <v>77.051822042620245</v>
      </c>
      <c r="F33" s="189">
        <f t="shared" ca="1" si="94"/>
        <v>82.996658987823238</v>
      </c>
      <c r="G33" s="189">
        <f t="shared" ca="1" si="95"/>
        <v>89.400162391108125</v>
      </c>
      <c r="H33" s="189">
        <f t="shared" ca="1" si="96"/>
        <v>96.297720089300242</v>
      </c>
      <c r="I33" s="189">
        <f t="shared" ca="1" si="97"/>
        <v>103.72745022350821</v>
      </c>
      <c r="J33" s="154"/>
      <c r="K33" s="10">
        <f ca="1">Income!K12</f>
        <v>6.2045239431586872</v>
      </c>
      <c r="L33" s="105">
        <f ca="1">Income!L12</f>
        <v>6.2430709846340209</v>
      </c>
      <c r="M33" s="105">
        <f ca="1">Income!M12</f>
        <v>6.2818575085289767</v>
      </c>
      <c r="N33" s="105">
        <f ca="1">Income!N12</f>
        <v>6.3208850026835286</v>
      </c>
      <c r="O33" s="105">
        <f ca="1">Income!O12</f>
        <v>6.3601549641812074</v>
      </c>
      <c r="P33" s="105">
        <f ca="1">Income!P12</f>
        <v>6.3996688994065165</v>
      </c>
      <c r="Q33" s="105">
        <f ca="1">Income!Q12</f>
        <v>6.4394283241027237</v>
      </c>
      <c r="R33" s="105">
        <f ca="1">Income!R12</f>
        <v>6.479434763430004</v>
      </c>
      <c r="S33" s="105">
        <f ca="1">Income!S12</f>
        <v>6.5196897520239396</v>
      </c>
      <c r="T33" s="105">
        <f ca="1">Income!T12</f>
        <v>6.5601948340543972</v>
      </c>
      <c r="U33" s="105">
        <f ca="1">Income!U12</f>
        <v>6.6009515632847524</v>
      </c>
      <c r="V33" s="189">
        <f ca="1">Income!V12</f>
        <v>6.641961503131494</v>
      </c>
      <c r="W33" s="10">
        <f ca="1">Income!W12</f>
        <v>6.6832262267242042</v>
      </c>
      <c r="X33" s="105">
        <f ca="1">Income!X12</f>
        <v>6.7247473169658898</v>
      </c>
      <c r="Y33" s="105">
        <f ca="1">Income!Y12</f>
        <v>6.7665263665937108</v>
      </c>
      <c r="Z33" s="105">
        <f ca="1">Income!Z12</f>
        <v>6.808564978240077</v>
      </c>
      <c r="AA33" s="105">
        <f ca="1">Income!AA12</f>
        <v>6.8508647644941236</v>
      </c>
      <c r="AB33" s="105">
        <f ca="1">Income!AB12</f>
        <v>6.893427347963569</v>
      </c>
      <c r="AC33" s="105">
        <f ca="1">Income!AC12</f>
        <v>6.9362543613369576</v>
      </c>
      <c r="AD33" s="105">
        <f ca="1">Income!AD12</f>
        <v>6.979347447446286</v>
      </c>
      <c r="AE33" s="105">
        <f ca="1">Income!AE12</f>
        <v>7.0227082593300274</v>
      </c>
      <c r="AF33" s="105">
        <f ca="1">Income!AF12</f>
        <v>7.066338460296544</v>
      </c>
      <c r="AG33" s="105">
        <f ca="1">Income!AG12</f>
        <v>7.1102397239878767</v>
      </c>
      <c r="AH33" s="189">
        <f ca="1">Income!AH12</f>
        <v>7.1544137344439642</v>
      </c>
      <c r="AI33" s="10">
        <f ca="1">Income!AI12</f>
        <v>7.1988621861672257</v>
      </c>
      <c r="AJ33" s="105">
        <f ca="1">Income!AJ12</f>
        <v>7.243586784187575</v>
      </c>
      <c r="AK33" s="105">
        <f ca="1">Income!AK12</f>
        <v>7.2885892441278157</v>
      </c>
      <c r="AL33" s="105">
        <f ca="1">Income!AL12</f>
        <v>7.333871292269456</v>
      </c>
      <c r="AM33" s="105">
        <f ca="1">Income!AM12</f>
        <v>7.3794346656189287</v>
      </c>
      <c r="AN33" s="105">
        <f ca="1">Income!AN12</f>
        <v>7.4252811119742193</v>
      </c>
      <c r="AO33" s="105">
        <f ca="1">Income!AO12</f>
        <v>7.4714123899919125</v>
      </c>
      <c r="AP33" s="105">
        <f ca="1">Income!AP12</f>
        <v>7.5178302692546559</v>
      </c>
      <c r="AQ33" s="105">
        <f ca="1">Income!AQ12</f>
        <v>7.5645365303390406</v>
      </c>
      <c r="AR33" s="105">
        <f ca="1">Income!AR12</f>
        <v>7.6115329648838985</v>
      </c>
      <c r="AS33" s="105">
        <f ca="1">Income!AS12</f>
        <v>7.6588213756590333</v>
      </c>
      <c r="AT33" s="189">
        <f ca="1">Income!AT12</f>
        <v>7.7064035766343775</v>
      </c>
      <c r="AU33" s="10">
        <f ca="1">Income!AU12</f>
        <v>7.7542813930495669</v>
      </c>
      <c r="AV33" s="105">
        <f ca="1">Income!AV12</f>
        <v>7.8024566614839612</v>
      </c>
      <c r="AW33" s="105">
        <f ca="1">Income!AW12</f>
        <v>7.8509312299270961</v>
      </c>
      <c r="AX33" s="105">
        <f ca="1">Income!AX12</f>
        <v>7.899706957849574</v>
      </c>
      <c r="AY33" s="105">
        <f ca="1">Income!AY12</f>
        <v>7.948785716274382</v>
      </c>
      <c r="AZ33" s="105">
        <f ca="1">Income!AZ12</f>
        <v>7.998169387848673</v>
      </c>
      <c r="BA33" s="105">
        <f ca="1">Income!BA12</f>
        <v>8.0478598669159815</v>
      </c>
      <c r="BB33" s="105">
        <f ca="1">Income!BB12</f>
        <v>8.0978590595888935</v>
      </c>
      <c r="BC33" s="105">
        <f ca="1">Income!BC12</f>
        <v>8.1481688838221586</v>
      </c>
      <c r="BD33" s="105">
        <f ca="1">Income!BD12</f>
        <v>8.1987912694862608</v>
      </c>
      <c r="BE33" s="105">
        <f ca="1">Income!BE12</f>
        <v>8.2497281584414512</v>
      </c>
      <c r="BF33" s="189">
        <f ca="1">Income!BF12</f>
        <v>8.3009815046122419</v>
      </c>
      <c r="BG33" s="10">
        <f ca="1">Income!BG12</f>
        <v>8.3525532740623536</v>
      </c>
      <c r="BH33" s="105">
        <f ca="1">Income!BH12</f>
        <v>8.4044454450701274</v>
      </c>
      <c r="BI33" s="105">
        <f ca="1">Income!BI12</f>
        <v>8.4566600082044232</v>
      </c>
      <c r="BJ33" s="105">
        <f ca="1">Income!BJ12</f>
        <v>8.5091989664009642</v>
      </c>
      <c r="BK33" s="105">
        <f ca="1">Income!BK12</f>
        <v>8.5620643350391816</v>
      </c>
      <c r="BL33" s="105">
        <f ca="1">Income!BL12</f>
        <v>8.6152581420195169</v>
      </c>
      <c r="BM33" s="105">
        <f ca="1">Income!BM12</f>
        <v>8.668782427841208</v>
      </c>
      <c r="BN33" s="105">
        <f ca="1">Income!BN12</f>
        <v>8.7226392456805666</v>
      </c>
      <c r="BO33" s="105">
        <f ca="1">Income!BO12</f>
        <v>8.7768306614697469</v>
      </c>
      <c r="BP33" s="105">
        <f ca="1">Income!BP12</f>
        <v>8.8313587539759748</v>
      </c>
      <c r="BQ33" s="105">
        <f ca="1">Income!BQ12</f>
        <v>8.8862256148813028</v>
      </c>
      <c r="BR33" s="189">
        <f ca="1">Income!BR12</f>
        <v>8.9414333488628444</v>
      </c>
    </row>
    <row r="34" spans="1:73" x14ac:dyDescent="0.25">
      <c r="C34" s="203" t="s">
        <v>131</v>
      </c>
      <c r="D34" s="8"/>
      <c r="E34" s="189">
        <f t="shared" si="93"/>
        <v>259.99999999999994</v>
      </c>
      <c r="F34" s="189">
        <f t="shared" si="94"/>
        <v>267.60000000000002</v>
      </c>
      <c r="G34" s="189">
        <f t="shared" si="95"/>
        <v>275.42215384615389</v>
      </c>
      <c r="H34" s="189">
        <f t="shared" si="96"/>
        <v>283.47295526627215</v>
      </c>
      <c r="I34" s="189">
        <f t="shared" si="97"/>
        <v>291.75908780482473</v>
      </c>
      <c r="J34" s="154"/>
      <c r="K34" s="10">
        <f>Income!K11</f>
        <v>21.666666666666668</v>
      </c>
      <c r="L34" s="105">
        <f>Income!L11</f>
        <v>21.666666666666668</v>
      </c>
      <c r="M34" s="105">
        <f>Income!M11</f>
        <v>21.666666666666668</v>
      </c>
      <c r="N34" s="105">
        <f>Income!N11</f>
        <v>21.666666666666668</v>
      </c>
      <c r="O34" s="105">
        <f>Income!O11</f>
        <v>21.666666666666668</v>
      </c>
      <c r="P34" s="105">
        <f>Income!P11</f>
        <v>21.666666666666668</v>
      </c>
      <c r="Q34" s="105">
        <f>Income!Q11</f>
        <v>21.666666666666668</v>
      </c>
      <c r="R34" s="105">
        <f>Income!R11</f>
        <v>21.666666666666668</v>
      </c>
      <c r="S34" s="105">
        <f>Income!S11</f>
        <v>21.666666666666668</v>
      </c>
      <c r="T34" s="105">
        <f>Income!T11</f>
        <v>21.666666666666668</v>
      </c>
      <c r="U34" s="105">
        <f>Income!U11</f>
        <v>21.666666666666668</v>
      </c>
      <c r="V34" s="189">
        <f>Income!V11</f>
        <v>21.666666666666668</v>
      </c>
      <c r="W34" s="10">
        <f>Income!W11</f>
        <v>22.299999999999997</v>
      </c>
      <c r="X34" s="105">
        <f>Income!X11</f>
        <v>22.299999999999997</v>
      </c>
      <c r="Y34" s="105">
        <f>Income!Y11</f>
        <v>22.299999999999997</v>
      </c>
      <c r="Z34" s="105">
        <f>Income!Z11</f>
        <v>22.299999999999997</v>
      </c>
      <c r="AA34" s="105">
        <f>Income!AA11</f>
        <v>22.299999999999997</v>
      </c>
      <c r="AB34" s="105">
        <f>Income!AB11</f>
        <v>22.299999999999997</v>
      </c>
      <c r="AC34" s="105">
        <f>Income!AC11</f>
        <v>22.299999999999997</v>
      </c>
      <c r="AD34" s="105">
        <f>Income!AD11</f>
        <v>22.299999999999997</v>
      </c>
      <c r="AE34" s="105">
        <f>Income!AE11</f>
        <v>22.299999999999997</v>
      </c>
      <c r="AF34" s="105">
        <f>Income!AF11</f>
        <v>22.299999999999997</v>
      </c>
      <c r="AG34" s="105">
        <f>Income!AG11</f>
        <v>22.299999999999997</v>
      </c>
      <c r="AH34" s="189">
        <f>Income!AH11</f>
        <v>22.299999999999997</v>
      </c>
      <c r="AI34" s="10">
        <f>Income!AI11</f>
        <v>22.951846153846152</v>
      </c>
      <c r="AJ34" s="105">
        <f>Income!AJ11</f>
        <v>22.951846153846152</v>
      </c>
      <c r="AK34" s="105">
        <f>Income!AK11</f>
        <v>22.951846153846152</v>
      </c>
      <c r="AL34" s="105">
        <f>Income!AL11</f>
        <v>22.951846153846152</v>
      </c>
      <c r="AM34" s="105">
        <f>Income!AM11</f>
        <v>22.951846153846152</v>
      </c>
      <c r="AN34" s="105">
        <f>Income!AN11</f>
        <v>22.951846153846152</v>
      </c>
      <c r="AO34" s="105">
        <f>Income!AO11</f>
        <v>22.951846153846152</v>
      </c>
      <c r="AP34" s="105">
        <f>Income!AP11</f>
        <v>22.951846153846152</v>
      </c>
      <c r="AQ34" s="105">
        <f>Income!AQ11</f>
        <v>22.951846153846152</v>
      </c>
      <c r="AR34" s="105">
        <f>Income!AR11</f>
        <v>22.951846153846152</v>
      </c>
      <c r="AS34" s="105">
        <f>Income!AS11</f>
        <v>22.951846153846152</v>
      </c>
      <c r="AT34" s="189">
        <f>Income!AT11</f>
        <v>22.951846153846152</v>
      </c>
      <c r="AU34" s="10">
        <f>Income!AU11</f>
        <v>23.622746272189346</v>
      </c>
      <c r="AV34" s="105">
        <f>Income!AV11</f>
        <v>23.622746272189346</v>
      </c>
      <c r="AW34" s="105">
        <f>Income!AW11</f>
        <v>23.622746272189346</v>
      </c>
      <c r="AX34" s="105">
        <f>Income!AX11</f>
        <v>23.622746272189346</v>
      </c>
      <c r="AY34" s="105">
        <f>Income!AY11</f>
        <v>23.622746272189346</v>
      </c>
      <c r="AZ34" s="105">
        <f>Income!AZ11</f>
        <v>23.622746272189346</v>
      </c>
      <c r="BA34" s="105">
        <f>Income!BA11</f>
        <v>23.622746272189346</v>
      </c>
      <c r="BB34" s="105">
        <f>Income!BB11</f>
        <v>23.622746272189346</v>
      </c>
      <c r="BC34" s="105">
        <f>Income!BC11</f>
        <v>23.622746272189346</v>
      </c>
      <c r="BD34" s="105">
        <f>Income!BD11</f>
        <v>23.622746272189346</v>
      </c>
      <c r="BE34" s="105">
        <f>Income!BE11</f>
        <v>23.622746272189346</v>
      </c>
      <c r="BF34" s="189">
        <f>Income!BF11</f>
        <v>23.622746272189346</v>
      </c>
      <c r="BG34" s="10">
        <f>Income!BG11</f>
        <v>24.313257317068729</v>
      </c>
      <c r="BH34" s="105">
        <f>Income!BH11</f>
        <v>24.313257317068729</v>
      </c>
      <c r="BI34" s="105">
        <f>Income!BI11</f>
        <v>24.313257317068729</v>
      </c>
      <c r="BJ34" s="105">
        <f>Income!BJ11</f>
        <v>24.313257317068729</v>
      </c>
      <c r="BK34" s="105">
        <f>Income!BK11</f>
        <v>24.313257317068729</v>
      </c>
      <c r="BL34" s="105">
        <f>Income!BL11</f>
        <v>24.313257317068729</v>
      </c>
      <c r="BM34" s="105">
        <f>Income!BM11</f>
        <v>24.313257317068729</v>
      </c>
      <c r="BN34" s="105">
        <f>Income!BN11</f>
        <v>24.313257317068729</v>
      </c>
      <c r="BO34" s="105">
        <f>Income!BO11</f>
        <v>24.313257317068729</v>
      </c>
      <c r="BP34" s="105">
        <f>Income!BP11</f>
        <v>24.313257317068729</v>
      </c>
      <c r="BQ34" s="105">
        <f>Income!BQ11</f>
        <v>24.313257317068729</v>
      </c>
      <c r="BR34" s="189">
        <f>Income!BR11</f>
        <v>24.313257317068729</v>
      </c>
    </row>
    <row r="35" spans="1:73" x14ac:dyDescent="0.25">
      <c r="B35" s="255"/>
      <c r="C35" s="203" t="s">
        <v>52</v>
      </c>
      <c r="D35" s="8"/>
      <c r="E35" s="189">
        <f t="shared" si="93"/>
        <v>0.70000000000000007</v>
      </c>
      <c r="F35" s="189">
        <f t="shared" si="94"/>
        <v>1.575</v>
      </c>
      <c r="G35" s="189">
        <f t="shared" si="95"/>
        <v>1.7499999999999998</v>
      </c>
      <c r="H35" s="189">
        <f t="shared" si="96"/>
        <v>1.7499999999999998</v>
      </c>
      <c r="I35" s="189">
        <f t="shared" si="97"/>
        <v>1.7499999999999998</v>
      </c>
      <c r="J35" s="154"/>
      <c r="K35" s="10">
        <f>RateShort/12*Balance!K22</f>
        <v>5.8333333333333334E-2</v>
      </c>
      <c r="L35" s="105">
        <f>RateShort/12*Balance!L22</f>
        <v>5.8333333333333334E-2</v>
      </c>
      <c r="M35" s="105">
        <f>RateShort/12*Balance!M22</f>
        <v>5.8333333333333334E-2</v>
      </c>
      <c r="N35" s="105">
        <f>RateShort/12*Balance!N22</f>
        <v>5.8333333333333334E-2</v>
      </c>
      <c r="O35" s="105">
        <f>RateShort/12*Balance!O22</f>
        <v>5.8333333333333334E-2</v>
      </c>
      <c r="P35" s="105">
        <f>RateShort/12*Balance!P22</f>
        <v>5.8333333333333334E-2</v>
      </c>
      <c r="Q35" s="105">
        <f>RateShort/12*Balance!Q22</f>
        <v>5.8333333333333334E-2</v>
      </c>
      <c r="R35" s="105">
        <f>RateShort/12*Balance!R22</f>
        <v>5.8333333333333334E-2</v>
      </c>
      <c r="S35" s="105">
        <f>RateShort/12*Balance!S22</f>
        <v>5.8333333333333334E-2</v>
      </c>
      <c r="T35" s="105">
        <f>RateShort/12*Balance!T22</f>
        <v>5.8333333333333334E-2</v>
      </c>
      <c r="U35" s="105">
        <f>RateShort/12*Balance!U22</f>
        <v>5.8333333333333334E-2</v>
      </c>
      <c r="V35" s="189">
        <f>RateShort/12*Balance!V22</f>
        <v>5.8333333333333334E-2</v>
      </c>
      <c r="W35" s="10">
        <f>RateShort/12*Balance!W22</f>
        <v>5.8333333333333334E-2</v>
      </c>
      <c r="X35" s="105">
        <f>RateShort/12*Balance!X22</f>
        <v>5.8333333333333334E-2</v>
      </c>
      <c r="Y35" s="105">
        <f>RateShort/12*Balance!Y22</f>
        <v>0.14583333333333334</v>
      </c>
      <c r="Z35" s="105">
        <f>RateShort/12*Balance!Z22</f>
        <v>0.14583333333333334</v>
      </c>
      <c r="AA35" s="105">
        <f>RateShort/12*Balance!AA22</f>
        <v>0.14583333333333334</v>
      </c>
      <c r="AB35" s="105">
        <f>RateShort/12*Balance!AB22</f>
        <v>0.14583333333333334</v>
      </c>
      <c r="AC35" s="105">
        <f>RateShort/12*Balance!AC22</f>
        <v>0.14583333333333334</v>
      </c>
      <c r="AD35" s="105">
        <f>RateShort/12*Balance!AD22</f>
        <v>0.14583333333333334</v>
      </c>
      <c r="AE35" s="105">
        <f>RateShort/12*Balance!AE22</f>
        <v>0.14583333333333334</v>
      </c>
      <c r="AF35" s="105">
        <f>RateShort/12*Balance!AF22</f>
        <v>0.14583333333333334</v>
      </c>
      <c r="AG35" s="105">
        <f>RateShort/12*Balance!AG22</f>
        <v>0.14583333333333334</v>
      </c>
      <c r="AH35" s="189">
        <f>RateShort/12*Balance!AH22</f>
        <v>0.14583333333333334</v>
      </c>
      <c r="AI35" s="10">
        <f>RateShort/12*Balance!AI22</f>
        <v>0.14583333333333334</v>
      </c>
      <c r="AJ35" s="105">
        <f>RateShort/12*Balance!AJ22</f>
        <v>0.14583333333333334</v>
      </c>
      <c r="AK35" s="105">
        <f>RateShort/12*Balance!AK22</f>
        <v>0.14583333333333334</v>
      </c>
      <c r="AL35" s="105">
        <f>RateShort/12*Balance!AL22</f>
        <v>0.14583333333333334</v>
      </c>
      <c r="AM35" s="105">
        <f>RateShort/12*Balance!AM22</f>
        <v>0.14583333333333334</v>
      </c>
      <c r="AN35" s="105">
        <f>RateShort/12*Balance!AN22</f>
        <v>0.14583333333333334</v>
      </c>
      <c r="AO35" s="105">
        <f>RateShort/12*Balance!AO22</f>
        <v>0.14583333333333334</v>
      </c>
      <c r="AP35" s="105">
        <f>RateShort/12*Balance!AP22</f>
        <v>0.14583333333333334</v>
      </c>
      <c r="AQ35" s="105">
        <f>RateShort/12*Balance!AQ22</f>
        <v>0.14583333333333334</v>
      </c>
      <c r="AR35" s="105">
        <f>RateShort/12*Balance!AR22</f>
        <v>0.14583333333333334</v>
      </c>
      <c r="AS35" s="105">
        <f>RateShort/12*Balance!AS22</f>
        <v>0.14583333333333334</v>
      </c>
      <c r="AT35" s="189">
        <f>RateShort/12*Balance!AT22</f>
        <v>0.14583333333333334</v>
      </c>
      <c r="AU35" s="10">
        <f>RateShort/12*Balance!AU22</f>
        <v>0.14583333333333334</v>
      </c>
      <c r="AV35" s="105">
        <f>RateShort/12*Balance!AV22</f>
        <v>0.14583333333333334</v>
      </c>
      <c r="AW35" s="105">
        <f>RateShort/12*Balance!AW22</f>
        <v>0.14583333333333334</v>
      </c>
      <c r="AX35" s="105">
        <f>RateShort/12*Balance!AX22</f>
        <v>0.14583333333333334</v>
      </c>
      <c r="AY35" s="105">
        <f>RateShort/12*Balance!AY22</f>
        <v>0.14583333333333334</v>
      </c>
      <c r="AZ35" s="105">
        <f>RateShort/12*Balance!AZ22</f>
        <v>0.14583333333333334</v>
      </c>
      <c r="BA35" s="105">
        <f>RateShort/12*Balance!BA22</f>
        <v>0.14583333333333334</v>
      </c>
      <c r="BB35" s="105">
        <f>RateShort/12*Balance!BB22</f>
        <v>0.14583333333333334</v>
      </c>
      <c r="BC35" s="105">
        <f>RateShort/12*Balance!BC22</f>
        <v>0.14583333333333334</v>
      </c>
      <c r="BD35" s="105">
        <f>RateShort/12*Balance!BD22</f>
        <v>0.14583333333333334</v>
      </c>
      <c r="BE35" s="105">
        <f>RateShort/12*Balance!BE22</f>
        <v>0.14583333333333334</v>
      </c>
      <c r="BF35" s="189">
        <f>RateShort/12*Balance!BF22</f>
        <v>0.14583333333333334</v>
      </c>
      <c r="BG35" s="10">
        <f>RateShort/12*Balance!BG22</f>
        <v>0.14583333333333334</v>
      </c>
      <c r="BH35" s="105">
        <f>RateShort/12*Balance!BH22</f>
        <v>0.14583333333333334</v>
      </c>
      <c r="BI35" s="105">
        <f>RateShort/12*Balance!BI22</f>
        <v>0.14583333333333334</v>
      </c>
      <c r="BJ35" s="105">
        <f>RateShort/12*Balance!BJ22</f>
        <v>0.14583333333333334</v>
      </c>
      <c r="BK35" s="105">
        <f>RateShort/12*Balance!BK22</f>
        <v>0.14583333333333334</v>
      </c>
      <c r="BL35" s="105">
        <f>RateShort/12*Balance!BL22</f>
        <v>0.14583333333333334</v>
      </c>
      <c r="BM35" s="105">
        <f>RateShort/12*Balance!BM22</f>
        <v>0.14583333333333334</v>
      </c>
      <c r="BN35" s="105">
        <f>RateShort/12*Balance!BN22</f>
        <v>0.14583333333333334</v>
      </c>
      <c r="BO35" s="105">
        <f>RateShort/12*Balance!BO22</f>
        <v>0.14583333333333334</v>
      </c>
      <c r="BP35" s="105">
        <f>RateShort/12*Balance!BP22</f>
        <v>0.14583333333333334</v>
      </c>
      <c r="BQ35" s="105">
        <f>RateShort/12*Balance!BQ22</f>
        <v>0.14583333333333334</v>
      </c>
      <c r="BR35" s="189">
        <f>RateShort/12*Balance!BR22</f>
        <v>0.14583333333333334</v>
      </c>
    </row>
    <row r="36" spans="1:73" x14ac:dyDescent="0.25">
      <c r="B36" s="255"/>
      <c r="C36" s="203" t="s">
        <v>53</v>
      </c>
      <c r="D36" s="8"/>
      <c r="E36" s="189">
        <f t="shared" si="93"/>
        <v>1.2749999999999997</v>
      </c>
      <c r="F36" s="189">
        <f t="shared" si="94"/>
        <v>1.2749999999999997</v>
      </c>
      <c r="G36" s="189">
        <f t="shared" si="95"/>
        <v>1.2749999999999997</v>
      </c>
      <c r="H36" s="189">
        <f t="shared" si="96"/>
        <v>1.2749999999999997</v>
      </c>
      <c r="I36" s="189">
        <f t="shared" si="97"/>
        <v>1.2749999999999997</v>
      </c>
      <c r="J36" s="154"/>
      <c r="K36" s="10">
        <f>RateLong/12*Balance!K24</f>
        <v>0.10625000000000001</v>
      </c>
      <c r="L36" s="105">
        <f>RateLong/12*Balance!L24</f>
        <v>0.10625000000000001</v>
      </c>
      <c r="M36" s="105">
        <f>RateLong/12*Balance!M24</f>
        <v>0.10625000000000001</v>
      </c>
      <c r="N36" s="105">
        <f>RateLong/12*Balance!N24</f>
        <v>0.10625000000000001</v>
      </c>
      <c r="O36" s="105">
        <f>RateLong/12*Balance!O24</f>
        <v>0.10625000000000001</v>
      </c>
      <c r="P36" s="105">
        <f>RateLong/12*Balance!P24</f>
        <v>0.10625000000000001</v>
      </c>
      <c r="Q36" s="105">
        <f>RateLong/12*Balance!Q24</f>
        <v>0.10625000000000001</v>
      </c>
      <c r="R36" s="105">
        <f>RateLong/12*Balance!R24</f>
        <v>0.10625000000000001</v>
      </c>
      <c r="S36" s="105">
        <f>RateLong/12*Balance!S24</f>
        <v>0.10625000000000001</v>
      </c>
      <c r="T36" s="105">
        <f>RateLong/12*Balance!T24</f>
        <v>0.10625000000000001</v>
      </c>
      <c r="U36" s="105">
        <f>RateLong/12*Balance!U24</f>
        <v>0.10625000000000001</v>
      </c>
      <c r="V36" s="189">
        <f>RateLong/12*Balance!V24</f>
        <v>0.10625000000000001</v>
      </c>
      <c r="W36" s="10">
        <f>RateLong/12*Balance!W24</f>
        <v>0.10625000000000001</v>
      </c>
      <c r="X36" s="105">
        <f>RateLong/12*Balance!X24</f>
        <v>0.10625000000000001</v>
      </c>
      <c r="Y36" s="105">
        <f>RateLong/12*Balance!Y24</f>
        <v>0.10625000000000001</v>
      </c>
      <c r="Z36" s="105">
        <f>RateLong/12*Balance!Z24</f>
        <v>0.10625000000000001</v>
      </c>
      <c r="AA36" s="105">
        <f>RateLong/12*Balance!AA24</f>
        <v>0.10625000000000001</v>
      </c>
      <c r="AB36" s="105">
        <f>RateLong/12*Balance!AB24</f>
        <v>0.10625000000000001</v>
      </c>
      <c r="AC36" s="105">
        <f>RateLong/12*Balance!AC24</f>
        <v>0.10625000000000001</v>
      </c>
      <c r="AD36" s="105">
        <f>RateLong/12*Balance!AD24</f>
        <v>0.10625000000000001</v>
      </c>
      <c r="AE36" s="105">
        <f>RateLong/12*Balance!AE24</f>
        <v>0.10625000000000001</v>
      </c>
      <c r="AF36" s="105">
        <f>RateLong/12*Balance!AF24</f>
        <v>0.10625000000000001</v>
      </c>
      <c r="AG36" s="105">
        <f>RateLong/12*Balance!AG24</f>
        <v>0.10625000000000001</v>
      </c>
      <c r="AH36" s="189">
        <f>RateLong/12*Balance!AH24</f>
        <v>0.10625000000000001</v>
      </c>
      <c r="AI36" s="10">
        <f>RateLong/12*Balance!AI24</f>
        <v>0.10625000000000001</v>
      </c>
      <c r="AJ36" s="105">
        <f>RateLong/12*Balance!AJ24</f>
        <v>0.10625000000000001</v>
      </c>
      <c r="AK36" s="105">
        <f>RateLong/12*Balance!AK24</f>
        <v>0.10625000000000001</v>
      </c>
      <c r="AL36" s="105">
        <f>RateLong/12*Balance!AL24</f>
        <v>0.10625000000000001</v>
      </c>
      <c r="AM36" s="105">
        <f>RateLong/12*Balance!AM24</f>
        <v>0.10625000000000001</v>
      </c>
      <c r="AN36" s="105">
        <f>RateLong/12*Balance!AN24</f>
        <v>0.10625000000000001</v>
      </c>
      <c r="AO36" s="105">
        <f>RateLong/12*Balance!AO24</f>
        <v>0.10625000000000001</v>
      </c>
      <c r="AP36" s="105">
        <f>RateLong/12*Balance!AP24</f>
        <v>0.10625000000000001</v>
      </c>
      <c r="AQ36" s="105">
        <f>RateLong/12*Balance!AQ24</f>
        <v>0.10625000000000001</v>
      </c>
      <c r="AR36" s="105">
        <f>RateLong/12*Balance!AR24</f>
        <v>0.10625000000000001</v>
      </c>
      <c r="AS36" s="105">
        <f>RateLong/12*Balance!AS24</f>
        <v>0.10625000000000001</v>
      </c>
      <c r="AT36" s="189">
        <f>RateLong/12*Balance!AT24</f>
        <v>0.10625000000000001</v>
      </c>
      <c r="AU36" s="10">
        <f>RateLong/12*Balance!AU24</f>
        <v>0.10625000000000001</v>
      </c>
      <c r="AV36" s="105">
        <f>RateLong/12*Balance!AV24</f>
        <v>0.10625000000000001</v>
      </c>
      <c r="AW36" s="105">
        <f>RateLong/12*Balance!AW24</f>
        <v>0.10625000000000001</v>
      </c>
      <c r="AX36" s="105">
        <f>RateLong/12*Balance!AX24</f>
        <v>0.10625000000000001</v>
      </c>
      <c r="AY36" s="105">
        <f>RateLong/12*Balance!AY24</f>
        <v>0.10625000000000001</v>
      </c>
      <c r="AZ36" s="105">
        <f>RateLong/12*Balance!AZ24</f>
        <v>0.10625000000000001</v>
      </c>
      <c r="BA36" s="105">
        <f>RateLong/12*Balance!BA24</f>
        <v>0.10625000000000001</v>
      </c>
      <c r="BB36" s="105">
        <f>RateLong/12*Balance!BB24</f>
        <v>0.10625000000000001</v>
      </c>
      <c r="BC36" s="105">
        <f>RateLong/12*Balance!BC24</f>
        <v>0.10625000000000001</v>
      </c>
      <c r="BD36" s="105">
        <f>RateLong/12*Balance!BD24</f>
        <v>0.10625000000000001</v>
      </c>
      <c r="BE36" s="105">
        <f>RateLong/12*Balance!BE24</f>
        <v>0.10625000000000001</v>
      </c>
      <c r="BF36" s="189">
        <f>RateLong/12*Balance!BF24</f>
        <v>0.10625000000000001</v>
      </c>
      <c r="BG36" s="10">
        <f>RateLong/12*Balance!BG24</f>
        <v>0.10625000000000001</v>
      </c>
      <c r="BH36" s="105">
        <f>RateLong/12*Balance!BH24</f>
        <v>0.10625000000000001</v>
      </c>
      <c r="BI36" s="105">
        <f>RateLong/12*Balance!BI24</f>
        <v>0.10625000000000001</v>
      </c>
      <c r="BJ36" s="105">
        <f>RateLong/12*Balance!BJ24</f>
        <v>0.10625000000000001</v>
      </c>
      <c r="BK36" s="105">
        <f>RateLong/12*Balance!BK24</f>
        <v>0.10625000000000001</v>
      </c>
      <c r="BL36" s="105">
        <f>RateLong/12*Balance!BL24</f>
        <v>0.10625000000000001</v>
      </c>
      <c r="BM36" s="105">
        <f>RateLong/12*Balance!BM24</f>
        <v>0.10625000000000001</v>
      </c>
      <c r="BN36" s="105">
        <f>RateLong/12*Balance!BN24</f>
        <v>0.10625000000000001</v>
      </c>
      <c r="BO36" s="105">
        <f>RateLong/12*Balance!BO24</f>
        <v>0.10625000000000001</v>
      </c>
      <c r="BP36" s="105">
        <f>RateLong/12*Balance!BP24</f>
        <v>0.10625000000000001</v>
      </c>
      <c r="BQ36" s="105">
        <f>RateLong/12*Balance!BQ24</f>
        <v>0.10625000000000001</v>
      </c>
      <c r="BR36" s="189">
        <f>RateLong/12*Balance!BR24</f>
        <v>0.10625000000000001</v>
      </c>
    </row>
    <row r="37" spans="1:73" x14ac:dyDescent="0.25">
      <c r="B37" s="255"/>
      <c r="C37" s="203" t="s">
        <v>132</v>
      </c>
      <c r="D37" s="8"/>
      <c r="E37" s="189">
        <f t="shared" ca="1" si="93"/>
        <v>45.490985315853735</v>
      </c>
      <c r="F37" s="189">
        <f t="shared" ca="1" si="94"/>
        <v>35.721780073718442</v>
      </c>
      <c r="G37" s="189">
        <f t="shared" ca="1" si="95"/>
        <v>7.569685335203328</v>
      </c>
      <c r="H37" s="189">
        <f t="shared" ca="1" si="96"/>
        <v>0</v>
      </c>
      <c r="I37" s="189">
        <f t="shared" ca="1" si="97"/>
        <v>0</v>
      </c>
      <c r="J37" s="154"/>
      <c r="K37" s="10"/>
      <c r="L37" s="105">
        <f t="shared" ref="L37:AQ37" ca="1" si="98">RateCredit/12*K46</f>
        <v>4.2826110781604791</v>
      </c>
      <c r="M37" s="105">
        <f t="shared" ca="1" si="98"/>
        <v>4.4631413981177319</v>
      </c>
      <c r="N37" s="105">
        <f t="shared" ca="1" si="98"/>
        <v>4.3651357620537432</v>
      </c>
      <c r="O37" s="105">
        <f t="shared" ca="1" si="98"/>
        <v>4.2121893326639492</v>
      </c>
      <c r="P37" s="105">
        <f t="shared" ca="1" si="98"/>
        <v>4.0557269822431472</v>
      </c>
      <c r="Q37" s="105">
        <f t="shared" ca="1" si="98"/>
        <v>3.8109105939681469</v>
      </c>
      <c r="R37" s="105">
        <f t="shared" ca="1" si="98"/>
        <v>3.6469411342886362</v>
      </c>
      <c r="S37" s="105">
        <f t="shared" ca="1" si="98"/>
        <v>3.4793493146778323</v>
      </c>
      <c r="T37" s="105">
        <f t="shared" ca="1" si="98"/>
        <v>4.591432955656896</v>
      </c>
      <c r="U37" s="105">
        <f t="shared" ca="1" si="98"/>
        <v>4.3929375072974635</v>
      </c>
      <c r="V37" s="189">
        <f t="shared" ca="1" si="98"/>
        <v>4.1906092567257174</v>
      </c>
      <c r="W37" s="10">
        <f t="shared" ca="1" si="98"/>
        <v>3.9844113725702019</v>
      </c>
      <c r="X37" s="105">
        <f t="shared" ca="1" si="98"/>
        <v>3.7790263242857747</v>
      </c>
      <c r="Y37" s="105">
        <f t="shared" ca="1" si="98"/>
        <v>3.5697177391395836</v>
      </c>
      <c r="Z37" s="105">
        <f t="shared" ca="1" si="98"/>
        <v>3.6110993485879992</v>
      </c>
      <c r="AA37" s="105">
        <f t="shared" ca="1" si="98"/>
        <v>3.3953273976337375</v>
      </c>
      <c r="AB37" s="105">
        <f t="shared" ca="1" si="98"/>
        <v>3.1755246487973503</v>
      </c>
      <c r="AC37" s="105">
        <f t="shared" ca="1" si="98"/>
        <v>2.9516525846248545</v>
      </c>
      <c r="AD37" s="105">
        <f t="shared" ca="1" si="98"/>
        <v>2.7236723793129074</v>
      </c>
      <c r="AE37" s="105">
        <f t="shared" ca="1" si="98"/>
        <v>2.4915448964312397</v>
      </c>
      <c r="AF37" s="105">
        <f t="shared" ca="1" si="98"/>
        <v>2.2552306866289911</v>
      </c>
      <c r="AG37" s="105">
        <f t="shared" ca="1" si="98"/>
        <v>2.014689985324861</v>
      </c>
      <c r="AH37" s="189">
        <f t="shared" ca="1" si="98"/>
        <v>1.7698827103809374</v>
      </c>
      <c r="AI37" s="10">
        <f t="shared" ca="1" si="98"/>
        <v>1.5207684597601152</v>
      </c>
      <c r="AJ37" s="105">
        <f t="shared" ca="1" si="98"/>
        <v>1.5947891006222337</v>
      </c>
      <c r="AK37" s="105">
        <f t="shared" ca="1" si="98"/>
        <v>1.3377287289201536</v>
      </c>
      <c r="AL37" s="105">
        <f t="shared" ca="1" si="98"/>
        <v>1.1054083567109136</v>
      </c>
      <c r="AM37" s="105">
        <f t="shared" ca="1" si="98"/>
        <v>0.8687472312297625</v>
      </c>
      <c r="AN37" s="105">
        <f t="shared" ca="1" si="98"/>
        <v>0.62770388868395077</v>
      </c>
      <c r="AO37" s="105">
        <f t="shared" ca="1" si="98"/>
        <v>0.3822365334837089</v>
      </c>
      <c r="AP37" s="105">
        <f t="shared" ca="1" si="98"/>
        <v>0.13230303579249053</v>
      </c>
      <c r="AQ37" s="105">
        <f t="shared" ca="1" si="98"/>
        <v>0</v>
      </c>
      <c r="AR37" s="105">
        <f t="shared" ref="AR37:BR37" ca="1" si="99">RateCredit/12*AQ46</f>
        <v>0</v>
      </c>
      <c r="AS37" s="105">
        <f t="shared" ca="1" si="99"/>
        <v>0</v>
      </c>
      <c r="AT37" s="189">
        <f t="shared" ca="1" si="99"/>
        <v>0</v>
      </c>
      <c r="AU37" s="10">
        <f t="shared" ca="1" si="99"/>
        <v>0</v>
      </c>
      <c r="AV37" s="105">
        <f t="shared" ca="1" si="99"/>
        <v>0</v>
      </c>
      <c r="AW37" s="105">
        <f t="shared" ca="1" si="99"/>
        <v>0</v>
      </c>
      <c r="AX37" s="105">
        <f t="shared" ca="1" si="99"/>
        <v>0</v>
      </c>
      <c r="AY37" s="105">
        <f t="shared" ca="1" si="99"/>
        <v>0</v>
      </c>
      <c r="AZ37" s="105">
        <f t="shared" ca="1" si="99"/>
        <v>0</v>
      </c>
      <c r="BA37" s="105">
        <f t="shared" ca="1" si="99"/>
        <v>0</v>
      </c>
      <c r="BB37" s="105">
        <f t="shared" ca="1" si="99"/>
        <v>0</v>
      </c>
      <c r="BC37" s="105">
        <f t="shared" ca="1" si="99"/>
        <v>0</v>
      </c>
      <c r="BD37" s="105">
        <f t="shared" ca="1" si="99"/>
        <v>0</v>
      </c>
      <c r="BE37" s="105">
        <f t="shared" ca="1" si="99"/>
        <v>0</v>
      </c>
      <c r="BF37" s="189">
        <f t="shared" ca="1" si="99"/>
        <v>0</v>
      </c>
      <c r="BG37" s="10">
        <f t="shared" ca="1" si="99"/>
        <v>0</v>
      </c>
      <c r="BH37" s="105">
        <f t="shared" ca="1" si="99"/>
        <v>0</v>
      </c>
      <c r="BI37" s="105">
        <f t="shared" ca="1" si="99"/>
        <v>0</v>
      </c>
      <c r="BJ37" s="105">
        <f t="shared" ca="1" si="99"/>
        <v>0</v>
      </c>
      <c r="BK37" s="105">
        <f t="shared" ca="1" si="99"/>
        <v>0</v>
      </c>
      <c r="BL37" s="105">
        <f t="shared" ca="1" si="99"/>
        <v>0</v>
      </c>
      <c r="BM37" s="105">
        <f t="shared" ca="1" si="99"/>
        <v>0</v>
      </c>
      <c r="BN37" s="105">
        <f t="shared" ca="1" si="99"/>
        <v>0</v>
      </c>
      <c r="BO37" s="105">
        <f t="shared" ca="1" si="99"/>
        <v>0</v>
      </c>
      <c r="BP37" s="105">
        <f t="shared" ca="1" si="99"/>
        <v>0</v>
      </c>
      <c r="BQ37" s="105">
        <f t="shared" ca="1" si="99"/>
        <v>0</v>
      </c>
      <c r="BR37" s="189">
        <f t="shared" ca="1" si="99"/>
        <v>0</v>
      </c>
    </row>
    <row r="38" spans="1:73" x14ac:dyDescent="0.25">
      <c r="C38" s="204" t="s">
        <v>54</v>
      </c>
      <c r="D38" s="8"/>
      <c r="E38" s="190">
        <f t="shared" ca="1" si="93"/>
        <v>170.83627945272286</v>
      </c>
      <c r="F38" s="190">
        <f t="shared" ca="1" si="94"/>
        <v>177.49063468311147</v>
      </c>
      <c r="G38" s="190">
        <f t="shared" ca="1" si="95"/>
        <v>249.05374790794025</v>
      </c>
      <c r="H38" s="190">
        <f t="shared" ca="1" si="96"/>
        <v>368.00923877291757</v>
      </c>
      <c r="I38" s="190">
        <f t="shared" ca="1" si="97"/>
        <v>525.79520529150273</v>
      </c>
      <c r="J38" s="154"/>
      <c r="K38" s="230">
        <f ca="1">Income!K26</f>
        <v>15.625848431900151</v>
      </c>
      <c r="L38" s="181">
        <f ca="1">Income!L26</f>
        <v>14.172349636173251</v>
      </c>
      <c r="M38" s="181">
        <f ca="1">Income!M26</f>
        <v>14.361440370126875</v>
      </c>
      <c r="N38" s="181">
        <f ca="1">Income!N26</f>
        <v>14.663714487050227</v>
      </c>
      <c r="O38" s="181">
        <f ca="1">Income!O26</f>
        <v>14.989745774250958</v>
      </c>
      <c r="P38" s="181">
        <f ca="1">Income!P26</f>
        <v>15.318976213936859</v>
      </c>
      <c r="Q38" s="181">
        <f ca="1">Income!Q26</f>
        <v>15.685353063222202</v>
      </c>
      <c r="R38" s="181">
        <f ca="1">Income!R26</f>
        <v>16.02120802569419</v>
      </c>
      <c r="S38" s="181">
        <f ca="1">Income!S26</f>
        <v>12.360340987238935</v>
      </c>
      <c r="T38" s="181">
        <f ca="1">Income!T26</f>
        <v>12.189445070961463</v>
      </c>
      <c r="U38" s="181">
        <f ca="1">Income!U26</f>
        <v>12.544634429517801</v>
      </c>
      <c r="V38" s="190">
        <f ca="1">Income!V26</f>
        <v>12.903222962649956</v>
      </c>
      <c r="W38" s="181">
        <f ca="1">Income!W26</f>
        <v>12.833731947566196</v>
      </c>
      <c r="X38" s="181">
        <f ca="1">Income!X26</f>
        <v>13.19731288127884</v>
      </c>
      <c r="Y38" s="181">
        <f ca="1">Income!Y26</f>
        <v>13.529367024071465</v>
      </c>
      <c r="Z38" s="181">
        <f ca="1">Income!Z26</f>
        <v>13.798061631022879</v>
      </c>
      <c r="AA38" s="181">
        <f ca="1">Income!AA26</f>
        <v>14.171547036437847</v>
      </c>
      <c r="AB38" s="181">
        <f ca="1">Income!AB26</f>
        <v>14.548587052816504</v>
      </c>
      <c r="AC38" s="181">
        <f ca="1">Income!AC26</f>
        <v>14.929210090413063</v>
      </c>
      <c r="AD38" s="181">
        <f ca="1">Income!AD26</f>
        <v>15.313444769151355</v>
      </c>
      <c r="AE38" s="181">
        <f ca="1">Income!AE26</f>
        <v>15.701319920104893</v>
      </c>
      <c r="AF38" s="181">
        <f ca="1">Income!AF26</f>
        <v>16.092864586987385</v>
      </c>
      <c r="AG38" s="181">
        <f ca="1">Income!AG26</f>
        <v>16.488108027653094</v>
      </c>
      <c r="AH38" s="190">
        <f ca="1">Income!AH26</f>
        <v>16.887079715607968</v>
      </c>
      <c r="AI38" s="181">
        <f ca="1">Income!AI26</f>
        <v>16.098543837050148</v>
      </c>
      <c r="AJ38" s="181">
        <f ca="1">Income!AJ26</f>
        <v>16.3740682737422</v>
      </c>
      <c r="AK38" s="181">
        <f ca="1">Income!AK26</f>
        <v>20.784087592880695</v>
      </c>
      <c r="AL38" s="181">
        <f ca="1">Income!AL26</f>
        <v>21.186287190690177</v>
      </c>
      <c r="AM38" s="181">
        <f ca="1">Income!AM26</f>
        <v>21.592313260912547</v>
      </c>
      <c r="AN38" s="181">
        <f ca="1">Income!AN26</f>
        <v>22.002196373893238</v>
      </c>
      <c r="AO38" s="181">
        <f ca="1">Income!AO26</f>
        <v>22.415967325496382</v>
      </c>
      <c r="AP38" s="181">
        <f ca="1">Income!AP26</f>
        <v>10.833657138696259</v>
      </c>
      <c r="AQ38" s="181">
        <f ca="1">Income!AQ26</f>
        <v>23.956441436803729</v>
      </c>
      <c r="AR38" s="181">
        <f ca="1">Income!AR26</f>
        <v>24.278465549974637</v>
      </c>
      <c r="AS38" s="181">
        <f ca="1">Income!AS26</f>
        <v>24.602665147509665</v>
      </c>
      <c r="AT38" s="190">
        <f ca="1">Income!AT26</f>
        <v>24.929054780290585</v>
      </c>
      <c r="AU38" s="181">
        <f ca="1">Income!AU26</f>
        <v>24.806376469524981</v>
      </c>
      <c r="AV38" s="181">
        <f ca="1">Income!AV26</f>
        <v>25.137190212198618</v>
      </c>
      <c r="AW38" s="181">
        <f ca="1">Income!AW26</f>
        <v>25.470238224491126</v>
      </c>
      <c r="AX38" s="181">
        <f ca="1">Income!AX26</f>
        <v>73.80553544723675</v>
      </c>
      <c r="AY38" s="181">
        <f ca="1">Income!AY26</f>
        <v>26.143096920368727</v>
      </c>
      <c r="AZ38" s="181">
        <f ca="1">Income!AZ26</f>
        <v>26.482937783572194</v>
      </c>
      <c r="BA38" s="181">
        <f ca="1">Income!BA26</f>
        <v>26.825073276941282</v>
      </c>
      <c r="BB38" s="181">
        <f ca="1">Income!BB26</f>
        <v>27.169518741640605</v>
      </c>
      <c r="BC38" s="181">
        <f ca="1">Income!BC26</f>
        <v>27.516289620570923</v>
      </c>
      <c r="BD38" s="181">
        <f ca="1">Income!BD26</f>
        <v>27.865401459039152</v>
      </c>
      <c r="BE38" s="181">
        <f ca="1">Income!BE26</f>
        <v>28.216869905433079</v>
      </c>
      <c r="BF38" s="190">
        <f ca="1">Income!BF26</f>
        <v>28.570710711900109</v>
      </c>
      <c r="BG38" s="181">
        <f ca="1">Income!BG26</f>
        <v>28.465405679134278</v>
      </c>
      <c r="BH38" s="181">
        <f ca="1">Income!BH26</f>
        <v>28.824038880649727</v>
      </c>
      <c r="BI38" s="181">
        <f ca="1">Income!BI26</f>
        <v>29.185092328094523</v>
      </c>
      <c r="BJ38" s="181">
        <f ca="1">Income!BJ26</f>
        <v>29.548582195533211</v>
      </c>
      <c r="BK38" s="181">
        <f ca="1">Income!BK26</f>
        <v>29.91452476425188</v>
      </c>
      <c r="BL38" s="181">
        <f ca="1">Income!BL26</f>
        <v>190.28293642346401</v>
      </c>
      <c r="BM38" s="181">
        <f ca="1">Income!BM26</f>
        <v>30.653833671021363</v>
      </c>
      <c r="BN38" s="181">
        <f ca="1">Income!BN26</f>
        <v>31.027233114129103</v>
      </c>
      <c r="BO38" s="181">
        <f ca="1">Income!BO26</f>
        <v>31.403151470065826</v>
      </c>
      <c r="BP38" s="181">
        <f ca="1">Income!BP26</f>
        <v>31.781605566908315</v>
      </c>
      <c r="BQ38" s="181">
        <f ca="1">Income!BQ26</f>
        <v>32.162612344260907</v>
      </c>
      <c r="BR38" s="190">
        <f ca="1">Income!BR26</f>
        <v>32.546188853989662</v>
      </c>
    </row>
    <row r="39" spans="1:73" x14ac:dyDescent="0.25">
      <c r="A39" s="251"/>
      <c r="C39" s="187" t="s">
        <v>55</v>
      </c>
      <c r="D39" s="8"/>
      <c r="E39" s="182">
        <f t="shared" ca="1" si="93"/>
        <v>1539.8540868111968</v>
      </c>
      <c r="F39" s="182">
        <f t="shared" ca="1" si="94"/>
        <v>976.50425231608176</v>
      </c>
      <c r="G39" s="182">
        <f t="shared" ca="1" si="95"/>
        <v>1084.7317393400995</v>
      </c>
      <c r="H39" s="182">
        <f t="shared" ca="1" si="96"/>
        <v>1171.553281354187</v>
      </c>
      <c r="I39" s="182">
        <f t="shared" ca="1" si="97"/>
        <v>1350.6149996838719</v>
      </c>
      <c r="J39" s="7"/>
      <c r="K39" s="182">
        <f ca="1">SUM(K31:K38)</f>
        <v>477.36995570839213</v>
      </c>
      <c r="L39" s="182">
        <f t="shared" ref="L39:AP39" ca="1" si="100">SUM(L31:L38)</f>
        <v>80.237615032301093</v>
      </c>
      <c r="M39" s="182">
        <f t="shared" ca="1" si="100"/>
        <v>80.646022610106925</v>
      </c>
      <c r="N39" s="182">
        <f t="shared" ca="1" si="100"/>
        <v>80.889318585120847</v>
      </c>
      <c r="O39" s="182">
        <f t="shared" ca="1" si="100"/>
        <v>81.101673404429448</v>
      </c>
      <c r="P39" s="182">
        <f t="shared" ca="1" si="100"/>
        <v>81.313955428919868</v>
      </c>
      <c r="Q39" s="182">
        <f t="shared" ca="1" si="100"/>
        <v>81.475275314626401</v>
      </c>
      <c r="R39" s="182">
        <f t="shared" ca="1" si="100"/>
        <v>81.687167256746164</v>
      </c>
      <c r="S39" s="182">
        <f t="shared" ca="1" si="100"/>
        <v>257.89896338727402</v>
      </c>
      <c r="T39" s="182">
        <f t="shared" ca="1" si="100"/>
        <v>78.880656194006093</v>
      </c>
      <c r="U39" s="182">
        <f t="shared" ca="1" si="100"/>
        <v>79.078106833433353</v>
      </c>
      <c r="V39" s="183">
        <f t="shared" ca="1" si="100"/>
        <v>79.275377055840494</v>
      </c>
      <c r="W39" s="182">
        <f t="shared" ca="1" si="100"/>
        <v>80.119717761146305</v>
      </c>
      <c r="X39" s="182">
        <f t="shared" ca="1" si="100"/>
        <v>80.31943473681622</v>
      </c>
      <c r="Y39" s="182">
        <f t="shared" ca="1" si="100"/>
        <v>80.571459344090471</v>
      </c>
      <c r="Z39" s="182">
        <f t="shared" ca="1" si="100"/>
        <v>80.923574172136668</v>
      </c>
      <c r="AA39" s="182">
        <f t="shared" ca="1" si="100"/>
        <v>81.123587412851421</v>
      </c>
      <c r="AB39" s="182">
        <f t="shared" ca="1" si="100"/>
        <v>81.32338726386314</v>
      </c>
      <c r="AC39" s="182">
        <f t="shared" ca="1" si="100"/>
        <v>81.52296525066059</v>
      </c>
      <c r="AD39" s="182">
        <f t="shared" ca="1" si="100"/>
        <v>81.722312810196271</v>
      </c>
      <c r="AE39" s="182">
        <f t="shared" ca="1" si="100"/>
        <v>81.921421290151883</v>
      </c>
      <c r="AF39" s="182">
        <f t="shared" ca="1" si="100"/>
        <v>82.120281948198638</v>
      </c>
      <c r="AG39" s="182">
        <f t="shared" ca="1" si="100"/>
        <v>82.318885951251545</v>
      </c>
      <c r="AH39" s="183">
        <f t="shared" ca="1" si="100"/>
        <v>82.51722437471858</v>
      </c>
      <c r="AI39" s="182">
        <f t="shared" ca="1" si="100"/>
        <v>127.62718645846479</v>
      </c>
      <c r="AJ39" s="182">
        <f t="shared" ca="1" si="100"/>
        <v>83.021456134039312</v>
      </c>
      <c r="AK39" s="182">
        <f t="shared" ca="1" si="100"/>
        <v>87.219417541415964</v>
      </c>
      <c r="AL39" s="182">
        <f t="shared" ca="1" si="100"/>
        <v>87.434578815157849</v>
      </c>
      <c r="AM39" s="182">
        <f t="shared" ca="1" si="100"/>
        <v>87.649507133248548</v>
      </c>
      <c r="AN39" s="182">
        <f t="shared" ca="1" si="100"/>
        <v>87.864193350038718</v>
      </c>
      <c r="AO39" s="182">
        <f t="shared" ca="1" si="100"/>
        <v>88.078628224459308</v>
      </c>
      <c r="AP39" s="182">
        <f t="shared" ca="1" si="100"/>
        <v>76.292802419230696</v>
      </c>
      <c r="AQ39" s="182">
        <f t="shared" ref="AQ39:BR39" ca="1" si="101">SUM(AQ31:AQ38)</f>
        <v>89.329989942630078</v>
      </c>
      <c r="AR39" s="182">
        <f t="shared" ca="1" si="101"/>
        <v>89.699010490345842</v>
      </c>
      <c r="AS39" s="182">
        <f t="shared" ca="1" si="101"/>
        <v>90.070498498656008</v>
      </c>
      <c r="AT39" s="183">
        <f t="shared" ca="1" si="101"/>
        <v>90.444470332412266</v>
      </c>
      <c r="AU39" s="182">
        <f t="shared" ca="1" si="101"/>
        <v>91.497851403571971</v>
      </c>
      <c r="AV39" s="182">
        <f t="shared" ca="1" si="101"/>
        <v>91.876840414680004</v>
      </c>
      <c r="AW39" s="182">
        <f t="shared" ca="1" si="101"/>
        <v>92.258362995415652</v>
      </c>
      <c r="AX39" s="182">
        <f t="shared" ca="1" si="101"/>
        <v>140.64243594608376</v>
      </c>
      <c r="AY39" s="182">
        <f t="shared" ca="1" si="101"/>
        <v>93.029076177640519</v>
      </c>
      <c r="AZ39" s="182">
        <f t="shared" ca="1" si="101"/>
        <v>93.418300712418286</v>
      </c>
      <c r="BA39" s="182">
        <f t="shared" ca="1" si="101"/>
        <v>93.81012668485468</v>
      </c>
      <c r="BB39" s="182">
        <f t="shared" ca="1" si="101"/>
        <v>94.204571342226913</v>
      </c>
      <c r="BC39" s="182">
        <f t="shared" ca="1" si="101"/>
        <v>94.601652045390495</v>
      </c>
      <c r="BD39" s="182">
        <f t="shared" ca="1" si="101"/>
        <v>95.001386269522826</v>
      </c>
      <c r="BE39" s="182">
        <f t="shared" ca="1" si="101"/>
        <v>95.403791604871941</v>
      </c>
      <c r="BF39" s="183">
        <f t="shared" ca="1" si="101"/>
        <v>95.808885757509771</v>
      </c>
      <c r="BG39" s="182">
        <f t="shared" ca="1" si="101"/>
        <v>96.908987633935055</v>
      </c>
      <c r="BH39" s="182">
        <f t="shared" ca="1" si="101"/>
        <v>97.31951300645828</v>
      </c>
      <c r="BI39" s="182">
        <f t="shared" ca="1" si="101"/>
        <v>97.732781017037368</v>
      </c>
      <c r="BJ39" s="182">
        <f t="shared" ca="1" si="101"/>
        <v>98.148809842672605</v>
      </c>
      <c r="BK39" s="182">
        <f t="shared" ca="1" si="101"/>
        <v>98.567617780029479</v>
      </c>
      <c r="BL39" s="182">
        <f t="shared" ca="1" si="101"/>
        <v>258.98922324622197</v>
      </c>
      <c r="BM39" s="182">
        <f t="shared" ca="1" si="101"/>
        <v>99.413644779600986</v>
      </c>
      <c r="BN39" s="182">
        <f t="shared" ca="1" si="101"/>
        <v>99.84090104054809</v>
      </c>
      <c r="BO39" s="182">
        <f t="shared" ca="1" si="101"/>
        <v>100.27101081227399</v>
      </c>
      <c r="BP39" s="182">
        <f t="shared" ca="1" si="101"/>
        <v>100.70399300162271</v>
      </c>
      <c r="BQ39" s="182">
        <f t="shared" ca="1" si="101"/>
        <v>101.13986663988064</v>
      </c>
      <c r="BR39" s="183">
        <f t="shared" ca="1" si="101"/>
        <v>101.57865088359092</v>
      </c>
      <c r="BT39" s="10"/>
      <c r="BU39" s="10"/>
    </row>
    <row r="40" spans="1:73" s="104" customFormat="1" x14ac:dyDescent="0.25">
      <c r="A40" s="252"/>
      <c r="B40" s="246"/>
      <c r="C40" s="9" t="s">
        <v>140</v>
      </c>
      <c r="D40" s="9"/>
      <c r="E40" s="104">
        <f t="shared" ca="1" si="93"/>
        <v>3815.2397819029784</v>
      </c>
      <c r="F40" s="104">
        <f t="shared" ca="1" si="94"/>
        <v>3740.0249818196357</v>
      </c>
      <c r="G40" s="104">
        <f t="shared" ca="1" si="95"/>
        <v>4051.1250390463583</v>
      </c>
      <c r="H40" s="104">
        <f t="shared" ca="1" si="96"/>
        <v>4355.7122111563704</v>
      </c>
      <c r="I40" s="104">
        <f t="shared" ca="1" si="97"/>
        <v>4768.5259325473498</v>
      </c>
      <c r="J40" s="102"/>
      <c r="K40" s="9">
        <f t="shared" ref="K40:AP40" ca="1" si="102">K28+K39</f>
        <v>487.8408291484767</v>
      </c>
      <c r="L40" s="9">
        <f t="shared" ca="1" si="102"/>
        <v>195.47921992040406</v>
      </c>
      <c r="M40" s="9">
        <f t="shared" ca="1" si="102"/>
        <v>282.43112430442824</v>
      </c>
      <c r="N40" s="9">
        <f t="shared" ca="1" si="102"/>
        <v>292.24586945419577</v>
      </c>
      <c r="O40" s="9">
        <f t="shared" ca="1" si="102"/>
        <v>293.70964633771007</v>
      </c>
      <c r="P40" s="9">
        <f t="shared" ca="1" si="102"/>
        <v>295.18075997759513</v>
      </c>
      <c r="Q40" s="9">
        <f t="shared" ca="1" si="102"/>
        <v>296.60836490113411</v>
      </c>
      <c r="R40" s="9">
        <f t="shared" ca="1" si="102"/>
        <v>298.09403943453049</v>
      </c>
      <c r="S40" s="9">
        <f t="shared" ca="1" si="102"/>
        <v>475.58716010208099</v>
      </c>
      <c r="T40" s="9">
        <f t="shared" ca="1" si="102"/>
        <v>297.85776404672623</v>
      </c>
      <c r="U40" s="9">
        <f t="shared" ca="1" si="102"/>
        <v>299.35175734450047</v>
      </c>
      <c r="V40" s="9">
        <f t="shared" ca="1" si="102"/>
        <v>300.85324693119617</v>
      </c>
      <c r="W40" s="9">
        <f t="shared" ca="1" si="102"/>
        <v>303.00952915977882</v>
      </c>
      <c r="X40" s="9">
        <f t="shared" ca="1" si="102"/>
        <v>304.5289555398839</v>
      </c>
      <c r="Y40" s="9">
        <f t="shared" ca="1" si="102"/>
        <v>306.10850342563822</v>
      </c>
      <c r="Z40" s="9">
        <f t="shared" ca="1" si="102"/>
        <v>307.79600167141541</v>
      </c>
      <c r="AA40" s="9">
        <f t="shared" ca="1" si="102"/>
        <v>309.33930500825016</v>
      </c>
      <c r="AB40" s="9">
        <f t="shared" ca="1" si="102"/>
        <v>310.89034844846265</v>
      </c>
      <c r="AC40" s="9">
        <f t="shared" ca="1" si="102"/>
        <v>312.44917060941873</v>
      </c>
      <c r="AD40" s="9">
        <f t="shared" ca="1" si="102"/>
        <v>314.01581029877474</v>
      </c>
      <c r="AE40" s="9">
        <f t="shared" ca="1" si="102"/>
        <v>315.59030651539337</v>
      </c>
      <c r="AF40" s="9">
        <f t="shared" ca="1" si="102"/>
        <v>317.1726984502651</v>
      </c>
      <c r="AG40" s="9">
        <f t="shared" ca="1" si="102"/>
        <v>318.76302548743286</v>
      </c>
      <c r="AH40" s="9">
        <f t="shared" ca="1" si="102"/>
        <v>320.36132720492145</v>
      </c>
      <c r="AI40" s="9">
        <f t="shared" ca="1" si="102"/>
        <v>366.87954163239226</v>
      </c>
      <c r="AJ40" s="9">
        <f t="shared" ca="1" si="102"/>
        <v>323.69040178007049</v>
      </c>
      <c r="AK40" s="9">
        <f t="shared" ca="1" si="102"/>
        <v>329.31334115719613</v>
      </c>
      <c r="AL40" s="9">
        <f t="shared" ca="1" si="102"/>
        <v>330.9619175599093</v>
      </c>
      <c r="AM40" s="9">
        <f t="shared" ca="1" si="102"/>
        <v>332.61874812181196</v>
      </c>
      <c r="AN40" s="9">
        <f t="shared" ca="1" si="102"/>
        <v>334.2838739486557</v>
      </c>
      <c r="AO40" s="9">
        <f t="shared" ca="1" si="102"/>
        <v>335.95733634830617</v>
      </c>
      <c r="AP40" s="9">
        <f t="shared" ca="1" si="102"/>
        <v>325.63917683171388</v>
      </c>
      <c r="AQ40" s="9">
        <f t="shared" ref="AQ40:BR40" ca="1" si="103">AQ28+AQ39</f>
        <v>340.15272055645369</v>
      </c>
      <c r="AR40" s="9">
        <f t="shared" ca="1" si="103"/>
        <v>342.00683867036173</v>
      </c>
      <c r="AS40" s="9">
        <f t="shared" ca="1" si="103"/>
        <v>343.87221736650713</v>
      </c>
      <c r="AT40" s="9">
        <f t="shared" ca="1" si="103"/>
        <v>345.74892507297977</v>
      </c>
      <c r="AU40" s="9">
        <f t="shared" ca="1" si="103"/>
        <v>348.31393957323655</v>
      </c>
      <c r="AV40" s="9">
        <f t="shared" ca="1" si="103"/>
        <v>350.2135122514087</v>
      </c>
      <c r="AW40" s="9">
        <f t="shared" ca="1" si="103"/>
        <v>352.12462173068445</v>
      </c>
      <c r="AX40" s="9">
        <f t="shared" ca="1" si="103"/>
        <v>402.04733811864696</v>
      </c>
      <c r="AY40" s="9">
        <f t="shared" ca="1" si="103"/>
        <v>355.98173194915853</v>
      </c>
      <c r="AZ40" s="9">
        <f t="shared" ca="1" si="103"/>
        <v>357.92787418495328</v>
      </c>
      <c r="BA40" s="9">
        <f t="shared" ca="1" si="103"/>
        <v>359.8858362202468</v>
      </c>
      <c r="BB40" s="9">
        <f t="shared" ca="1" si="103"/>
        <v>361.85568988336138</v>
      </c>
      <c r="BC40" s="9">
        <f t="shared" ca="1" si="103"/>
        <v>363.83750743936656</v>
      </c>
      <c r="BD40" s="9">
        <f t="shared" ca="1" si="103"/>
        <v>365.83136159273647</v>
      </c>
      <c r="BE40" s="9">
        <f t="shared" ca="1" si="103"/>
        <v>367.83732549002355</v>
      </c>
      <c r="BF40" s="9">
        <f t="shared" ca="1" si="103"/>
        <v>369.85547272254718</v>
      </c>
      <c r="BG40" s="9">
        <f t="shared" ca="1" si="103"/>
        <v>372.57817841294536</v>
      </c>
      <c r="BH40" s="9">
        <f t="shared" ca="1" si="103"/>
        <v>374.62091488251798</v>
      </c>
      <c r="BI40" s="9">
        <f t="shared" ca="1" si="103"/>
        <v>376.67605815703359</v>
      </c>
      <c r="BJ40" s="9">
        <f t="shared" ca="1" si="103"/>
        <v>378.74368363410679</v>
      </c>
      <c r="BK40" s="9">
        <f t="shared" ca="1" si="103"/>
        <v>380.82386716981512</v>
      </c>
      <c r="BL40" s="9">
        <f t="shared" ca="1" si="103"/>
        <v>542.91668508148848</v>
      </c>
      <c r="BM40" s="9">
        <f t="shared" ca="1" si="103"/>
        <v>385.02221415051554</v>
      </c>
      <c r="BN40" s="9">
        <f t="shared" ca="1" si="103"/>
        <v>387.14053162516683</v>
      </c>
      <c r="BO40" s="9">
        <f t="shared" ca="1" si="103"/>
        <v>389.27171522343548</v>
      </c>
      <c r="BP40" s="9">
        <f t="shared" ca="1" si="103"/>
        <v>391.41584313589522</v>
      </c>
      <c r="BQ40" s="9">
        <f t="shared" ca="1" si="103"/>
        <v>393.57299402857552</v>
      </c>
      <c r="BR40" s="9">
        <f t="shared" ca="1" si="103"/>
        <v>395.74324704585393</v>
      </c>
    </row>
    <row r="41" spans="1:73" s="104" customFormat="1" x14ac:dyDescent="0.25">
      <c r="A41" s="252"/>
      <c r="B41" s="246"/>
      <c r="C41" s="9" t="s">
        <v>196</v>
      </c>
      <c r="D41" s="102"/>
      <c r="E41" s="9">
        <f t="shared" ref="E41" ca="1" si="104">SUM(K41:V41)</f>
        <v>-431.43355966677063</v>
      </c>
      <c r="F41" s="9">
        <f t="shared" ref="F41" ca="1" si="105">SUM(W41:AH41)</f>
        <v>337.87102804252623</v>
      </c>
      <c r="G41" s="9">
        <f t="shared" ref="G41" ca="1" si="106">SUM(AI41:AT41)</f>
        <v>378.9574895809348</v>
      </c>
      <c r="H41" s="9">
        <f t="shared" ref="H41" ca="1" si="107">SUM(AU41:BF41)</f>
        <v>536.1677933555826</v>
      </c>
      <c r="I41" s="9">
        <f t="shared" ref="I41" ca="1" si="108">SUM(BG41:BR41)</f>
        <v>1171.5225045450361</v>
      </c>
      <c r="J41" s="102"/>
      <c r="K41" s="9">
        <f ca="1">K21-K40</f>
        <v>-472.32951929057998</v>
      </c>
      <c r="L41" s="9">
        <f t="shared" ref="L41:BR41" ca="1" si="109">L21-L40</f>
        <v>-24.758443879851853</v>
      </c>
      <c r="M41" s="9">
        <f t="shared" ca="1" si="109"/>
        <v>13.440772945918468</v>
      </c>
      <c r="N41" s="9">
        <f t="shared" ca="1" si="109"/>
        <v>20.975510316314626</v>
      </c>
      <c r="O41" s="9">
        <f t="shared" ca="1" si="109"/>
        <v>21.457693771995764</v>
      </c>
      <c r="P41" s="9">
        <f t="shared" ca="1" si="109"/>
        <v>33.574818963428584</v>
      </c>
      <c r="Q41" s="9">
        <f t="shared" ca="1" si="109"/>
        <v>22.487240184618599</v>
      </c>
      <c r="R41" s="9">
        <f t="shared" ca="1" si="109"/>
        <v>22.984020975195961</v>
      </c>
      <c r="S41" s="9">
        <f t="shared" ca="1" si="109"/>
        <v>-152.51432790570027</v>
      </c>
      <c r="T41" s="9">
        <f t="shared" ca="1" si="109"/>
        <v>27.222232917865142</v>
      </c>
      <c r="U41" s="9">
        <f t="shared" ca="1" si="109"/>
        <v>27.747874364125153</v>
      </c>
      <c r="V41" s="9">
        <f t="shared" ca="1" si="109"/>
        <v>28.278566969899202</v>
      </c>
      <c r="W41" s="9">
        <f t="shared" ca="1" si="109"/>
        <v>28.167092336150063</v>
      </c>
      <c r="X41" s="9">
        <f t="shared" ca="1" si="109"/>
        <v>28.705177391477662</v>
      </c>
      <c r="Y41" s="9">
        <f t="shared" ca="1" si="109"/>
        <v>-5.6751921529256038</v>
      </c>
      <c r="Z41" s="9">
        <f t="shared" ca="1" si="109"/>
        <v>29.591581845155872</v>
      </c>
      <c r="AA41" s="9">
        <f t="shared" ca="1" si="109"/>
        <v>30.144376983276004</v>
      </c>
      <c r="AB41" s="9">
        <f t="shared" ca="1" si="109"/>
        <v>30.702454515085151</v>
      </c>
      <c r="AC41" s="9">
        <f t="shared" ca="1" si="109"/>
        <v>31.265856728495578</v>
      </c>
      <c r="AD41" s="9">
        <f t="shared" ca="1" si="109"/>
        <v>31.834626223771579</v>
      </c>
      <c r="AE41" s="9">
        <f t="shared" ca="1" si="109"/>
        <v>32.408805915736934</v>
      </c>
      <c r="AF41" s="9">
        <f t="shared" ca="1" si="109"/>
        <v>32.988439035994986</v>
      </c>
      <c r="AG41" s="9">
        <f t="shared" ca="1" si="109"/>
        <v>33.573569135166679</v>
      </c>
      <c r="AH41" s="9">
        <f t="shared" ca="1" si="109"/>
        <v>34.16424008514133</v>
      </c>
      <c r="AI41" s="9">
        <f t="shared" ca="1" si="109"/>
        <v>-10.151402175376234</v>
      </c>
      <c r="AJ41" s="9">
        <f t="shared" ca="1" si="109"/>
        <v>35.253993833428126</v>
      </c>
      <c r="AK41" s="9">
        <f t="shared" ca="1" si="109"/>
        <v>31.861079617267194</v>
      </c>
      <c r="AL41" s="9">
        <f t="shared" ca="1" si="109"/>
        <v>32.456382923129297</v>
      </c>
      <c r="AM41" s="9">
        <f t="shared" ca="1" si="109"/>
        <v>33.057372691997045</v>
      </c>
      <c r="AN41" s="9">
        <f t="shared" ca="1" si="109"/>
        <v>33.664094427461748</v>
      </c>
      <c r="AO41" s="9">
        <f t="shared" ca="1" si="109"/>
        <v>34.276593969081375</v>
      </c>
      <c r="AP41" s="9">
        <f t="shared" ca="1" si="109"/>
        <v>46.894917494752292</v>
      </c>
      <c r="AQ41" s="9">
        <f t="shared" ca="1" si="109"/>
        <v>34.695828080534056</v>
      </c>
      <c r="AR41" s="9">
        <f t="shared" ca="1" si="109"/>
        <v>35.170543360396948</v>
      </c>
      <c r="AS41" s="9">
        <f t="shared" ca="1" si="109"/>
        <v>35.648466474655379</v>
      </c>
      <c r="AT41" s="9">
        <f t="shared" ca="1" si="109"/>
        <v>36.129618883607577</v>
      </c>
      <c r="AU41" s="9">
        <f t="shared" ca="1" si="109"/>
        <v>35.937113250637196</v>
      </c>
      <c r="AV41" s="9">
        <f t="shared" ca="1" si="109"/>
        <v>36.424789200375471</v>
      </c>
      <c r="AW41" s="9">
        <f t="shared" ca="1" si="109"/>
        <v>36.915759683809597</v>
      </c>
      <c r="AX41" s="9">
        <f t="shared" ca="1" si="109"/>
        <v>109.4100467364575</v>
      </c>
      <c r="AY41" s="9">
        <f t="shared" ca="1" si="109"/>
        <v>37.907672540018609</v>
      </c>
      <c r="AZ41" s="9">
        <f t="shared" ca="1" si="109"/>
        <v>38.408659423337156</v>
      </c>
      <c r="BA41" s="9">
        <f t="shared" ca="1" si="109"/>
        <v>38.913029863371548</v>
      </c>
      <c r="BB41" s="9">
        <f t="shared" ca="1" si="109"/>
        <v>39.420806486169852</v>
      </c>
      <c r="BC41" s="9">
        <f t="shared" ca="1" si="109"/>
        <v>39.932012067852497</v>
      </c>
      <c r="BD41" s="9">
        <f t="shared" ca="1" si="109"/>
        <v>40.446669535600961</v>
      </c>
      <c r="BE41" s="9">
        <f t="shared" ca="1" si="109"/>
        <v>40.964801968651955</v>
      </c>
      <c r="BF41" s="9">
        <f t="shared" ca="1" si="109"/>
        <v>41.486432599300258</v>
      </c>
      <c r="BG41" s="9">
        <f t="shared" ca="1" si="109"/>
        <v>41.319283730061272</v>
      </c>
      <c r="BH41" s="9">
        <f t="shared" ca="1" si="109"/>
        <v>41.847981070064577</v>
      </c>
      <c r="BI41" s="9">
        <f t="shared" ca="1" si="109"/>
        <v>42.380247233008333</v>
      </c>
      <c r="BJ41" s="9">
        <f t="shared" ca="1" si="109"/>
        <v>42.916106073564606</v>
      </c>
      <c r="BK41" s="9">
        <f t="shared" ca="1" si="109"/>
        <v>43.455581604570739</v>
      </c>
      <c r="BL41" s="9">
        <f t="shared" ca="1" si="109"/>
        <v>683.99869799807027</v>
      </c>
      <c r="BM41" s="9">
        <f t="shared" ca="1" si="109"/>
        <v>44.545479586361466</v>
      </c>
      <c r="BN41" s="9">
        <f t="shared" ca="1" si="109"/>
        <v>45.095950863053076</v>
      </c>
      <c r="BO41" s="9">
        <f t="shared" ca="1" si="109"/>
        <v>45.650136484126051</v>
      </c>
      <c r="BP41" s="9">
        <f t="shared" ca="1" si="109"/>
        <v>46.208061269002712</v>
      </c>
      <c r="BQ41" s="9">
        <f t="shared" ca="1" si="109"/>
        <v>46.769750201623424</v>
      </c>
      <c r="BR41" s="9">
        <f t="shared" ca="1" si="109"/>
        <v>47.335228431529572</v>
      </c>
    </row>
    <row r="42" spans="1:73" ht="6" customHeight="1" x14ac:dyDescent="0.25">
      <c r="C42" s="60"/>
      <c r="D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</row>
    <row r="43" spans="1:73" x14ac:dyDescent="0.25">
      <c r="C43" s="203" t="s">
        <v>56</v>
      </c>
      <c r="D43" s="8"/>
      <c r="E43" s="189">
        <f ca="1">V43</f>
        <v>228.2785669698992</v>
      </c>
      <c r="F43" s="189">
        <f ca="1">AH43</f>
        <v>234.16424008514133</v>
      </c>
      <c r="G43" s="189">
        <f ca="1">AT43</f>
        <v>370.3949579566904</v>
      </c>
      <c r="H43" s="189">
        <f ca="1">BF43</f>
        <v>906.56275131227312</v>
      </c>
      <c r="I43" s="189">
        <f ca="1">BR43</f>
        <v>2078.0852558573092</v>
      </c>
      <c r="J43" s="154"/>
      <c r="K43" s="10">
        <f t="shared" ref="K43:AP43" ca="1" si="110">K5+K41</f>
        <v>-387.32951929057998</v>
      </c>
      <c r="L43" s="105">
        <f t="shared" ca="1" si="110"/>
        <v>175.2415561201482</v>
      </c>
      <c r="M43" s="105">
        <f t="shared" ca="1" si="110"/>
        <v>213.44077294591847</v>
      </c>
      <c r="N43" s="105">
        <f t="shared" ca="1" si="110"/>
        <v>220.97551031631463</v>
      </c>
      <c r="O43" s="105">
        <f t="shared" ca="1" si="110"/>
        <v>221.45769377199576</v>
      </c>
      <c r="P43" s="105">
        <f t="shared" ca="1" si="110"/>
        <v>233.57481896342858</v>
      </c>
      <c r="Q43" s="105">
        <f t="shared" ca="1" si="110"/>
        <v>222.4872401846186</v>
      </c>
      <c r="R43" s="105">
        <f t="shared" ca="1" si="110"/>
        <v>222.98402097519596</v>
      </c>
      <c r="S43" s="105">
        <f t="shared" ca="1" si="110"/>
        <v>47.48567209429973</v>
      </c>
      <c r="T43" s="105">
        <f t="shared" ca="1" si="110"/>
        <v>227.22223291786514</v>
      </c>
      <c r="U43" s="105">
        <f t="shared" ca="1" si="110"/>
        <v>227.74787436412515</v>
      </c>
      <c r="V43" s="189">
        <f t="shared" ca="1" si="110"/>
        <v>228.2785669698992</v>
      </c>
      <c r="W43" s="10">
        <f t="shared" ca="1" si="110"/>
        <v>228.16709233615006</v>
      </c>
      <c r="X43" s="105">
        <f t="shared" ca="1" si="110"/>
        <v>228.70517739147766</v>
      </c>
      <c r="Y43" s="105">
        <f t="shared" ca="1" si="110"/>
        <v>194.3248078470744</v>
      </c>
      <c r="Z43" s="105">
        <f t="shared" ca="1" si="110"/>
        <v>229.59158184515587</v>
      </c>
      <c r="AA43" s="105">
        <f t="shared" ca="1" si="110"/>
        <v>230.144376983276</v>
      </c>
      <c r="AB43" s="105">
        <f t="shared" ca="1" si="110"/>
        <v>230.70245451508515</v>
      </c>
      <c r="AC43" s="105">
        <f t="shared" ca="1" si="110"/>
        <v>231.26585672849558</v>
      </c>
      <c r="AD43" s="105">
        <f t="shared" ca="1" si="110"/>
        <v>231.83462622377158</v>
      </c>
      <c r="AE43" s="105">
        <f t="shared" ca="1" si="110"/>
        <v>232.40880591573693</v>
      </c>
      <c r="AF43" s="105">
        <f t="shared" ca="1" si="110"/>
        <v>232.98843903599499</v>
      </c>
      <c r="AG43" s="105">
        <f t="shared" ca="1" si="110"/>
        <v>233.57356913516668</v>
      </c>
      <c r="AH43" s="189">
        <f t="shared" ca="1" si="110"/>
        <v>234.16424008514133</v>
      </c>
      <c r="AI43" s="10">
        <f t="shared" ca="1" si="110"/>
        <v>189.84859782462377</v>
      </c>
      <c r="AJ43" s="105">
        <f t="shared" ca="1" si="110"/>
        <v>235.25399383342813</v>
      </c>
      <c r="AK43" s="105">
        <f t="shared" ca="1" si="110"/>
        <v>231.86107961726719</v>
      </c>
      <c r="AL43" s="105">
        <f t="shared" ca="1" si="110"/>
        <v>232.4563829231293</v>
      </c>
      <c r="AM43" s="105">
        <f t="shared" ca="1" si="110"/>
        <v>233.05737269199705</v>
      </c>
      <c r="AN43" s="105">
        <f t="shared" ca="1" si="110"/>
        <v>233.66409442746175</v>
      </c>
      <c r="AO43" s="105">
        <f t="shared" ca="1" si="110"/>
        <v>234.27659396908138</v>
      </c>
      <c r="AP43" s="105">
        <f t="shared" ca="1" si="110"/>
        <v>246.89491749475229</v>
      </c>
      <c r="AQ43" s="105">
        <f t="shared" ref="AQ43:BR43" ca="1" si="111">AQ5+AQ41</f>
        <v>263.4463292380305</v>
      </c>
      <c r="AR43" s="105">
        <f t="shared" ca="1" si="111"/>
        <v>298.61687259842745</v>
      </c>
      <c r="AS43" s="105">
        <f t="shared" ca="1" si="111"/>
        <v>334.26533907308283</v>
      </c>
      <c r="AT43" s="189">
        <f t="shared" ca="1" si="111"/>
        <v>370.3949579566904</v>
      </c>
      <c r="AU43" s="10">
        <f t="shared" ca="1" si="111"/>
        <v>406.3320712073276</v>
      </c>
      <c r="AV43" s="105">
        <f t="shared" ca="1" si="111"/>
        <v>442.75686040770307</v>
      </c>
      <c r="AW43" s="105">
        <f t="shared" ca="1" si="111"/>
        <v>479.67262009151267</v>
      </c>
      <c r="AX43" s="105">
        <f t="shared" ca="1" si="111"/>
        <v>589.08266682797012</v>
      </c>
      <c r="AY43" s="105">
        <f t="shared" ca="1" si="111"/>
        <v>626.99033936798878</v>
      </c>
      <c r="AZ43" s="105">
        <f t="shared" ca="1" si="111"/>
        <v>665.39899879132599</v>
      </c>
      <c r="BA43" s="105">
        <f t="shared" ca="1" si="111"/>
        <v>704.31202865469754</v>
      </c>
      <c r="BB43" s="105">
        <f t="shared" ca="1" si="111"/>
        <v>743.73283514086734</v>
      </c>
      <c r="BC43" s="105">
        <f t="shared" ca="1" si="111"/>
        <v>783.66484720871983</v>
      </c>
      <c r="BD43" s="105">
        <f t="shared" ca="1" si="111"/>
        <v>824.11151674432085</v>
      </c>
      <c r="BE43" s="105">
        <f t="shared" ca="1" si="111"/>
        <v>865.07631871297281</v>
      </c>
      <c r="BF43" s="189">
        <f t="shared" ca="1" si="111"/>
        <v>906.56275131227312</v>
      </c>
      <c r="BG43" s="10">
        <f t="shared" ca="1" si="111"/>
        <v>947.88203504233434</v>
      </c>
      <c r="BH43" s="105">
        <f t="shared" ca="1" si="111"/>
        <v>989.73001611239897</v>
      </c>
      <c r="BI43" s="105">
        <f t="shared" ca="1" si="111"/>
        <v>1032.1102633454072</v>
      </c>
      <c r="BJ43" s="105">
        <f t="shared" ca="1" si="111"/>
        <v>1075.0263694189719</v>
      </c>
      <c r="BK43" s="105">
        <f t="shared" ca="1" si="111"/>
        <v>1118.4819510235425</v>
      </c>
      <c r="BL43" s="105">
        <f t="shared" ca="1" si="111"/>
        <v>1802.4806490216129</v>
      </c>
      <c r="BM43" s="105">
        <f t="shared" ca="1" si="111"/>
        <v>1847.0261286079744</v>
      </c>
      <c r="BN43" s="105">
        <f t="shared" ca="1" si="111"/>
        <v>1892.1220794710275</v>
      </c>
      <c r="BO43" s="105">
        <f t="shared" ca="1" si="111"/>
        <v>1937.7722159551536</v>
      </c>
      <c r="BP43" s="105">
        <f t="shared" ca="1" si="111"/>
        <v>1983.9802772241562</v>
      </c>
      <c r="BQ43" s="105">
        <f t="shared" ca="1" si="111"/>
        <v>2030.7500274257795</v>
      </c>
      <c r="BR43" s="189">
        <f t="shared" ca="1" si="111"/>
        <v>2078.0852558573092</v>
      </c>
    </row>
    <row r="44" spans="1:73" x14ac:dyDescent="0.25">
      <c r="C44" s="204" t="s">
        <v>197</v>
      </c>
      <c r="D44" s="8"/>
      <c r="E44" s="190">
        <f t="shared" ref="E44" ca="1" si="112">SUM(K44:V44)</f>
        <v>546.43355966677063</v>
      </c>
      <c r="F44" s="190">
        <f t="shared" ref="F44" ca="1" si="113">SUM(W44:AH44)</f>
        <v>-337.87102804252623</v>
      </c>
      <c r="G44" s="190">
        <f t="shared" ref="G44" ca="1" si="114">SUM(AI44:AT44)</f>
        <v>-208.5625316242444</v>
      </c>
      <c r="H44" s="190">
        <f t="shared" ref="H44" ca="1" si="115">SUM(AU44:BF44)</f>
        <v>0</v>
      </c>
      <c r="I44" s="190">
        <f t="shared" ref="I44" ca="1" si="116">SUM(BG44:BR44)</f>
        <v>0</v>
      </c>
      <c r="J44" s="154"/>
      <c r="K44" s="181">
        <f t="shared" ref="K44:AP44" ca="1" si="117">IF(K43 &lt; MinCash, MinCash - K43, IF(J46 &gt; 0, -MIN(K43 - MinCash, J46), 0))</f>
        <v>587.32951929058004</v>
      </c>
      <c r="L44" s="181">
        <f t="shared" ca="1" si="117"/>
        <v>24.758443879851797</v>
      </c>
      <c r="M44" s="181">
        <f t="shared" ca="1" si="117"/>
        <v>-13.440772945918468</v>
      </c>
      <c r="N44" s="181">
        <f t="shared" ca="1" si="117"/>
        <v>-20.975510316314626</v>
      </c>
      <c r="O44" s="181">
        <f t="shared" ca="1" si="117"/>
        <v>-21.457693771995764</v>
      </c>
      <c r="P44" s="181">
        <f t="shared" ca="1" si="117"/>
        <v>-33.574818963428584</v>
      </c>
      <c r="Q44" s="181">
        <f t="shared" ca="1" si="117"/>
        <v>-22.487240184618599</v>
      </c>
      <c r="R44" s="181">
        <f t="shared" ca="1" si="117"/>
        <v>-22.984020975195961</v>
      </c>
      <c r="S44" s="181">
        <f t="shared" ca="1" si="117"/>
        <v>152.51432790570027</v>
      </c>
      <c r="T44" s="181">
        <f t="shared" ca="1" si="117"/>
        <v>-27.222232917865142</v>
      </c>
      <c r="U44" s="181">
        <f t="shared" ca="1" si="117"/>
        <v>-27.747874364125153</v>
      </c>
      <c r="V44" s="190">
        <f t="shared" ca="1" si="117"/>
        <v>-28.278566969899202</v>
      </c>
      <c r="W44" s="181">
        <f t="shared" ca="1" si="117"/>
        <v>-28.167092336150063</v>
      </c>
      <c r="X44" s="181">
        <f t="shared" ca="1" si="117"/>
        <v>-28.705177391477662</v>
      </c>
      <c r="Y44" s="181">
        <f t="shared" ca="1" si="117"/>
        <v>5.6751921529256038</v>
      </c>
      <c r="Z44" s="181">
        <f t="shared" ca="1" si="117"/>
        <v>-29.591581845155872</v>
      </c>
      <c r="AA44" s="181">
        <f t="shared" ca="1" si="117"/>
        <v>-30.144376983276004</v>
      </c>
      <c r="AB44" s="181">
        <f t="shared" ca="1" si="117"/>
        <v>-30.702454515085151</v>
      </c>
      <c r="AC44" s="181">
        <f t="shared" ca="1" si="117"/>
        <v>-31.265856728495578</v>
      </c>
      <c r="AD44" s="181">
        <f t="shared" ca="1" si="117"/>
        <v>-31.834626223771579</v>
      </c>
      <c r="AE44" s="181">
        <f t="shared" ca="1" si="117"/>
        <v>-32.408805915736934</v>
      </c>
      <c r="AF44" s="181">
        <f t="shared" ca="1" si="117"/>
        <v>-32.988439035994986</v>
      </c>
      <c r="AG44" s="181">
        <f t="shared" ca="1" si="117"/>
        <v>-33.573569135166679</v>
      </c>
      <c r="AH44" s="190">
        <f t="shared" ca="1" si="117"/>
        <v>-34.16424008514133</v>
      </c>
      <c r="AI44" s="181">
        <f t="shared" ca="1" si="117"/>
        <v>10.151402175376234</v>
      </c>
      <c r="AJ44" s="181">
        <f t="shared" ca="1" si="117"/>
        <v>-35.253993833428126</v>
      </c>
      <c r="AK44" s="181">
        <f t="shared" ca="1" si="117"/>
        <v>-31.861079617267194</v>
      </c>
      <c r="AL44" s="181">
        <f t="shared" ca="1" si="117"/>
        <v>-32.456382923129297</v>
      </c>
      <c r="AM44" s="181">
        <f t="shared" ca="1" si="117"/>
        <v>-33.057372691997045</v>
      </c>
      <c r="AN44" s="181">
        <f t="shared" ca="1" si="117"/>
        <v>-33.664094427461748</v>
      </c>
      <c r="AO44" s="181">
        <f t="shared" ca="1" si="117"/>
        <v>-34.276593969081375</v>
      </c>
      <c r="AP44" s="181">
        <f t="shared" ca="1" si="117"/>
        <v>-18.144416337255848</v>
      </c>
      <c r="AQ44" s="181">
        <f t="shared" ref="AQ44:BR44" ca="1" si="118">IF(AQ43 &lt; MinCash, MinCash - AQ43, IF(AP46 &gt; 0, -MIN(AQ43 - MinCash, AP46), 0))</f>
        <v>0</v>
      </c>
      <c r="AR44" s="181">
        <f t="shared" ca="1" si="118"/>
        <v>0</v>
      </c>
      <c r="AS44" s="181">
        <f t="shared" ca="1" si="118"/>
        <v>0</v>
      </c>
      <c r="AT44" s="190">
        <f t="shared" ca="1" si="118"/>
        <v>0</v>
      </c>
      <c r="AU44" s="181">
        <f t="shared" ca="1" si="118"/>
        <v>0</v>
      </c>
      <c r="AV44" s="181">
        <f t="shared" ca="1" si="118"/>
        <v>0</v>
      </c>
      <c r="AW44" s="181">
        <f t="shared" ca="1" si="118"/>
        <v>0</v>
      </c>
      <c r="AX44" s="181">
        <f t="shared" ca="1" si="118"/>
        <v>0</v>
      </c>
      <c r="AY44" s="181">
        <f t="shared" ca="1" si="118"/>
        <v>0</v>
      </c>
      <c r="AZ44" s="181">
        <f t="shared" ca="1" si="118"/>
        <v>0</v>
      </c>
      <c r="BA44" s="181">
        <f t="shared" ca="1" si="118"/>
        <v>0</v>
      </c>
      <c r="BB44" s="181">
        <f t="shared" ca="1" si="118"/>
        <v>0</v>
      </c>
      <c r="BC44" s="181">
        <f t="shared" ca="1" si="118"/>
        <v>0</v>
      </c>
      <c r="BD44" s="181">
        <f t="shared" ca="1" si="118"/>
        <v>0</v>
      </c>
      <c r="BE44" s="181">
        <f t="shared" ca="1" si="118"/>
        <v>0</v>
      </c>
      <c r="BF44" s="190">
        <f t="shared" ca="1" si="118"/>
        <v>0</v>
      </c>
      <c r="BG44" s="181">
        <f t="shared" ca="1" si="118"/>
        <v>0</v>
      </c>
      <c r="BH44" s="181">
        <f t="shared" ca="1" si="118"/>
        <v>0</v>
      </c>
      <c r="BI44" s="181">
        <f t="shared" ca="1" si="118"/>
        <v>0</v>
      </c>
      <c r="BJ44" s="181">
        <f t="shared" ca="1" si="118"/>
        <v>0</v>
      </c>
      <c r="BK44" s="181">
        <f t="shared" ca="1" si="118"/>
        <v>0</v>
      </c>
      <c r="BL44" s="181">
        <f t="shared" ca="1" si="118"/>
        <v>0</v>
      </c>
      <c r="BM44" s="181">
        <f t="shared" ca="1" si="118"/>
        <v>0</v>
      </c>
      <c r="BN44" s="181">
        <f t="shared" ca="1" si="118"/>
        <v>0</v>
      </c>
      <c r="BO44" s="181">
        <f t="shared" ca="1" si="118"/>
        <v>0</v>
      </c>
      <c r="BP44" s="181">
        <f t="shared" ca="1" si="118"/>
        <v>0</v>
      </c>
      <c r="BQ44" s="181">
        <f t="shared" ca="1" si="118"/>
        <v>0</v>
      </c>
      <c r="BR44" s="190">
        <f t="shared" ca="1" si="118"/>
        <v>0</v>
      </c>
    </row>
    <row r="45" spans="1:73" x14ac:dyDescent="0.25">
      <c r="A45" s="246"/>
      <c r="C45" s="8" t="s">
        <v>141</v>
      </c>
      <c r="E45" s="8">
        <f t="shared" ref="E45" ca="1" si="119">V45</f>
        <v>200</v>
      </c>
      <c r="F45" s="8">
        <f t="shared" ref="F45" ca="1" si="120">AH45</f>
        <v>200</v>
      </c>
      <c r="G45" s="8">
        <f t="shared" ref="G45" ca="1" si="121">AT45</f>
        <v>370.3949579566904</v>
      </c>
      <c r="H45" s="8">
        <f t="shared" ref="H45" ca="1" si="122">BF45</f>
        <v>906.56275131227312</v>
      </c>
      <c r="I45" s="8">
        <f t="shared" ref="I45" ca="1" si="123">BR45</f>
        <v>2078.0852558573092</v>
      </c>
      <c r="J45" s="7"/>
      <c r="K45" s="8">
        <f ca="1">SUM(K43:K44)</f>
        <v>200.00000000000006</v>
      </c>
      <c r="L45" s="8">
        <f t="shared" ref="L45:BR45" ca="1" si="124">SUM(L43:L44)</f>
        <v>200</v>
      </c>
      <c r="M45" s="8">
        <f t="shared" ca="1" si="124"/>
        <v>200</v>
      </c>
      <c r="N45" s="8">
        <f t="shared" ca="1" si="124"/>
        <v>200</v>
      </c>
      <c r="O45" s="8">
        <f t="shared" ca="1" si="124"/>
        <v>200</v>
      </c>
      <c r="P45" s="8">
        <f t="shared" ca="1" si="124"/>
        <v>200</v>
      </c>
      <c r="Q45" s="8">
        <f t="shared" ca="1" si="124"/>
        <v>200</v>
      </c>
      <c r="R45" s="8">
        <f t="shared" ca="1" si="124"/>
        <v>200</v>
      </c>
      <c r="S45" s="8">
        <f t="shared" ca="1" si="124"/>
        <v>200</v>
      </c>
      <c r="T45" s="8">
        <f t="shared" ca="1" si="124"/>
        <v>200</v>
      </c>
      <c r="U45" s="8">
        <f t="shared" ca="1" si="124"/>
        <v>200</v>
      </c>
      <c r="V45" s="9">
        <f ca="1">SUM(V43:V44)</f>
        <v>200</v>
      </c>
      <c r="W45" s="8">
        <f t="shared" ca="1" si="124"/>
        <v>200</v>
      </c>
      <c r="X45" s="8">
        <f t="shared" ca="1" si="124"/>
        <v>200</v>
      </c>
      <c r="Y45" s="8">
        <f t="shared" ca="1" si="124"/>
        <v>200</v>
      </c>
      <c r="Z45" s="8">
        <f t="shared" ca="1" si="124"/>
        <v>200</v>
      </c>
      <c r="AA45" s="8">
        <f t="shared" ca="1" si="124"/>
        <v>200</v>
      </c>
      <c r="AB45" s="8">
        <f t="shared" ca="1" si="124"/>
        <v>200</v>
      </c>
      <c r="AC45" s="8">
        <f t="shared" ca="1" si="124"/>
        <v>200</v>
      </c>
      <c r="AD45" s="8">
        <f t="shared" ca="1" si="124"/>
        <v>200</v>
      </c>
      <c r="AE45" s="8">
        <f t="shared" ca="1" si="124"/>
        <v>200</v>
      </c>
      <c r="AF45" s="8">
        <f t="shared" ca="1" si="124"/>
        <v>200</v>
      </c>
      <c r="AG45" s="8">
        <f t="shared" ca="1" si="124"/>
        <v>200</v>
      </c>
      <c r="AH45" s="9">
        <f t="shared" ca="1" si="124"/>
        <v>200</v>
      </c>
      <c r="AI45" s="8">
        <f t="shared" ca="1" si="124"/>
        <v>200</v>
      </c>
      <c r="AJ45" s="8">
        <f t="shared" ca="1" si="124"/>
        <v>200</v>
      </c>
      <c r="AK45" s="8">
        <f t="shared" ca="1" si="124"/>
        <v>200</v>
      </c>
      <c r="AL45" s="8">
        <f t="shared" ca="1" si="124"/>
        <v>200</v>
      </c>
      <c r="AM45" s="8">
        <f t="shared" ca="1" si="124"/>
        <v>200</v>
      </c>
      <c r="AN45" s="8">
        <f t="shared" ca="1" si="124"/>
        <v>200</v>
      </c>
      <c r="AO45" s="8">
        <f t="shared" ca="1" si="124"/>
        <v>200</v>
      </c>
      <c r="AP45" s="8">
        <f t="shared" ca="1" si="124"/>
        <v>228.75050115749644</v>
      </c>
      <c r="AQ45" s="8">
        <f t="shared" ca="1" si="124"/>
        <v>263.4463292380305</v>
      </c>
      <c r="AR45" s="8">
        <f t="shared" ca="1" si="124"/>
        <v>298.61687259842745</v>
      </c>
      <c r="AS45" s="8">
        <f t="shared" ca="1" si="124"/>
        <v>334.26533907308283</v>
      </c>
      <c r="AT45" s="9">
        <f t="shared" ca="1" si="124"/>
        <v>370.3949579566904</v>
      </c>
      <c r="AU45" s="8">
        <f t="shared" ca="1" si="124"/>
        <v>406.3320712073276</v>
      </c>
      <c r="AV45" s="8">
        <f t="shared" ca="1" si="124"/>
        <v>442.75686040770307</v>
      </c>
      <c r="AW45" s="8">
        <f t="shared" ca="1" si="124"/>
        <v>479.67262009151267</v>
      </c>
      <c r="AX45" s="8">
        <f t="shared" ca="1" si="124"/>
        <v>589.08266682797012</v>
      </c>
      <c r="AY45" s="8">
        <f t="shared" ca="1" si="124"/>
        <v>626.99033936798878</v>
      </c>
      <c r="AZ45" s="8">
        <f t="shared" ca="1" si="124"/>
        <v>665.39899879132599</v>
      </c>
      <c r="BA45" s="8">
        <f t="shared" ca="1" si="124"/>
        <v>704.31202865469754</v>
      </c>
      <c r="BB45" s="8">
        <f t="shared" ca="1" si="124"/>
        <v>743.73283514086734</v>
      </c>
      <c r="BC45" s="8">
        <f t="shared" ca="1" si="124"/>
        <v>783.66484720871983</v>
      </c>
      <c r="BD45" s="8">
        <f t="shared" ca="1" si="124"/>
        <v>824.11151674432085</v>
      </c>
      <c r="BE45" s="8">
        <f t="shared" ca="1" si="124"/>
        <v>865.07631871297281</v>
      </c>
      <c r="BF45" s="9">
        <f t="shared" ca="1" si="124"/>
        <v>906.56275131227312</v>
      </c>
      <c r="BG45" s="8">
        <f t="shared" ca="1" si="124"/>
        <v>947.88203504233434</v>
      </c>
      <c r="BH45" s="8">
        <f t="shared" ca="1" si="124"/>
        <v>989.73001611239897</v>
      </c>
      <c r="BI45" s="8">
        <f t="shared" ca="1" si="124"/>
        <v>1032.1102633454072</v>
      </c>
      <c r="BJ45" s="8">
        <f t="shared" ca="1" si="124"/>
        <v>1075.0263694189719</v>
      </c>
      <c r="BK45" s="8">
        <f t="shared" ca="1" si="124"/>
        <v>1118.4819510235425</v>
      </c>
      <c r="BL45" s="8">
        <f t="shared" ca="1" si="124"/>
        <v>1802.4806490216129</v>
      </c>
      <c r="BM45" s="8">
        <f t="shared" ca="1" si="124"/>
        <v>1847.0261286079744</v>
      </c>
      <c r="BN45" s="8">
        <f t="shared" ca="1" si="124"/>
        <v>1892.1220794710275</v>
      </c>
      <c r="BO45" s="8">
        <f t="shared" ca="1" si="124"/>
        <v>1937.7722159551536</v>
      </c>
      <c r="BP45" s="8">
        <f t="shared" ca="1" si="124"/>
        <v>1983.9802772241562</v>
      </c>
      <c r="BQ45" s="8">
        <f t="shared" ca="1" si="124"/>
        <v>2030.7500274257795</v>
      </c>
      <c r="BR45" s="9">
        <f t="shared" ca="1" si="124"/>
        <v>2078.0852558573092</v>
      </c>
    </row>
    <row r="46" spans="1:73" s="9" customFormat="1" x14ac:dyDescent="0.25">
      <c r="A46" s="251"/>
      <c r="B46" s="246"/>
      <c r="C46" s="9" t="s">
        <v>133</v>
      </c>
      <c r="D46" s="102"/>
      <c r="E46" s="9">
        <f ca="1">V46</f>
        <v>546.43355966677063</v>
      </c>
      <c r="F46" s="9">
        <f ca="1">AH46</f>
        <v>208.5625316242444</v>
      </c>
      <c r="G46" s="9">
        <f ca="1">AT46</f>
        <v>0</v>
      </c>
      <c r="H46" s="9">
        <f ca="1">BF46</f>
        <v>0</v>
      </c>
      <c r="I46" s="9">
        <f ca="1">BR46</f>
        <v>0</v>
      </c>
      <c r="J46" s="102"/>
      <c r="K46" s="9">
        <f ca="1">K44</f>
        <v>587.32951929058004</v>
      </c>
      <c r="L46" s="9">
        <f t="shared" ref="L46:AQ46" ca="1" si="125">K46+L44</f>
        <v>612.08796317043186</v>
      </c>
      <c r="M46" s="9">
        <f t="shared" ca="1" si="125"/>
        <v>598.64719022451345</v>
      </c>
      <c r="N46" s="9">
        <f t="shared" ca="1" si="125"/>
        <v>577.67167990819883</v>
      </c>
      <c r="O46" s="9">
        <f t="shared" ca="1" si="125"/>
        <v>556.21398613620306</v>
      </c>
      <c r="P46" s="9">
        <f t="shared" ca="1" si="125"/>
        <v>522.63916717277448</v>
      </c>
      <c r="Q46" s="9">
        <f t="shared" ca="1" si="125"/>
        <v>500.15192698815588</v>
      </c>
      <c r="R46" s="9">
        <f t="shared" ca="1" si="125"/>
        <v>477.16790601295992</v>
      </c>
      <c r="S46" s="9">
        <f t="shared" ca="1" si="125"/>
        <v>629.68223391866013</v>
      </c>
      <c r="T46" s="9">
        <f t="shared" ca="1" si="125"/>
        <v>602.46000100079505</v>
      </c>
      <c r="U46" s="9">
        <f t="shared" ca="1" si="125"/>
        <v>574.71212663666984</v>
      </c>
      <c r="V46" s="9">
        <f t="shared" ca="1" si="125"/>
        <v>546.43355966677063</v>
      </c>
      <c r="W46" s="9">
        <f t="shared" ca="1" si="125"/>
        <v>518.26646733062057</v>
      </c>
      <c r="X46" s="9">
        <f t="shared" ca="1" si="125"/>
        <v>489.56128993914291</v>
      </c>
      <c r="Y46" s="9">
        <f t="shared" ca="1" si="125"/>
        <v>495.23648209206851</v>
      </c>
      <c r="Z46" s="9">
        <f t="shared" ca="1" si="125"/>
        <v>465.64490024691264</v>
      </c>
      <c r="AA46" s="9">
        <f t="shared" ca="1" si="125"/>
        <v>435.50052326363664</v>
      </c>
      <c r="AB46" s="9">
        <f t="shared" ca="1" si="125"/>
        <v>404.79806874855149</v>
      </c>
      <c r="AC46" s="9">
        <f t="shared" ca="1" si="125"/>
        <v>373.53221202005591</v>
      </c>
      <c r="AD46" s="9">
        <f t="shared" ca="1" si="125"/>
        <v>341.69758579628433</v>
      </c>
      <c r="AE46" s="9">
        <f t="shared" ca="1" si="125"/>
        <v>309.28877988054739</v>
      </c>
      <c r="AF46" s="9">
        <f t="shared" ca="1" si="125"/>
        <v>276.30034084455241</v>
      </c>
      <c r="AG46" s="9">
        <f t="shared" ca="1" si="125"/>
        <v>242.72677170938573</v>
      </c>
      <c r="AH46" s="9">
        <f t="shared" ca="1" si="125"/>
        <v>208.5625316242444</v>
      </c>
      <c r="AI46" s="9">
        <f t="shared" ca="1" si="125"/>
        <v>218.71393379962063</v>
      </c>
      <c r="AJ46" s="9">
        <f t="shared" ca="1" si="125"/>
        <v>183.45993996619251</v>
      </c>
      <c r="AK46" s="9">
        <f t="shared" ca="1" si="125"/>
        <v>151.59886034892531</v>
      </c>
      <c r="AL46" s="9">
        <f t="shared" ca="1" si="125"/>
        <v>119.14247742579602</v>
      </c>
      <c r="AM46" s="9">
        <f t="shared" ca="1" si="125"/>
        <v>86.085104733798971</v>
      </c>
      <c r="AN46" s="9">
        <f t="shared" ca="1" si="125"/>
        <v>52.421010306337223</v>
      </c>
      <c r="AO46" s="9">
        <f t="shared" ca="1" si="125"/>
        <v>18.144416337255848</v>
      </c>
      <c r="AP46" s="9">
        <f t="shared" ca="1" si="125"/>
        <v>0</v>
      </c>
      <c r="AQ46" s="9">
        <f t="shared" ca="1" si="125"/>
        <v>0</v>
      </c>
      <c r="AR46" s="9">
        <f t="shared" ref="AR46:BR46" ca="1" si="126">AQ46+AR44</f>
        <v>0</v>
      </c>
      <c r="AS46" s="9">
        <f t="shared" ca="1" si="126"/>
        <v>0</v>
      </c>
      <c r="AT46" s="9">
        <f t="shared" ca="1" si="126"/>
        <v>0</v>
      </c>
      <c r="AU46" s="9">
        <f t="shared" ca="1" si="126"/>
        <v>0</v>
      </c>
      <c r="AV46" s="9">
        <f t="shared" ca="1" si="126"/>
        <v>0</v>
      </c>
      <c r="AW46" s="9">
        <f t="shared" ca="1" si="126"/>
        <v>0</v>
      </c>
      <c r="AX46" s="9">
        <f t="shared" ca="1" si="126"/>
        <v>0</v>
      </c>
      <c r="AY46" s="9">
        <f t="shared" ca="1" si="126"/>
        <v>0</v>
      </c>
      <c r="AZ46" s="9">
        <f t="shared" ca="1" si="126"/>
        <v>0</v>
      </c>
      <c r="BA46" s="9">
        <f t="shared" ca="1" si="126"/>
        <v>0</v>
      </c>
      <c r="BB46" s="9">
        <f t="shared" ca="1" si="126"/>
        <v>0</v>
      </c>
      <c r="BC46" s="9">
        <f t="shared" ca="1" si="126"/>
        <v>0</v>
      </c>
      <c r="BD46" s="9">
        <f t="shared" ca="1" si="126"/>
        <v>0</v>
      </c>
      <c r="BE46" s="9">
        <f t="shared" ca="1" si="126"/>
        <v>0</v>
      </c>
      <c r="BF46" s="9">
        <f t="shared" ca="1" si="126"/>
        <v>0</v>
      </c>
      <c r="BG46" s="9">
        <f t="shared" ca="1" si="126"/>
        <v>0</v>
      </c>
      <c r="BH46" s="9">
        <f t="shared" ca="1" si="126"/>
        <v>0</v>
      </c>
      <c r="BI46" s="9">
        <f t="shared" ca="1" si="126"/>
        <v>0</v>
      </c>
      <c r="BJ46" s="9">
        <f t="shared" ca="1" si="126"/>
        <v>0</v>
      </c>
      <c r="BK46" s="9">
        <f t="shared" ca="1" si="126"/>
        <v>0</v>
      </c>
      <c r="BL46" s="9">
        <f t="shared" ca="1" si="126"/>
        <v>0</v>
      </c>
      <c r="BM46" s="9">
        <f t="shared" ca="1" si="126"/>
        <v>0</v>
      </c>
      <c r="BN46" s="9">
        <f t="shared" ca="1" si="126"/>
        <v>0</v>
      </c>
      <c r="BO46" s="9">
        <f t="shared" ca="1" si="126"/>
        <v>0</v>
      </c>
      <c r="BP46" s="9">
        <f t="shared" ca="1" si="126"/>
        <v>0</v>
      </c>
      <c r="BQ46" s="9">
        <f t="shared" ca="1" si="126"/>
        <v>0</v>
      </c>
      <c r="BR46" s="9">
        <f t="shared" ca="1" si="126"/>
        <v>0</v>
      </c>
    </row>
  </sheetData>
  <sheetProtection algorithmName="SHA-512" hashValue="D+RiEXtRwrtOGl1LktsvTB3Kmbl3UURC7a7ddMrRtAiBSJezWbtC97onWcUq+uip+f6K1An8Vohtm6ST+Z05Rw==" saltValue="lCH1TJZ8TITBfcmeJEbiHQ==" spinCount="100000" sheet="1" objects="1" scenarios="1" selectLockedCells="1" selectUnlockedCells="1"/>
  <printOptions horizontalCentered="1"/>
  <pageMargins left="0.5" right="0.5" top="0.5" bottom="0.75" header="0.5" footer="0.5"/>
  <pageSetup scale="95" fitToWidth="5" orientation="landscape" horizontalDpi="1200" verticalDpi="1200" r:id="rId1"/>
  <headerFooter scaleWithDoc="0" alignWithMargins="0">
    <oddFooter>&amp;L&amp;10Line of Credit Schedule, Year &amp;P of &amp;N&amp;R&amp;10Updated &amp;D</oddFooter>
  </headerFooter>
  <colBreaks count="4" manualBreakCount="4">
    <brk id="22" min="4" max="45" man="1"/>
    <brk id="34" min="4" max="45" man="1"/>
    <brk id="46" min="4" max="45" man="1"/>
    <brk id="58" min="4" max="4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EE1E6-30E2-4CA3-8A1B-CDBBEF6A6B9B}">
  <sheetPr>
    <tabColor rgb="FFFFCBCB"/>
  </sheetPr>
  <dimension ref="A1:DB223"/>
  <sheetViews>
    <sheetView showGridLines="0" showRowColHeaders="0" showZeros="0" zoomScaleNormal="100" zoomScaleSheetLayoutView="100" workbookViewId="0">
      <pane xSplit="3" ySplit="3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F182" sqref="F182"/>
    </sheetView>
  </sheetViews>
  <sheetFormatPr defaultColWidth="9.109375" defaultRowHeight="12.6" x14ac:dyDescent="0.25"/>
  <cols>
    <col min="1" max="1" width="3.44140625" style="248" bestFit="1" customWidth="1"/>
    <col min="2" max="2" width="1.5546875" style="246" customWidth="1"/>
    <col min="3" max="3" width="20" style="8" customWidth="1"/>
    <col min="4" max="4" width="1.109375" style="7" customWidth="1"/>
    <col min="5" max="5" width="8.88671875" style="7" customWidth="1"/>
    <col min="6" max="9" width="8.88671875" style="7" customWidth="1" collapsed="1"/>
    <col min="10" max="10" width="2.21875" style="7" customWidth="1"/>
    <col min="11" max="70" width="8.88671875" style="7" customWidth="1"/>
    <col min="71" max="16384" width="9.109375" style="8"/>
  </cols>
  <sheetData>
    <row r="1" spans="1:106" s="236" customFormat="1" ht="4.2" customHeight="1" x14ac:dyDescent="0.2">
      <c r="B1" s="161"/>
      <c r="D1" s="237"/>
      <c r="E1" s="238"/>
      <c r="F1" s="238"/>
      <c r="G1" s="238"/>
      <c r="H1" s="238"/>
      <c r="I1" s="238"/>
      <c r="J1" s="161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8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8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8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8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8"/>
    </row>
    <row r="2" spans="1:106" s="344" customFormat="1" ht="11.4" x14ac:dyDescent="0.25">
      <c r="A2" s="349" t="s">
        <v>279</v>
      </c>
      <c r="B2" s="343"/>
    </row>
    <row r="3" spans="1:106" s="35" customFormat="1" ht="24" customHeight="1" x14ac:dyDescent="0.4">
      <c r="A3" s="251"/>
      <c r="B3" s="251"/>
      <c r="C3" s="92" t="s">
        <v>284</v>
      </c>
      <c r="D3" s="93"/>
      <c r="E3" s="103">
        <v>1</v>
      </c>
      <c r="F3" s="103">
        <v>2</v>
      </c>
      <c r="G3" s="103">
        <v>3</v>
      </c>
      <c r="H3" s="103">
        <v>4</v>
      </c>
      <c r="I3" s="103">
        <v>5</v>
      </c>
      <c r="J3" s="33"/>
      <c r="K3" s="98">
        <v>1</v>
      </c>
      <c r="L3" s="98">
        <v>2</v>
      </c>
      <c r="M3" s="98">
        <v>3</v>
      </c>
      <c r="N3" s="98">
        <v>4</v>
      </c>
      <c r="O3" s="98">
        <v>5</v>
      </c>
      <c r="P3" s="98">
        <v>6</v>
      </c>
      <c r="Q3" s="98">
        <v>7</v>
      </c>
      <c r="R3" s="98">
        <v>8</v>
      </c>
      <c r="S3" s="98">
        <v>9</v>
      </c>
      <c r="T3" s="98">
        <v>10</v>
      </c>
      <c r="U3" s="98">
        <v>11</v>
      </c>
      <c r="V3" s="99">
        <v>12</v>
      </c>
      <c r="W3" s="98">
        <v>13</v>
      </c>
      <c r="X3" s="98">
        <v>14</v>
      </c>
      <c r="Y3" s="98">
        <v>15</v>
      </c>
      <c r="Z3" s="98">
        <v>16</v>
      </c>
      <c r="AA3" s="98">
        <v>17</v>
      </c>
      <c r="AB3" s="98">
        <v>18</v>
      </c>
      <c r="AC3" s="98">
        <v>19</v>
      </c>
      <c r="AD3" s="98">
        <v>20</v>
      </c>
      <c r="AE3" s="98">
        <v>21</v>
      </c>
      <c r="AF3" s="98">
        <v>22</v>
      </c>
      <c r="AG3" s="98">
        <v>23</v>
      </c>
      <c r="AH3" s="99">
        <v>24</v>
      </c>
      <c r="AI3" s="98">
        <v>25</v>
      </c>
      <c r="AJ3" s="98">
        <v>26</v>
      </c>
      <c r="AK3" s="98">
        <v>27</v>
      </c>
      <c r="AL3" s="98">
        <v>28</v>
      </c>
      <c r="AM3" s="98">
        <v>29</v>
      </c>
      <c r="AN3" s="98">
        <v>30</v>
      </c>
      <c r="AO3" s="98">
        <v>31</v>
      </c>
      <c r="AP3" s="98">
        <v>32</v>
      </c>
      <c r="AQ3" s="98">
        <v>33</v>
      </c>
      <c r="AR3" s="98">
        <v>34</v>
      </c>
      <c r="AS3" s="98">
        <v>35</v>
      </c>
      <c r="AT3" s="99">
        <v>36</v>
      </c>
      <c r="AU3" s="98">
        <v>37</v>
      </c>
      <c r="AV3" s="98">
        <v>38</v>
      </c>
      <c r="AW3" s="98">
        <v>39</v>
      </c>
      <c r="AX3" s="98">
        <v>40</v>
      </c>
      <c r="AY3" s="98">
        <v>41</v>
      </c>
      <c r="AZ3" s="98">
        <v>42</v>
      </c>
      <c r="BA3" s="98">
        <v>43</v>
      </c>
      <c r="BB3" s="98">
        <v>44</v>
      </c>
      <c r="BC3" s="98">
        <v>45</v>
      </c>
      <c r="BD3" s="98">
        <v>46</v>
      </c>
      <c r="BE3" s="98">
        <v>47</v>
      </c>
      <c r="BF3" s="99">
        <v>48</v>
      </c>
      <c r="BG3" s="98">
        <v>49</v>
      </c>
      <c r="BH3" s="98">
        <v>50</v>
      </c>
      <c r="BI3" s="98">
        <v>51</v>
      </c>
      <c r="BJ3" s="98">
        <v>52</v>
      </c>
      <c r="BK3" s="98">
        <v>53</v>
      </c>
      <c r="BL3" s="98">
        <v>54</v>
      </c>
      <c r="BM3" s="98">
        <v>55</v>
      </c>
      <c r="BN3" s="98">
        <v>56</v>
      </c>
      <c r="BO3" s="98">
        <v>57</v>
      </c>
      <c r="BP3" s="98">
        <v>58</v>
      </c>
      <c r="BQ3" s="98">
        <v>59</v>
      </c>
      <c r="BR3" s="99">
        <v>60</v>
      </c>
      <c r="BS3" s="32"/>
      <c r="BT3" s="32"/>
      <c r="BU3" s="33"/>
      <c r="BV3" s="32"/>
      <c r="BW3" s="3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5"/>
    </row>
    <row r="4" spans="1:106" ht="6" customHeight="1" x14ac:dyDescent="0.25">
      <c r="B4" s="248"/>
      <c r="D4" s="8"/>
      <c r="E4" s="6"/>
      <c r="F4" s="6"/>
      <c r="G4" s="6"/>
      <c r="H4" s="6"/>
      <c r="I4" s="6"/>
      <c r="V4" s="59"/>
      <c r="AH4" s="59"/>
      <c r="AT4" s="59"/>
      <c r="BF4" s="59"/>
      <c r="BR4" s="59"/>
      <c r="BS4" s="10"/>
      <c r="BU4" s="6"/>
    </row>
    <row r="5" spans="1:106" x14ac:dyDescent="0.25">
      <c r="A5" s="249"/>
      <c r="B5" s="248"/>
      <c r="C5" s="9" t="s">
        <v>203</v>
      </c>
      <c r="D5" s="2"/>
      <c r="E5" s="6"/>
      <c r="F5" s="6"/>
      <c r="G5" s="6"/>
      <c r="H5" s="6"/>
      <c r="I5" s="6"/>
      <c r="V5" s="59"/>
      <c r="AH5" s="59"/>
      <c r="AT5" s="59"/>
      <c r="BF5" s="59"/>
      <c r="BR5" s="59"/>
    </row>
    <row r="6" spans="1:106" s="10" customFormat="1" hidden="1" x14ac:dyDescent="0.25">
      <c r="A6" s="246"/>
      <c r="B6" s="251"/>
      <c r="C6" s="9" t="s">
        <v>57</v>
      </c>
      <c r="D6" s="8"/>
      <c r="E6" s="9"/>
      <c r="F6" s="9"/>
      <c r="G6" s="9"/>
      <c r="H6" s="9"/>
      <c r="I6" s="143"/>
      <c r="J6" s="7"/>
      <c r="L6" s="8"/>
      <c r="M6" s="8"/>
      <c r="N6" s="8"/>
      <c r="O6" s="8"/>
      <c r="P6" s="8"/>
      <c r="Q6" s="8"/>
      <c r="R6" s="8"/>
      <c r="S6" s="8"/>
      <c r="T6" s="8"/>
      <c r="U6" s="8"/>
      <c r="V6" s="9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9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9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9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9"/>
    </row>
    <row r="7" spans="1:106" hidden="1" x14ac:dyDescent="0.25">
      <c r="B7" s="248"/>
      <c r="C7" s="67" t="str" cm="1">
        <f t="array" ref="C7">INDEX(CapexItem,ROW()-6)</f>
        <v>Construction</v>
      </c>
      <c r="D7" s="8"/>
      <c r="E7" s="68">
        <f>SUM(K7:V7)</f>
        <v>180</v>
      </c>
      <c r="F7" s="68">
        <f>SUM(W7:AH7)</f>
        <v>0</v>
      </c>
      <c r="G7" s="68">
        <f>SUM(AI7:AT7)</f>
        <v>0</v>
      </c>
      <c r="H7" s="68">
        <f>SUM(AU7:BF7)</f>
        <v>0</v>
      </c>
      <c r="I7" s="68">
        <f>SUM(BG7:BR7)</f>
        <v>0</v>
      </c>
      <c r="K7" s="69" cm="1">
        <f t="array" ref="K7">IF(INDEX(CapexBuyMonth,ROW()-6)=K$3,INDEX(CapexBuyAmount,ROW()-6),0)</f>
        <v>0</v>
      </c>
      <c r="L7" s="70" cm="1">
        <f t="array" ref="L7">IF(INDEX(CapexBuyMonth,ROW()-6)=L$3,INDEX(CapexBuyAmount,ROW()-6),0)</f>
        <v>0</v>
      </c>
      <c r="M7" s="70" cm="1">
        <f t="array" ref="M7">IF(INDEX(CapexBuyMonth,ROW()-6)=M$3,INDEX(CapexBuyAmount,ROW()-6),0)</f>
        <v>0</v>
      </c>
      <c r="N7" s="70" cm="1">
        <f t="array" ref="N7">IF(INDEX(CapexBuyMonth,ROW()-6)=N$3,INDEX(CapexBuyAmount,ROW()-6),0)</f>
        <v>0</v>
      </c>
      <c r="O7" s="70" cm="1">
        <f t="array" ref="O7">IF(INDEX(CapexBuyMonth,ROW()-6)=O$3,INDEX(CapexBuyAmount,ROW()-6),0)</f>
        <v>0</v>
      </c>
      <c r="P7" s="70" cm="1">
        <f t="array" ref="P7">IF(INDEX(CapexBuyMonth,ROW()-6)=P$3,INDEX(CapexBuyAmount,ROW()-6),0)</f>
        <v>0</v>
      </c>
      <c r="Q7" s="70" cm="1">
        <f t="array" ref="Q7">IF(INDEX(CapexBuyMonth,ROW()-6)=Q$3,INDEX(CapexBuyAmount,ROW()-6),0)</f>
        <v>0</v>
      </c>
      <c r="R7" s="70" cm="1">
        <f t="array" ref="R7">IF(INDEX(CapexBuyMonth,ROW()-6)=R$3,INDEX(CapexBuyAmount,ROW()-6),0)</f>
        <v>0</v>
      </c>
      <c r="S7" s="70" cm="1">
        <f t="array" ref="S7">IF(INDEX(CapexBuyMonth,ROW()-6)=S$3,INDEX(CapexBuyAmount,ROW()-6),0)</f>
        <v>180</v>
      </c>
      <c r="T7" s="70" cm="1">
        <f t="array" ref="T7">IF(INDEX(CapexBuyMonth,ROW()-6)=T$3,INDEX(CapexBuyAmount,ROW()-6),0)</f>
        <v>0</v>
      </c>
      <c r="U7" s="70" cm="1">
        <f t="array" ref="U7">IF(INDEX(CapexBuyMonth,ROW()-6)=U$3,INDEX(CapexBuyAmount,ROW()-6),0)</f>
        <v>0</v>
      </c>
      <c r="V7" s="71" cm="1">
        <f t="array" ref="V7">IF(INDEX(CapexBuyMonth,ROW()-6)=V$3,INDEX(CapexBuyAmount,ROW()-6),0)</f>
        <v>0</v>
      </c>
      <c r="W7" s="69" cm="1">
        <f t="array" ref="W7">IF(INDEX(CapexBuyMonth,ROW()-6)=W$3,INDEX(CapexBuyAmount,ROW()-6),0)</f>
        <v>0</v>
      </c>
      <c r="X7" s="70" cm="1">
        <f t="array" ref="X7">IF(INDEX(CapexBuyMonth,ROW()-6)=X$3,INDEX(CapexBuyAmount,ROW()-6),0)</f>
        <v>0</v>
      </c>
      <c r="Y7" s="70" cm="1">
        <f t="array" ref="Y7">IF(INDEX(CapexBuyMonth,ROW()-6)=Y$3,INDEX(CapexBuyAmount,ROW()-6),0)</f>
        <v>0</v>
      </c>
      <c r="Z7" s="70" cm="1">
        <f t="array" ref="Z7">IF(INDEX(CapexBuyMonth,ROW()-6)=Z$3,INDEX(CapexBuyAmount,ROW()-6),0)</f>
        <v>0</v>
      </c>
      <c r="AA7" s="70" cm="1">
        <f t="array" ref="AA7">IF(INDEX(CapexBuyMonth,ROW()-6)=AA$3,INDEX(CapexBuyAmount,ROW()-6),0)</f>
        <v>0</v>
      </c>
      <c r="AB7" s="70" cm="1">
        <f t="array" ref="AB7">IF(INDEX(CapexBuyMonth,ROW()-6)=AB$3,INDEX(CapexBuyAmount,ROW()-6),0)</f>
        <v>0</v>
      </c>
      <c r="AC7" s="70" cm="1">
        <f t="array" ref="AC7">IF(INDEX(CapexBuyMonth,ROW()-6)=AC$3,INDEX(CapexBuyAmount,ROW()-6),0)</f>
        <v>0</v>
      </c>
      <c r="AD7" s="70" cm="1">
        <f t="array" ref="AD7">IF(INDEX(CapexBuyMonth,ROW()-6)=AD$3,INDEX(CapexBuyAmount,ROW()-6),0)</f>
        <v>0</v>
      </c>
      <c r="AE7" s="70" cm="1">
        <f t="array" ref="AE7">IF(INDEX(CapexBuyMonth,ROW()-6)=AE$3,INDEX(CapexBuyAmount,ROW()-6),0)</f>
        <v>0</v>
      </c>
      <c r="AF7" s="70" cm="1">
        <f t="array" ref="AF7">IF(INDEX(CapexBuyMonth,ROW()-6)=AF$3,INDEX(CapexBuyAmount,ROW()-6),0)</f>
        <v>0</v>
      </c>
      <c r="AG7" s="70" cm="1">
        <f t="array" ref="AG7">IF(INDEX(CapexBuyMonth,ROW()-6)=AG$3,INDEX(CapexBuyAmount,ROW()-6),0)</f>
        <v>0</v>
      </c>
      <c r="AH7" s="71" cm="1">
        <f t="array" ref="AH7">IF(INDEX(CapexBuyMonth,ROW()-6)=AH$3,INDEX(CapexBuyAmount,ROW()-6),0)</f>
        <v>0</v>
      </c>
      <c r="AI7" s="69" cm="1">
        <f t="array" ref="AI7">IF(INDEX(CapexBuyMonth,ROW()-6)=AI$3,INDEX(CapexBuyAmount,ROW()-6),0)</f>
        <v>0</v>
      </c>
      <c r="AJ7" s="70" cm="1">
        <f t="array" ref="AJ7">IF(INDEX(CapexBuyMonth,ROW()-6)=AJ$3,INDEX(CapexBuyAmount,ROW()-6),0)</f>
        <v>0</v>
      </c>
      <c r="AK7" s="70" cm="1">
        <f t="array" ref="AK7">IF(INDEX(CapexBuyMonth,ROW()-6)=AK$3,INDEX(CapexBuyAmount,ROW()-6),0)</f>
        <v>0</v>
      </c>
      <c r="AL7" s="70" cm="1">
        <f t="array" ref="AL7">IF(INDEX(CapexBuyMonth,ROW()-6)=AL$3,INDEX(CapexBuyAmount,ROW()-6),0)</f>
        <v>0</v>
      </c>
      <c r="AM7" s="70" cm="1">
        <f t="array" ref="AM7">IF(INDEX(CapexBuyMonth,ROW()-6)=AM$3,INDEX(CapexBuyAmount,ROW()-6),0)</f>
        <v>0</v>
      </c>
      <c r="AN7" s="70" cm="1">
        <f t="array" ref="AN7">IF(INDEX(CapexBuyMonth,ROW()-6)=AN$3,INDEX(CapexBuyAmount,ROW()-6),0)</f>
        <v>0</v>
      </c>
      <c r="AO7" s="70" cm="1">
        <f t="array" ref="AO7">IF(INDEX(CapexBuyMonth,ROW()-6)=AO$3,INDEX(CapexBuyAmount,ROW()-6),0)</f>
        <v>0</v>
      </c>
      <c r="AP7" s="70" cm="1">
        <f t="array" ref="AP7">IF(INDEX(CapexBuyMonth,ROW()-6)=AP$3,INDEX(CapexBuyAmount,ROW()-6),0)</f>
        <v>0</v>
      </c>
      <c r="AQ7" s="70" cm="1">
        <f t="array" ref="AQ7">IF(INDEX(CapexBuyMonth,ROW()-6)=AQ$3,INDEX(CapexBuyAmount,ROW()-6),0)</f>
        <v>0</v>
      </c>
      <c r="AR7" s="70" cm="1">
        <f t="array" ref="AR7">IF(INDEX(CapexBuyMonth,ROW()-6)=AR$3,INDEX(CapexBuyAmount,ROW()-6),0)</f>
        <v>0</v>
      </c>
      <c r="AS7" s="70" cm="1">
        <f t="array" ref="AS7">IF(INDEX(CapexBuyMonth,ROW()-6)=AS$3,INDEX(CapexBuyAmount,ROW()-6),0)</f>
        <v>0</v>
      </c>
      <c r="AT7" s="71" cm="1">
        <f t="array" ref="AT7">IF(INDEX(CapexBuyMonth,ROW()-6)=AT$3,INDEX(CapexBuyAmount,ROW()-6),0)</f>
        <v>0</v>
      </c>
      <c r="AU7" s="69" cm="1">
        <f t="array" ref="AU7">IF(INDEX(CapexBuyMonth,ROW()-6)=AU$3,INDEX(CapexBuyAmount,ROW()-6),0)</f>
        <v>0</v>
      </c>
      <c r="AV7" s="70" cm="1">
        <f t="array" ref="AV7">IF(INDEX(CapexBuyMonth,ROW()-6)=AV$3,INDEX(CapexBuyAmount,ROW()-6),0)</f>
        <v>0</v>
      </c>
      <c r="AW7" s="70" cm="1">
        <f t="array" ref="AW7">IF(INDEX(CapexBuyMonth,ROW()-6)=AW$3,INDEX(CapexBuyAmount,ROW()-6),0)</f>
        <v>0</v>
      </c>
      <c r="AX7" s="70" cm="1">
        <f t="array" ref="AX7">IF(INDEX(CapexBuyMonth,ROW()-6)=AX$3,INDEX(CapexBuyAmount,ROW()-6),0)</f>
        <v>0</v>
      </c>
      <c r="AY7" s="70" cm="1">
        <f t="array" ref="AY7">IF(INDEX(CapexBuyMonth,ROW()-6)=AY$3,INDEX(CapexBuyAmount,ROW()-6),0)</f>
        <v>0</v>
      </c>
      <c r="AZ7" s="70" cm="1">
        <f t="array" ref="AZ7">IF(INDEX(CapexBuyMonth,ROW()-6)=AZ$3,INDEX(CapexBuyAmount,ROW()-6),0)</f>
        <v>0</v>
      </c>
      <c r="BA7" s="70" cm="1">
        <f t="array" ref="BA7">IF(INDEX(CapexBuyMonth,ROW()-6)=BA$3,INDEX(CapexBuyAmount,ROW()-6),0)</f>
        <v>0</v>
      </c>
      <c r="BB7" s="70" cm="1">
        <f t="array" ref="BB7">IF(INDEX(CapexBuyMonth,ROW()-6)=BB$3,INDEX(CapexBuyAmount,ROW()-6),0)</f>
        <v>0</v>
      </c>
      <c r="BC7" s="70" cm="1">
        <f t="array" ref="BC7">IF(INDEX(CapexBuyMonth,ROW()-6)=BC$3,INDEX(CapexBuyAmount,ROW()-6),0)</f>
        <v>0</v>
      </c>
      <c r="BD7" s="70" cm="1">
        <f t="array" ref="BD7">IF(INDEX(CapexBuyMonth,ROW()-6)=BD$3,INDEX(CapexBuyAmount,ROW()-6),0)</f>
        <v>0</v>
      </c>
      <c r="BE7" s="70" cm="1">
        <f t="array" ref="BE7">IF(INDEX(CapexBuyMonth,ROW()-6)=BE$3,INDEX(CapexBuyAmount,ROW()-6),0)</f>
        <v>0</v>
      </c>
      <c r="BF7" s="71" cm="1">
        <f t="array" ref="BF7">IF(INDEX(CapexBuyMonth,ROW()-6)=BF$3,INDEX(CapexBuyAmount,ROW()-6),0)</f>
        <v>0</v>
      </c>
      <c r="BG7" s="69" cm="1">
        <f t="array" ref="BG7">IF(INDEX(CapexBuyMonth,ROW()-6)=BG$3,INDEX(CapexBuyAmount,ROW()-6),0)</f>
        <v>0</v>
      </c>
      <c r="BH7" s="70" cm="1">
        <f t="array" ref="BH7">IF(INDEX(CapexBuyMonth,ROW()-6)=BH$3,INDEX(CapexBuyAmount,ROW()-6),0)</f>
        <v>0</v>
      </c>
      <c r="BI7" s="70" cm="1">
        <f t="array" ref="BI7">IF(INDEX(CapexBuyMonth,ROW()-6)=BI$3,INDEX(CapexBuyAmount,ROW()-6),0)</f>
        <v>0</v>
      </c>
      <c r="BJ7" s="70" cm="1">
        <f t="array" ref="BJ7">IF(INDEX(CapexBuyMonth,ROW()-6)=BJ$3,INDEX(CapexBuyAmount,ROW()-6),0)</f>
        <v>0</v>
      </c>
      <c r="BK7" s="70" cm="1">
        <f t="array" ref="BK7">IF(INDEX(CapexBuyMonth,ROW()-6)=BK$3,INDEX(CapexBuyAmount,ROW()-6),0)</f>
        <v>0</v>
      </c>
      <c r="BL7" s="70" cm="1">
        <f t="array" ref="BL7">IF(INDEX(CapexBuyMonth,ROW()-6)=BL$3,INDEX(CapexBuyAmount,ROW()-6),0)</f>
        <v>0</v>
      </c>
      <c r="BM7" s="70" cm="1">
        <f t="array" ref="BM7">IF(INDEX(CapexBuyMonth,ROW()-6)=BM$3,INDEX(CapexBuyAmount,ROW()-6),0)</f>
        <v>0</v>
      </c>
      <c r="BN7" s="70" cm="1">
        <f t="array" ref="BN7">IF(INDEX(CapexBuyMonth,ROW()-6)=BN$3,INDEX(CapexBuyAmount,ROW()-6),0)</f>
        <v>0</v>
      </c>
      <c r="BO7" s="70" cm="1">
        <f t="array" ref="BO7">IF(INDEX(CapexBuyMonth,ROW()-6)=BO$3,INDEX(CapexBuyAmount,ROW()-6),0)</f>
        <v>0</v>
      </c>
      <c r="BP7" s="70" cm="1">
        <f t="array" ref="BP7">IF(INDEX(CapexBuyMonth,ROW()-6)=BP$3,INDEX(CapexBuyAmount,ROW()-6),0)</f>
        <v>0</v>
      </c>
      <c r="BQ7" s="70" cm="1">
        <f t="array" ref="BQ7">IF(INDEX(CapexBuyMonth,ROW()-6)=BQ$3,INDEX(CapexBuyAmount,ROW()-6),0)</f>
        <v>0</v>
      </c>
      <c r="BR7" s="71" cm="1">
        <f t="array" ref="BR7">IF(INDEX(CapexBuyMonth,ROW()-6)=BR$3,INDEX(CapexBuyAmount,ROW()-6),0)</f>
        <v>0</v>
      </c>
    </row>
    <row r="8" spans="1:106" hidden="1" x14ac:dyDescent="0.25">
      <c r="B8" s="248"/>
      <c r="C8" s="72" t="str" cm="1">
        <f t="array" ref="C8">INDEX(CapexItem,ROW()-6)</f>
        <v>Machine</v>
      </c>
      <c r="E8" s="73">
        <f t="shared" ref="E8:E32" si="0">SUM(K8:V8)</f>
        <v>0</v>
      </c>
      <c r="F8" s="73">
        <f t="shared" ref="F8:F32" si="1">SUM(W8:AH8)</f>
        <v>0</v>
      </c>
      <c r="G8" s="73">
        <f t="shared" ref="G8:G32" si="2">SUM(AI8:AT8)</f>
        <v>45</v>
      </c>
      <c r="H8" s="73">
        <f t="shared" ref="H8:H32" si="3">SUM(AU8:BF8)</f>
        <v>0</v>
      </c>
      <c r="I8" s="73">
        <f t="shared" ref="I8:I32" si="4">SUM(BG8:BR8)</f>
        <v>0</v>
      </c>
      <c r="K8" s="74" cm="1">
        <f t="array" ref="K8">IF(INDEX(CapexBuyMonth,ROW()-6)=K$3,INDEX(CapexBuyAmount,ROW()-6),0)</f>
        <v>0</v>
      </c>
      <c r="L8" s="75" cm="1">
        <f t="array" ref="L8">IF(INDEX(CapexBuyMonth,ROW()-6)=L$3,INDEX(CapexBuyAmount,ROW()-6),0)</f>
        <v>0</v>
      </c>
      <c r="M8" s="75" cm="1">
        <f t="array" ref="M8">IF(INDEX(CapexBuyMonth,ROW()-6)=M$3,INDEX(CapexBuyAmount,ROW()-6),0)</f>
        <v>0</v>
      </c>
      <c r="N8" s="75" cm="1">
        <f t="array" ref="N8">IF(INDEX(CapexBuyMonth,ROW()-6)=N$3,INDEX(CapexBuyAmount,ROW()-6),0)</f>
        <v>0</v>
      </c>
      <c r="O8" s="75" cm="1">
        <f t="array" ref="O8">IF(INDEX(CapexBuyMonth,ROW()-6)=O$3,INDEX(CapexBuyAmount,ROW()-6),0)</f>
        <v>0</v>
      </c>
      <c r="P8" s="75" cm="1">
        <f t="array" ref="P8">IF(INDEX(CapexBuyMonth,ROW()-6)=P$3,INDEX(CapexBuyAmount,ROW()-6),0)</f>
        <v>0</v>
      </c>
      <c r="Q8" s="75" cm="1">
        <f t="array" ref="Q8">IF(INDEX(CapexBuyMonth,ROW()-6)=Q$3,INDEX(CapexBuyAmount,ROW()-6),0)</f>
        <v>0</v>
      </c>
      <c r="R8" s="75" cm="1">
        <f t="array" ref="R8">IF(INDEX(CapexBuyMonth,ROW()-6)=R$3,INDEX(CapexBuyAmount,ROW()-6),0)</f>
        <v>0</v>
      </c>
      <c r="S8" s="75" cm="1">
        <f t="array" ref="S8">IF(INDEX(CapexBuyMonth,ROW()-6)=S$3,INDEX(CapexBuyAmount,ROW()-6),0)</f>
        <v>0</v>
      </c>
      <c r="T8" s="75" cm="1">
        <f t="array" ref="T8">IF(INDEX(CapexBuyMonth,ROW()-6)=T$3,INDEX(CapexBuyAmount,ROW()-6),0)</f>
        <v>0</v>
      </c>
      <c r="U8" s="75" cm="1">
        <f t="array" ref="U8">IF(INDEX(CapexBuyMonth,ROW()-6)=U$3,INDEX(CapexBuyAmount,ROW()-6),0)</f>
        <v>0</v>
      </c>
      <c r="V8" s="76" cm="1">
        <f t="array" ref="V8">IF(INDEX(CapexBuyMonth,ROW()-6)=V$3,INDEX(CapexBuyAmount,ROW()-6),0)</f>
        <v>0</v>
      </c>
      <c r="W8" s="74" cm="1">
        <f t="array" ref="W8">IF(INDEX(CapexBuyMonth,ROW()-6)=W$3,INDEX(CapexBuyAmount,ROW()-6),0)</f>
        <v>0</v>
      </c>
      <c r="X8" s="75" cm="1">
        <f t="array" ref="X8">IF(INDEX(CapexBuyMonth,ROW()-6)=X$3,INDEX(CapexBuyAmount,ROW()-6),0)</f>
        <v>0</v>
      </c>
      <c r="Y8" s="75" cm="1">
        <f t="array" ref="Y8">IF(INDEX(CapexBuyMonth,ROW()-6)=Y$3,INDEX(CapexBuyAmount,ROW()-6),0)</f>
        <v>0</v>
      </c>
      <c r="Z8" s="75" cm="1">
        <f t="array" ref="Z8">IF(INDEX(CapexBuyMonth,ROW()-6)=Z$3,INDEX(CapexBuyAmount,ROW()-6),0)</f>
        <v>0</v>
      </c>
      <c r="AA8" s="75" cm="1">
        <f t="array" ref="AA8">IF(INDEX(CapexBuyMonth,ROW()-6)=AA$3,INDEX(CapexBuyAmount,ROW()-6),0)</f>
        <v>0</v>
      </c>
      <c r="AB8" s="75" cm="1">
        <f t="array" ref="AB8">IF(INDEX(CapexBuyMonth,ROW()-6)=AB$3,INDEX(CapexBuyAmount,ROW()-6),0)</f>
        <v>0</v>
      </c>
      <c r="AC8" s="75" cm="1">
        <f t="array" ref="AC8">IF(INDEX(CapexBuyMonth,ROW()-6)=AC$3,INDEX(CapexBuyAmount,ROW()-6),0)</f>
        <v>0</v>
      </c>
      <c r="AD8" s="75" cm="1">
        <f t="array" ref="AD8">IF(INDEX(CapexBuyMonth,ROW()-6)=AD$3,INDEX(CapexBuyAmount,ROW()-6),0)</f>
        <v>0</v>
      </c>
      <c r="AE8" s="75" cm="1">
        <f t="array" ref="AE8">IF(INDEX(CapexBuyMonth,ROW()-6)=AE$3,INDEX(CapexBuyAmount,ROW()-6),0)</f>
        <v>0</v>
      </c>
      <c r="AF8" s="75" cm="1">
        <f t="array" ref="AF8">IF(INDEX(CapexBuyMonth,ROW()-6)=AF$3,INDEX(CapexBuyAmount,ROW()-6),0)</f>
        <v>0</v>
      </c>
      <c r="AG8" s="75" cm="1">
        <f t="array" ref="AG8">IF(INDEX(CapexBuyMonth,ROW()-6)=AG$3,INDEX(CapexBuyAmount,ROW()-6),0)</f>
        <v>0</v>
      </c>
      <c r="AH8" s="76" cm="1">
        <f t="array" ref="AH8">IF(INDEX(CapexBuyMonth,ROW()-6)=AH$3,INDEX(CapexBuyAmount,ROW()-6),0)</f>
        <v>0</v>
      </c>
      <c r="AI8" s="74" cm="1">
        <f t="array" ref="AI8">IF(INDEX(CapexBuyMonth,ROW()-6)=AI$3,INDEX(CapexBuyAmount,ROW()-6),0)</f>
        <v>45</v>
      </c>
      <c r="AJ8" s="75" cm="1">
        <f t="array" ref="AJ8">IF(INDEX(CapexBuyMonth,ROW()-6)=AJ$3,INDEX(CapexBuyAmount,ROW()-6),0)</f>
        <v>0</v>
      </c>
      <c r="AK8" s="75" cm="1">
        <f t="array" ref="AK8">IF(INDEX(CapexBuyMonth,ROW()-6)=AK$3,INDEX(CapexBuyAmount,ROW()-6),0)</f>
        <v>0</v>
      </c>
      <c r="AL8" s="75" cm="1">
        <f t="array" ref="AL8">IF(INDEX(CapexBuyMonth,ROW()-6)=AL$3,INDEX(CapexBuyAmount,ROW()-6),0)</f>
        <v>0</v>
      </c>
      <c r="AM8" s="75" cm="1">
        <f t="array" ref="AM8">IF(INDEX(CapexBuyMonth,ROW()-6)=AM$3,INDEX(CapexBuyAmount,ROW()-6),0)</f>
        <v>0</v>
      </c>
      <c r="AN8" s="75" cm="1">
        <f t="array" ref="AN8">IF(INDEX(CapexBuyMonth,ROW()-6)=AN$3,INDEX(CapexBuyAmount,ROW()-6),0)</f>
        <v>0</v>
      </c>
      <c r="AO8" s="75" cm="1">
        <f t="array" ref="AO8">IF(INDEX(CapexBuyMonth,ROW()-6)=AO$3,INDEX(CapexBuyAmount,ROW()-6),0)</f>
        <v>0</v>
      </c>
      <c r="AP8" s="75" cm="1">
        <f t="array" ref="AP8">IF(INDEX(CapexBuyMonth,ROW()-6)=AP$3,INDEX(CapexBuyAmount,ROW()-6),0)</f>
        <v>0</v>
      </c>
      <c r="AQ8" s="75" cm="1">
        <f t="array" ref="AQ8">IF(INDEX(CapexBuyMonth,ROW()-6)=AQ$3,INDEX(CapexBuyAmount,ROW()-6),0)</f>
        <v>0</v>
      </c>
      <c r="AR8" s="75" cm="1">
        <f t="array" ref="AR8">IF(INDEX(CapexBuyMonth,ROW()-6)=AR$3,INDEX(CapexBuyAmount,ROW()-6),0)</f>
        <v>0</v>
      </c>
      <c r="AS8" s="75" cm="1">
        <f t="array" ref="AS8">IF(INDEX(CapexBuyMonth,ROW()-6)=AS$3,INDEX(CapexBuyAmount,ROW()-6),0)</f>
        <v>0</v>
      </c>
      <c r="AT8" s="76" cm="1">
        <f t="array" ref="AT8">IF(INDEX(CapexBuyMonth,ROW()-6)=AT$3,INDEX(CapexBuyAmount,ROW()-6),0)</f>
        <v>0</v>
      </c>
      <c r="AU8" s="74" cm="1">
        <f t="array" ref="AU8">IF(INDEX(CapexBuyMonth,ROW()-6)=AU$3,INDEX(CapexBuyAmount,ROW()-6),0)</f>
        <v>0</v>
      </c>
      <c r="AV8" s="75" cm="1">
        <f t="array" ref="AV8">IF(INDEX(CapexBuyMonth,ROW()-6)=AV$3,INDEX(CapexBuyAmount,ROW()-6),0)</f>
        <v>0</v>
      </c>
      <c r="AW8" s="75" cm="1">
        <f t="array" ref="AW8">IF(INDEX(CapexBuyMonth,ROW()-6)=AW$3,INDEX(CapexBuyAmount,ROW()-6),0)</f>
        <v>0</v>
      </c>
      <c r="AX8" s="75" cm="1">
        <f t="array" ref="AX8">IF(INDEX(CapexBuyMonth,ROW()-6)=AX$3,INDEX(CapexBuyAmount,ROW()-6),0)</f>
        <v>0</v>
      </c>
      <c r="AY8" s="75" cm="1">
        <f t="array" ref="AY8">IF(INDEX(CapexBuyMonth,ROW()-6)=AY$3,INDEX(CapexBuyAmount,ROW()-6),0)</f>
        <v>0</v>
      </c>
      <c r="AZ8" s="75" cm="1">
        <f t="array" ref="AZ8">IF(INDEX(CapexBuyMonth,ROW()-6)=AZ$3,INDEX(CapexBuyAmount,ROW()-6),0)</f>
        <v>0</v>
      </c>
      <c r="BA8" s="75" cm="1">
        <f t="array" ref="BA8">IF(INDEX(CapexBuyMonth,ROW()-6)=BA$3,INDEX(CapexBuyAmount,ROW()-6),0)</f>
        <v>0</v>
      </c>
      <c r="BB8" s="75" cm="1">
        <f t="array" ref="BB8">IF(INDEX(CapexBuyMonth,ROW()-6)=BB$3,INDEX(CapexBuyAmount,ROW()-6),0)</f>
        <v>0</v>
      </c>
      <c r="BC8" s="75" cm="1">
        <f t="array" ref="BC8">IF(INDEX(CapexBuyMonth,ROW()-6)=BC$3,INDEX(CapexBuyAmount,ROW()-6),0)</f>
        <v>0</v>
      </c>
      <c r="BD8" s="75" cm="1">
        <f t="array" ref="BD8">IF(INDEX(CapexBuyMonth,ROW()-6)=BD$3,INDEX(CapexBuyAmount,ROW()-6),0)</f>
        <v>0</v>
      </c>
      <c r="BE8" s="75" cm="1">
        <f t="array" ref="BE8">IF(INDEX(CapexBuyMonth,ROW()-6)=BE$3,INDEX(CapexBuyAmount,ROW()-6),0)</f>
        <v>0</v>
      </c>
      <c r="BF8" s="76" cm="1">
        <f t="array" ref="BF8">IF(INDEX(CapexBuyMonth,ROW()-6)=BF$3,INDEX(CapexBuyAmount,ROW()-6),0)</f>
        <v>0</v>
      </c>
      <c r="BG8" s="74" cm="1">
        <f t="array" ref="BG8">IF(INDEX(CapexBuyMonth,ROW()-6)=BG$3,INDEX(CapexBuyAmount,ROW()-6),0)</f>
        <v>0</v>
      </c>
      <c r="BH8" s="75" cm="1">
        <f t="array" ref="BH8">IF(INDEX(CapexBuyMonth,ROW()-6)=BH$3,INDEX(CapexBuyAmount,ROW()-6),0)</f>
        <v>0</v>
      </c>
      <c r="BI8" s="75" cm="1">
        <f t="array" ref="BI8">IF(INDEX(CapexBuyMonth,ROW()-6)=BI$3,INDEX(CapexBuyAmount,ROW()-6),0)</f>
        <v>0</v>
      </c>
      <c r="BJ8" s="75" cm="1">
        <f t="array" ref="BJ8">IF(INDEX(CapexBuyMonth,ROW()-6)=BJ$3,INDEX(CapexBuyAmount,ROW()-6),0)</f>
        <v>0</v>
      </c>
      <c r="BK8" s="75" cm="1">
        <f t="array" ref="BK8">IF(INDEX(CapexBuyMonth,ROW()-6)=BK$3,INDEX(CapexBuyAmount,ROW()-6),0)</f>
        <v>0</v>
      </c>
      <c r="BL8" s="75" cm="1">
        <f t="array" ref="BL8">IF(INDEX(CapexBuyMonth,ROW()-6)=BL$3,INDEX(CapexBuyAmount,ROW()-6),0)</f>
        <v>0</v>
      </c>
      <c r="BM8" s="75" cm="1">
        <f t="array" ref="BM8">IF(INDEX(CapexBuyMonth,ROW()-6)=BM$3,INDEX(CapexBuyAmount,ROW()-6),0)</f>
        <v>0</v>
      </c>
      <c r="BN8" s="75" cm="1">
        <f t="array" ref="BN8">IF(INDEX(CapexBuyMonth,ROW()-6)=BN$3,INDEX(CapexBuyAmount,ROW()-6),0)</f>
        <v>0</v>
      </c>
      <c r="BO8" s="75" cm="1">
        <f t="array" ref="BO8">IF(INDEX(CapexBuyMonth,ROW()-6)=BO$3,INDEX(CapexBuyAmount,ROW()-6),0)</f>
        <v>0</v>
      </c>
      <c r="BP8" s="75" cm="1">
        <f t="array" ref="BP8">IF(INDEX(CapexBuyMonth,ROW()-6)=BP$3,INDEX(CapexBuyAmount,ROW()-6),0)</f>
        <v>0</v>
      </c>
      <c r="BQ8" s="75" cm="1">
        <f t="array" ref="BQ8">IF(INDEX(CapexBuyMonth,ROW()-6)=BQ$3,INDEX(CapexBuyAmount,ROW()-6),0)</f>
        <v>0</v>
      </c>
      <c r="BR8" s="76" cm="1">
        <f t="array" ref="BR8">IF(INDEX(CapexBuyMonth,ROW()-6)=BR$3,INDEX(CapexBuyAmount,ROW()-6),0)</f>
        <v>0</v>
      </c>
    </row>
    <row r="9" spans="1:106" hidden="1" x14ac:dyDescent="0.25">
      <c r="B9" s="248"/>
      <c r="C9" s="72" t="str" cm="1">
        <f t="array" ref="C9">INDEX(CapexItem,ROW()-6)</f>
        <v>Land</v>
      </c>
      <c r="E9" s="73">
        <f t="shared" si="0"/>
        <v>400</v>
      </c>
      <c r="F9" s="73">
        <f t="shared" si="1"/>
        <v>0</v>
      </c>
      <c r="G9" s="73">
        <f t="shared" si="2"/>
        <v>0</v>
      </c>
      <c r="H9" s="73">
        <f t="shared" si="3"/>
        <v>0</v>
      </c>
      <c r="I9" s="73">
        <f t="shared" si="4"/>
        <v>0</v>
      </c>
      <c r="K9" s="74" cm="1">
        <f t="array" ref="K9">IF(INDEX(CapexBuyMonth,ROW()-6)=K$3,INDEX(CapexBuyAmount,ROW()-6),0)</f>
        <v>400</v>
      </c>
      <c r="L9" s="75" cm="1">
        <f t="array" ref="L9">IF(INDEX(CapexBuyMonth,ROW()-6)=L$3,INDEX(CapexBuyAmount,ROW()-6),0)</f>
        <v>0</v>
      </c>
      <c r="M9" s="75" cm="1">
        <f t="array" ref="M9">IF(INDEX(CapexBuyMonth,ROW()-6)=M$3,INDEX(CapexBuyAmount,ROW()-6),0)</f>
        <v>0</v>
      </c>
      <c r="N9" s="75" cm="1">
        <f t="array" ref="N9">IF(INDEX(CapexBuyMonth,ROW()-6)=N$3,INDEX(CapexBuyAmount,ROW()-6),0)</f>
        <v>0</v>
      </c>
      <c r="O9" s="75" cm="1">
        <f t="array" ref="O9">IF(INDEX(CapexBuyMonth,ROW()-6)=O$3,INDEX(CapexBuyAmount,ROW()-6),0)</f>
        <v>0</v>
      </c>
      <c r="P9" s="75" cm="1">
        <f t="array" ref="P9">IF(INDEX(CapexBuyMonth,ROW()-6)=P$3,INDEX(CapexBuyAmount,ROW()-6),0)</f>
        <v>0</v>
      </c>
      <c r="Q9" s="75" cm="1">
        <f t="array" ref="Q9">IF(INDEX(CapexBuyMonth,ROW()-6)=Q$3,INDEX(CapexBuyAmount,ROW()-6),0)</f>
        <v>0</v>
      </c>
      <c r="R9" s="75" cm="1">
        <f t="array" ref="R9">IF(INDEX(CapexBuyMonth,ROW()-6)=R$3,INDEX(CapexBuyAmount,ROW()-6),0)</f>
        <v>0</v>
      </c>
      <c r="S9" s="75" cm="1">
        <f t="array" ref="S9">IF(INDEX(CapexBuyMonth,ROW()-6)=S$3,INDEX(CapexBuyAmount,ROW()-6),0)</f>
        <v>0</v>
      </c>
      <c r="T9" s="75" cm="1">
        <f t="array" ref="T9">IF(INDEX(CapexBuyMonth,ROW()-6)=T$3,INDEX(CapexBuyAmount,ROW()-6),0)</f>
        <v>0</v>
      </c>
      <c r="U9" s="75" cm="1">
        <f t="array" ref="U9">IF(INDEX(CapexBuyMonth,ROW()-6)=U$3,INDEX(CapexBuyAmount,ROW()-6),0)</f>
        <v>0</v>
      </c>
      <c r="V9" s="76" cm="1">
        <f t="array" ref="V9">IF(INDEX(CapexBuyMonth,ROW()-6)=V$3,INDEX(CapexBuyAmount,ROW()-6),0)</f>
        <v>0</v>
      </c>
      <c r="W9" s="74" cm="1">
        <f t="array" ref="W9">IF(INDEX(CapexBuyMonth,ROW()-6)=W$3,INDEX(CapexBuyAmount,ROW()-6),0)</f>
        <v>0</v>
      </c>
      <c r="X9" s="75" cm="1">
        <f t="array" ref="X9">IF(INDEX(CapexBuyMonth,ROW()-6)=X$3,INDEX(CapexBuyAmount,ROW()-6),0)</f>
        <v>0</v>
      </c>
      <c r="Y9" s="75" cm="1">
        <f t="array" ref="Y9">IF(INDEX(CapexBuyMonth,ROW()-6)=Y$3,INDEX(CapexBuyAmount,ROW()-6),0)</f>
        <v>0</v>
      </c>
      <c r="Z9" s="75" cm="1">
        <f t="array" ref="Z9">IF(INDEX(CapexBuyMonth,ROW()-6)=Z$3,INDEX(CapexBuyAmount,ROW()-6),0)</f>
        <v>0</v>
      </c>
      <c r="AA9" s="75" cm="1">
        <f t="array" ref="AA9">IF(INDEX(CapexBuyMonth,ROW()-6)=AA$3,INDEX(CapexBuyAmount,ROW()-6),0)</f>
        <v>0</v>
      </c>
      <c r="AB9" s="75" cm="1">
        <f t="array" ref="AB9">IF(INDEX(CapexBuyMonth,ROW()-6)=AB$3,INDEX(CapexBuyAmount,ROW()-6),0)</f>
        <v>0</v>
      </c>
      <c r="AC9" s="75" cm="1">
        <f t="array" ref="AC9">IF(INDEX(CapexBuyMonth,ROW()-6)=AC$3,INDEX(CapexBuyAmount,ROW()-6),0)</f>
        <v>0</v>
      </c>
      <c r="AD9" s="75" cm="1">
        <f t="array" ref="AD9">IF(INDEX(CapexBuyMonth,ROW()-6)=AD$3,INDEX(CapexBuyAmount,ROW()-6),0)</f>
        <v>0</v>
      </c>
      <c r="AE9" s="75" cm="1">
        <f t="array" ref="AE9">IF(INDEX(CapexBuyMonth,ROW()-6)=AE$3,INDEX(CapexBuyAmount,ROW()-6),0)</f>
        <v>0</v>
      </c>
      <c r="AF9" s="75" cm="1">
        <f t="array" ref="AF9">IF(INDEX(CapexBuyMonth,ROW()-6)=AF$3,INDEX(CapexBuyAmount,ROW()-6),0)</f>
        <v>0</v>
      </c>
      <c r="AG9" s="75" cm="1">
        <f t="array" ref="AG9">IF(INDEX(CapexBuyMonth,ROW()-6)=AG$3,INDEX(CapexBuyAmount,ROW()-6),0)</f>
        <v>0</v>
      </c>
      <c r="AH9" s="76" cm="1">
        <f t="array" ref="AH9">IF(INDEX(CapexBuyMonth,ROW()-6)=AH$3,INDEX(CapexBuyAmount,ROW()-6),0)</f>
        <v>0</v>
      </c>
      <c r="AI9" s="74" cm="1">
        <f t="array" ref="AI9">IF(INDEX(CapexBuyMonth,ROW()-6)=AI$3,INDEX(CapexBuyAmount,ROW()-6),0)</f>
        <v>0</v>
      </c>
      <c r="AJ9" s="75" cm="1">
        <f t="array" ref="AJ9">IF(INDEX(CapexBuyMonth,ROW()-6)=AJ$3,INDEX(CapexBuyAmount,ROW()-6),0)</f>
        <v>0</v>
      </c>
      <c r="AK9" s="75" cm="1">
        <f t="array" ref="AK9">IF(INDEX(CapexBuyMonth,ROW()-6)=AK$3,INDEX(CapexBuyAmount,ROW()-6),0)</f>
        <v>0</v>
      </c>
      <c r="AL9" s="75" cm="1">
        <f t="array" ref="AL9">IF(INDEX(CapexBuyMonth,ROW()-6)=AL$3,INDEX(CapexBuyAmount,ROW()-6),0)</f>
        <v>0</v>
      </c>
      <c r="AM9" s="75" cm="1">
        <f t="array" ref="AM9">IF(INDEX(CapexBuyMonth,ROW()-6)=AM$3,INDEX(CapexBuyAmount,ROW()-6),0)</f>
        <v>0</v>
      </c>
      <c r="AN9" s="75" cm="1">
        <f t="array" ref="AN9">IF(INDEX(CapexBuyMonth,ROW()-6)=AN$3,INDEX(CapexBuyAmount,ROW()-6),0)</f>
        <v>0</v>
      </c>
      <c r="AO9" s="75" cm="1">
        <f t="array" ref="AO9">IF(INDEX(CapexBuyMonth,ROW()-6)=AO$3,INDEX(CapexBuyAmount,ROW()-6),0)</f>
        <v>0</v>
      </c>
      <c r="AP9" s="75" cm="1">
        <f t="array" ref="AP9">IF(INDEX(CapexBuyMonth,ROW()-6)=AP$3,INDEX(CapexBuyAmount,ROW()-6),0)</f>
        <v>0</v>
      </c>
      <c r="AQ9" s="75" cm="1">
        <f t="array" ref="AQ9">IF(INDEX(CapexBuyMonth,ROW()-6)=AQ$3,INDEX(CapexBuyAmount,ROW()-6),0)</f>
        <v>0</v>
      </c>
      <c r="AR9" s="75" cm="1">
        <f t="array" ref="AR9">IF(INDEX(CapexBuyMonth,ROW()-6)=AR$3,INDEX(CapexBuyAmount,ROW()-6),0)</f>
        <v>0</v>
      </c>
      <c r="AS9" s="75" cm="1">
        <f t="array" ref="AS9">IF(INDEX(CapexBuyMonth,ROW()-6)=AS$3,INDEX(CapexBuyAmount,ROW()-6),0)</f>
        <v>0</v>
      </c>
      <c r="AT9" s="76" cm="1">
        <f t="array" ref="AT9">IF(INDEX(CapexBuyMonth,ROW()-6)=AT$3,INDEX(CapexBuyAmount,ROW()-6),0)</f>
        <v>0</v>
      </c>
      <c r="AU9" s="74" cm="1">
        <f t="array" ref="AU9">IF(INDEX(CapexBuyMonth,ROW()-6)=AU$3,INDEX(CapexBuyAmount,ROW()-6),0)</f>
        <v>0</v>
      </c>
      <c r="AV9" s="75" cm="1">
        <f t="array" ref="AV9">IF(INDEX(CapexBuyMonth,ROW()-6)=AV$3,INDEX(CapexBuyAmount,ROW()-6),0)</f>
        <v>0</v>
      </c>
      <c r="AW9" s="75" cm="1">
        <f t="array" ref="AW9">IF(INDEX(CapexBuyMonth,ROW()-6)=AW$3,INDEX(CapexBuyAmount,ROW()-6),0)</f>
        <v>0</v>
      </c>
      <c r="AX9" s="75" cm="1">
        <f t="array" ref="AX9">IF(INDEX(CapexBuyMonth,ROW()-6)=AX$3,INDEX(CapexBuyAmount,ROW()-6),0)</f>
        <v>0</v>
      </c>
      <c r="AY9" s="75" cm="1">
        <f t="array" ref="AY9">IF(INDEX(CapexBuyMonth,ROW()-6)=AY$3,INDEX(CapexBuyAmount,ROW()-6),0)</f>
        <v>0</v>
      </c>
      <c r="AZ9" s="75" cm="1">
        <f t="array" ref="AZ9">IF(INDEX(CapexBuyMonth,ROW()-6)=AZ$3,INDEX(CapexBuyAmount,ROW()-6),0)</f>
        <v>0</v>
      </c>
      <c r="BA9" s="75" cm="1">
        <f t="array" ref="BA9">IF(INDEX(CapexBuyMonth,ROW()-6)=BA$3,INDEX(CapexBuyAmount,ROW()-6),0)</f>
        <v>0</v>
      </c>
      <c r="BB9" s="75" cm="1">
        <f t="array" ref="BB9">IF(INDEX(CapexBuyMonth,ROW()-6)=BB$3,INDEX(CapexBuyAmount,ROW()-6),0)</f>
        <v>0</v>
      </c>
      <c r="BC9" s="75" cm="1">
        <f t="array" ref="BC9">IF(INDEX(CapexBuyMonth,ROW()-6)=BC$3,INDEX(CapexBuyAmount,ROW()-6),0)</f>
        <v>0</v>
      </c>
      <c r="BD9" s="75" cm="1">
        <f t="array" ref="BD9">IF(INDEX(CapexBuyMonth,ROW()-6)=BD$3,INDEX(CapexBuyAmount,ROW()-6),0)</f>
        <v>0</v>
      </c>
      <c r="BE9" s="75" cm="1">
        <f t="array" ref="BE9">IF(INDEX(CapexBuyMonth,ROW()-6)=BE$3,INDEX(CapexBuyAmount,ROW()-6),0)</f>
        <v>0</v>
      </c>
      <c r="BF9" s="76" cm="1">
        <f t="array" ref="BF9">IF(INDEX(CapexBuyMonth,ROW()-6)=BF$3,INDEX(CapexBuyAmount,ROW()-6),0)</f>
        <v>0</v>
      </c>
      <c r="BG9" s="74" cm="1">
        <f t="array" ref="BG9">IF(INDEX(CapexBuyMonth,ROW()-6)=BG$3,INDEX(CapexBuyAmount,ROW()-6),0)</f>
        <v>0</v>
      </c>
      <c r="BH9" s="75" cm="1">
        <f t="array" ref="BH9">IF(INDEX(CapexBuyMonth,ROW()-6)=BH$3,INDEX(CapexBuyAmount,ROW()-6),0)</f>
        <v>0</v>
      </c>
      <c r="BI9" s="75" cm="1">
        <f t="array" ref="BI9">IF(INDEX(CapexBuyMonth,ROW()-6)=BI$3,INDEX(CapexBuyAmount,ROW()-6),0)</f>
        <v>0</v>
      </c>
      <c r="BJ9" s="75" cm="1">
        <f t="array" ref="BJ9">IF(INDEX(CapexBuyMonth,ROW()-6)=BJ$3,INDEX(CapexBuyAmount,ROW()-6),0)</f>
        <v>0</v>
      </c>
      <c r="BK9" s="75" cm="1">
        <f t="array" ref="BK9">IF(INDEX(CapexBuyMonth,ROW()-6)=BK$3,INDEX(CapexBuyAmount,ROW()-6),0)</f>
        <v>0</v>
      </c>
      <c r="BL9" s="75" cm="1">
        <f t="array" ref="BL9">IF(INDEX(CapexBuyMonth,ROW()-6)=BL$3,INDEX(CapexBuyAmount,ROW()-6),0)</f>
        <v>0</v>
      </c>
      <c r="BM9" s="75" cm="1">
        <f t="array" ref="BM9">IF(INDEX(CapexBuyMonth,ROW()-6)=BM$3,INDEX(CapexBuyAmount,ROW()-6),0)</f>
        <v>0</v>
      </c>
      <c r="BN9" s="75" cm="1">
        <f t="array" ref="BN9">IF(INDEX(CapexBuyMonth,ROW()-6)=BN$3,INDEX(CapexBuyAmount,ROW()-6),0)</f>
        <v>0</v>
      </c>
      <c r="BO9" s="75" cm="1">
        <f t="array" ref="BO9">IF(INDEX(CapexBuyMonth,ROW()-6)=BO$3,INDEX(CapexBuyAmount,ROW()-6),0)</f>
        <v>0</v>
      </c>
      <c r="BP9" s="75" cm="1">
        <f t="array" ref="BP9">IF(INDEX(CapexBuyMonth,ROW()-6)=BP$3,INDEX(CapexBuyAmount,ROW()-6),0)</f>
        <v>0</v>
      </c>
      <c r="BQ9" s="75" cm="1">
        <f t="array" ref="BQ9">IF(INDEX(CapexBuyMonth,ROW()-6)=BQ$3,INDEX(CapexBuyAmount,ROW()-6),0)</f>
        <v>0</v>
      </c>
      <c r="BR9" s="76" cm="1">
        <f t="array" ref="BR9">IF(INDEX(CapexBuyMonth,ROW()-6)=BR$3,INDEX(CapexBuyAmount,ROW()-6),0)</f>
        <v>0</v>
      </c>
    </row>
    <row r="10" spans="1:106" hidden="1" x14ac:dyDescent="0.25">
      <c r="B10" s="248"/>
      <c r="C10" s="72" cm="1">
        <f t="array" ref="C10">INDEX(CapexItem,ROW()-6)</f>
        <v>0</v>
      </c>
      <c r="E10" s="73">
        <f t="shared" si="0"/>
        <v>0</v>
      </c>
      <c r="F10" s="73">
        <f t="shared" si="1"/>
        <v>0</v>
      </c>
      <c r="G10" s="73">
        <f t="shared" si="2"/>
        <v>0</v>
      </c>
      <c r="H10" s="73">
        <f t="shared" si="3"/>
        <v>0</v>
      </c>
      <c r="I10" s="73">
        <f t="shared" si="4"/>
        <v>0</v>
      </c>
      <c r="K10" s="74" cm="1">
        <f t="array" ref="K10">IF(INDEX(CapexBuyMonth,ROW()-6)=K$3,INDEX(CapexBuyAmount,ROW()-6),0)</f>
        <v>0</v>
      </c>
      <c r="L10" s="75" cm="1">
        <f t="array" ref="L10">IF(INDEX(CapexBuyMonth,ROW()-6)=L$3,INDEX(CapexBuyAmount,ROW()-6),0)</f>
        <v>0</v>
      </c>
      <c r="M10" s="75" cm="1">
        <f t="array" ref="M10">IF(INDEX(CapexBuyMonth,ROW()-6)=M$3,INDEX(CapexBuyAmount,ROW()-6),0)</f>
        <v>0</v>
      </c>
      <c r="N10" s="75" cm="1">
        <f t="array" ref="N10">IF(INDEX(CapexBuyMonth,ROW()-6)=N$3,INDEX(CapexBuyAmount,ROW()-6),0)</f>
        <v>0</v>
      </c>
      <c r="O10" s="75" cm="1">
        <f t="array" ref="O10">IF(INDEX(CapexBuyMonth,ROW()-6)=O$3,INDEX(CapexBuyAmount,ROW()-6),0)</f>
        <v>0</v>
      </c>
      <c r="P10" s="75" cm="1">
        <f t="array" ref="P10">IF(INDEX(CapexBuyMonth,ROW()-6)=P$3,INDEX(CapexBuyAmount,ROW()-6),0)</f>
        <v>0</v>
      </c>
      <c r="Q10" s="75" cm="1">
        <f t="array" ref="Q10">IF(INDEX(CapexBuyMonth,ROW()-6)=Q$3,INDEX(CapexBuyAmount,ROW()-6),0)</f>
        <v>0</v>
      </c>
      <c r="R10" s="75" cm="1">
        <f t="array" ref="R10">IF(INDEX(CapexBuyMonth,ROW()-6)=R$3,INDEX(CapexBuyAmount,ROW()-6),0)</f>
        <v>0</v>
      </c>
      <c r="S10" s="75" cm="1">
        <f t="array" ref="S10">IF(INDEX(CapexBuyMonth,ROW()-6)=S$3,INDEX(CapexBuyAmount,ROW()-6),0)</f>
        <v>0</v>
      </c>
      <c r="T10" s="75" cm="1">
        <f t="array" ref="T10">IF(INDEX(CapexBuyMonth,ROW()-6)=T$3,INDEX(CapexBuyAmount,ROW()-6),0)</f>
        <v>0</v>
      </c>
      <c r="U10" s="75" cm="1">
        <f t="array" ref="U10">IF(INDEX(CapexBuyMonth,ROW()-6)=U$3,INDEX(CapexBuyAmount,ROW()-6),0)</f>
        <v>0</v>
      </c>
      <c r="V10" s="76" cm="1">
        <f t="array" ref="V10">IF(INDEX(CapexBuyMonth,ROW()-6)=V$3,INDEX(CapexBuyAmount,ROW()-6),0)</f>
        <v>0</v>
      </c>
      <c r="W10" s="74" cm="1">
        <f t="array" ref="W10">IF(INDEX(CapexBuyMonth,ROW()-6)=W$3,INDEX(CapexBuyAmount,ROW()-6),0)</f>
        <v>0</v>
      </c>
      <c r="X10" s="75" cm="1">
        <f t="array" ref="X10">IF(INDEX(CapexBuyMonth,ROW()-6)=X$3,INDEX(CapexBuyAmount,ROW()-6),0)</f>
        <v>0</v>
      </c>
      <c r="Y10" s="75" cm="1">
        <f t="array" ref="Y10">IF(INDEX(CapexBuyMonth,ROW()-6)=Y$3,INDEX(CapexBuyAmount,ROW()-6),0)</f>
        <v>0</v>
      </c>
      <c r="Z10" s="75" cm="1">
        <f t="array" ref="Z10">IF(INDEX(CapexBuyMonth,ROW()-6)=Z$3,INDEX(CapexBuyAmount,ROW()-6),0)</f>
        <v>0</v>
      </c>
      <c r="AA10" s="75" cm="1">
        <f t="array" ref="AA10">IF(INDEX(CapexBuyMonth,ROW()-6)=AA$3,INDEX(CapexBuyAmount,ROW()-6),0)</f>
        <v>0</v>
      </c>
      <c r="AB10" s="75" cm="1">
        <f t="array" ref="AB10">IF(INDEX(CapexBuyMonth,ROW()-6)=AB$3,INDEX(CapexBuyAmount,ROW()-6),0)</f>
        <v>0</v>
      </c>
      <c r="AC10" s="75" cm="1">
        <f t="array" ref="AC10">IF(INDEX(CapexBuyMonth,ROW()-6)=AC$3,INDEX(CapexBuyAmount,ROW()-6),0)</f>
        <v>0</v>
      </c>
      <c r="AD10" s="75" cm="1">
        <f t="array" ref="AD10">IF(INDEX(CapexBuyMonth,ROW()-6)=AD$3,INDEX(CapexBuyAmount,ROW()-6),0)</f>
        <v>0</v>
      </c>
      <c r="AE10" s="75" cm="1">
        <f t="array" ref="AE10">IF(INDEX(CapexBuyMonth,ROW()-6)=AE$3,INDEX(CapexBuyAmount,ROW()-6),0)</f>
        <v>0</v>
      </c>
      <c r="AF10" s="75" cm="1">
        <f t="array" ref="AF10">IF(INDEX(CapexBuyMonth,ROW()-6)=AF$3,INDEX(CapexBuyAmount,ROW()-6),0)</f>
        <v>0</v>
      </c>
      <c r="AG10" s="75" cm="1">
        <f t="array" ref="AG10">IF(INDEX(CapexBuyMonth,ROW()-6)=AG$3,INDEX(CapexBuyAmount,ROW()-6),0)</f>
        <v>0</v>
      </c>
      <c r="AH10" s="76" cm="1">
        <f t="array" ref="AH10">IF(INDEX(CapexBuyMonth,ROW()-6)=AH$3,INDEX(CapexBuyAmount,ROW()-6),0)</f>
        <v>0</v>
      </c>
      <c r="AI10" s="74" cm="1">
        <f t="array" ref="AI10">IF(INDEX(CapexBuyMonth,ROW()-6)=AI$3,INDEX(CapexBuyAmount,ROW()-6),0)</f>
        <v>0</v>
      </c>
      <c r="AJ10" s="75" cm="1">
        <f t="array" ref="AJ10">IF(INDEX(CapexBuyMonth,ROW()-6)=AJ$3,INDEX(CapexBuyAmount,ROW()-6),0)</f>
        <v>0</v>
      </c>
      <c r="AK10" s="75" cm="1">
        <f t="array" ref="AK10">IF(INDEX(CapexBuyMonth,ROW()-6)=AK$3,INDEX(CapexBuyAmount,ROW()-6),0)</f>
        <v>0</v>
      </c>
      <c r="AL10" s="75" cm="1">
        <f t="array" ref="AL10">IF(INDEX(CapexBuyMonth,ROW()-6)=AL$3,INDEX(CapexBuyAmount,ROW()-6),0)</f>
        <v>0</v>
      </c>
      <c r="AM10" s="75" cm="1">
        <f t="array" ref="AM10">IF(INDEX(CapexBuyMonth,ROW()-6)=AM$3,INDEX(CapexBuyAmount,ROW()-6),0)</f>
        <v>0</v>
      </c>
      <c r="AN10" s="75" cm="1">
        <f t="array" ref="AN10">IF(INDEX(CapexBuyMonth,ROW()-6)=AN$3,INDEX(CapexBuyAmount,ROW()-6),0)</f>
        <v>0</v>
      </c>
      <c r="AO10" s="75" cm="1">
        <f t="array" ref="AO10">IF(INDEX(CapexBuyMonth,ROW()-6)=AO$3,INDEX(CapexBuyAmount,ROW()-6),0)</f>
        <v>0</v>
      </c>
      <c r="AP10" s="75" cm="1">
        <f t="array" ref="AP10">IF(INDEX(CapexBuyMonth,ROW()-6)=AP$3,INDEX(CapexBuyAmount,ROW()-6),0)</f>
        <v>0</v>
      </c>
      <c r="AQ10" s="75" cm="1">
        <f t="array" ref="AQ10">IF(INDEX(CapexBuyMonth,ROW()-6)=AQ$3,INDEX(CapexBuyAmount,ROW()-6),0)</f>
        <v>0</v>
      </c>
      <c r="AR10" s="75" cm="1">
        <f t="array" ref="AR10">IF(INDEX(CapexBuyMonth,ROW()-6)=AR$3,INDEX(CapexBuyAmount,ROW()-6),0)</f>
        <v>0</v>
      </c>
      <c r="AS10" s="75" cm="1">
        <f t="array" ref="AS10">IF(INDEX(CapexBuyMonth,ROW()-6)=AS$3,INDEX(CapexBuyAmount,ROW()-6),0)</f>
        <v>0</v>
      </c>
      <c r="AT10" s="76" cm="1">
        <f t="array" ref="AT10">IF(INDEX(CapexBuyMonth,ROW()-6)=AT$3,INDEX(CapexBuyAmount,ROW()-6),0)</f>
        <v>0</v>
      </c>
      <c r="AU10" s="74" cm="1">
        <f t="array" ref="AU10">IF(INDEX(CapexBuyMonth,ROW()-6)=AU$3,INDEX(CapexBuyAmount,ROW()-6),0)</f>
        <v>0</v>
      </c>
      <c r="AV10" s="75" cm="1">
        <f t="array" ref="AV10">IF(INDEX(CapexBuyMonth,ROW()-6)=AV$3,INDEX(CapexBuyAmount,ROW()-6),0)</f>
        <v>0</v>
      </c>
      <c r="AW10" s="75" cm="1">
        <f t="array" ref="AW10">IF(INDEX(CapexBuyMonth,ROW()-6)=AW$3,INDEX(CapexBuyAmount,ROW()-6),0)</f>
        <v>0</v>
      </c>
      <c r="AX10" s="75" cm="1">
        <f t="array" ref="AX10">IF(INDEX(CapexBuyMonth,ROW()-6)=AX$3,INDEX(CapexBuyAmount,ROW()-6),0)</f>
        <v>0</v>
      </c>
      <c r="AY10" s="75" cm="1">
        <f t="array" ref="AY10">IF(INDEX(CapexBuyMonth,ROW()-6)=AY$3,INDEX(CapexBuyAmount,ROW()-6),0)</f>
        <v>0</v>
      </c>
      <c r="AZ10" s="75" cm="1">
        <f t="array" ref="AZ10">IF(INDEX(CapexBuyMonth,ROW()-6)=AZ$3,INDEX(CapexBuyAmount,ROW()-6),0)</f>
        <v>0</v>
      </c>
      <c r="BA10" s="75" cm="1">
        <f t="array" ref="BA10">IF(INDEX(CapexBuyMonth,ROW()-6)=BA$3,INDEX(CapexBuyAmount,ROW()-6),0)</f>
        <v>0</v>
      </c>
      <c r="BB10" s="75" cm="1">
        <f t="array" ref="BB10">IF(INDEX(CapexBuyMonth,ROW()-6)=BB$3,INDEX(CapexBuyAmount,ROW()-6),0)</f>
        <v>0</v>
      </c>
      <c r="BC10" s="75" cm="1">
        <f t="array" ref="BC10">IF(INDEX(CapexBuyMonth,ROW()-6)=BC$3,INDEX(CapexBuyAmount,ROW()-6),0)</f>
        <v>0</v>
      </c>
      <c r="BD10" s="75" cm="1">
        <f t="array" ref="BD10">IF(INDEX(CapexBuyMonth,ROW()-6)=BD$3,INDEX(CapexBuyAmount,ROW()-6),0)</f>
        <v>0</v>
      </c>
      <c r="BE10" s="75" cm="1">
        <f t="array" ref="BE10">IF(INDEX(CapexBuyMonth,ROW()-6)=BE$3,INDEX(CapexBuyAmount,ROW()-6),0)</f>
        <v>0</v>
      </c>
      <c r="BF10" s="76" cm="1">
        <f t="array" ref="BF10">IF(INDEX(CapexBuyMonth,ROW()-6)=BF$3,INDEX(CapexBuyAmount,ROW()-6),0)</f>
        <v>0</v>
      </c>
      <c r="BG10" s="74" cm="1">
        <f t="array" ref="BG10">IF(INDEX(CapexBuyMonth,ROW()-6)=BG$3,INDEX(CapexBuyAmount,ROW()-6),0)</f>
        <v>0</v>
      </c>
      <c r="BH10" s="75" cm="1">
        <f t="array" ref="BH10">IF(INDEX(CapexBuyMonth,ROW()-6)=BH$3,INDEX(CapexBuyAmount,ROW()-6),0)</f>
        <v>0</v>
      </c>
      <c r="BI10" s="75" cm="1">
        <f t="array" ref="BI10">IF(INDEX(CapexBuyMonth,ROW()-6)=BI$3,INDEX(CapexBuyAmount,ROW()-6),0)</f>
        <v>0</v>
      </c>
      <c r="BJ10" s="75" cm="1">
        <f t="array" ref="BJ10">IF(INDEX(CapexBuyMonth,ROW()-6)=BJ$3,INDEX(CapexBuyAmount,ROW()-6),0)</f>
        <v>0</v>
      </c>
      <c r="BK10" s="75" cm="1">
        <f t="array" ref="BK10">IF(INDEX(CapexBuyMonth,ROW()-6)=BK$3,INDEX(CapexBuyAmount,ROW()-6),0)</f>
        <v>0</v>
      </c>
      <c r="BL10" s="75" cm="1">
        <f t="array" ref="BL10">IF(INDEX(CapexBuyMonth,ROW()-6)=BL$3,INDEX(CapexBuyAmount,ROW()-6),0)</f>
        <v>0</v>
      </c>
      <c r="BM10" s="75" cm="1">
        <f t="array" ref="BM10">IF(INDEX(CapexBuyMonth,ROW()-6)=BM$3,INDEX(CapexBuyAmount,ROW()-6),0)</f>
        <v>0</v>
      </c>
      <c r="BN10" s="75" cm="1">
        <f t="array" ref="BN10">IF(INDEX(CapexBuyMonth,ROW()-6)=BN$3,INDEX(CapexBuyAmount,ROW()-6),0)</f>
        <v>0</v>
      </c>
      <c r="BO10" s="75" cm="1">
        <f t="array" ref="BO10">IF(INDEX(CapexBuyMonth,ROW()-6)=BO$3,INDEX(CapexBuyAmount,ROW()-6),0)</f>
        <v>0</v>
      </c>
      <c r="BP10" s="75" cm="1">
        <f t="array" ref="BP10">IF(INDEX(CapexBuyMonth,ROW()-6)=BP$3,INDEX(CapexBuyAmount,ROW()-6),0)</f>
        <v>0</v>
      </c>
      <c r="BQ10" s="75" cm="1">
        <f t="array" ref="BQ10">IF(INDEX(CapexBuyMonth,ROW()-6)=BQ$3,INDEX(CapexBuyAmount,ROW()-6),0)</f>
        <v>0</v>
      </c>
      <c r="BR10" s="76" cm="1">
        <f t="array" ref="BR10">IF(INDEX(CapexBuyMonth,ROW()-6)=BR$3,INDEX(CapexBuyAmount,ROW()-6),0)</f>
        <v>0</v>
      </c>
    </row>
    <row r="11" spans="1:106" hidden="1" x14ac:dyDescent="0.25">
      <c r="B11" s="248"/>
      <c r="C11" s="72" cm="1">
        <f t="array" ref="C11">INDEX(CapexItem,ROW()-6)</f>
        <v>0</v>
      </c>
      <c r="E11" s="73">
        <f t="shared" si="0"/>
        <v>0</v>
      </c>
      <c r="F11" s="73">
        <f t="shared" si="1"/>
        <v>0</v>
      </c>
      <c r="G11" s="73">
        <f t="shared" si="2"/>
        <v>0</v>
      </c>
      <c r="H11" s="73">
        <f t="shared" si="3"/>
        <v>0</v>
      </c>
      <c r="I11" s="73">
        <f t="shared" si="4"/>
        <v>0</v>
      </c>
      <c r="K11" s="74" cm="1">
        <f t="array" ref="K11">IF(INDEX(CapexBuyMonth,ROW()-6)=K$3,INDEX(CapexBuyAmount,ROW()-6),0)</f>
        <v>0</v>
      </c>
      <c r="L11" s="75" cm="1">
        <f t="array" ref="L11">IF(INDEX(CapexBuyMonth,ROW()-6)=L$3,INDEX(CapexBuyAmount,ROW()-6),0)</f>
        <v>0</v>
      </c>
      <c r="M11" s="75" cm="1">
        <f t="array" ref="M11">IF(INDEX(CapexBuyMonth,ROW()-6)=M$3,INDEX(CapexBuyAmount,ROW()-6),0)</f>
        <v>0</v>
      </c>
      <c r="N11" s="75" cm="1">
        <f t="array" ref="N11">IF(INDEX(CapexBuyMonth,ROW()-6)=N$3,INDEX(CapexBuyAmount,ROW()-6),0)</f>
        <v>0</v>
      </c>
      <c r="O11" s="75" cm="1">
        <f t="array" ref="O11">IF(INDEX(CapexBuyMonth,ROW()-6)=O$3,INDEX(CapexBuyAmount,ROW()-6),0)</f>
        <v>0</v>
      </c>
      <c r="P11" s="75" cm="1">
        <f t="array" ref="P11">IF(INDEX(CapexBuyMonth,ROW()-6)=P$3,INDEX(CapexBuyAmount,ROW()-6),0)</f>
        <v>0</v>
      </c>
      <c r="Q11" s="75" cm="1">
        <f t="array" ref="Q11">IF(INDEX(CapexBuyMonth,ROW()-6)=Q$3,INDEX(CapexBuyAmount,ROW()-6),0)</f>
        <v>0</v>
      </c>
      <c r="R11" s="75" cm="1">
        <f t="array" ref="R11">IF(INDEX(CapexBuyMonth,ROW()-6)=R$3,INDEX(CapexBuyAmount,ROW()-6),0)</f>
        <v>0</v>
      </c>
      <c r="S11" s="75" cm="1">
        <f t="array" ref="S11">IF(INDEX(CapexBuyMonth,ROW()-6)=S$3,INDEX(CapexBuyAmount,ROW()-6),0)</f>
        <v>0</v>
      </c>
      <c r="T11" s="75" cm="1">
        <f t="array" ref="T11">IF(INDEX(CapexBuyMonth,ROW()-6)=T$3,INDEX(CapexBuyAmount,ROW()-6),0)</f>
        <v>0</v>
      </c>
      <c r="U11" s="75" cm="1">
        <f t="array" ref="U11">IF(INDEX(CapexBuyMonth,ROW()-6)=U$3,INDEX(CapexBuyAmount,ROW()-6),0)</f>
        <v>0</v>
      </c>
      <c r="V11" s="76" cm="1">
        <f t="array" ref="V11">IF(INDEX(CapexBuyMonth,ROW()-6)=V$3,INDEX(CapexBuyAmount,ROW()-6),0)</f>
        <v>0</v>
      </c>
      <c r="W11" s="74" cm="1">
        <f t="array" ref="W11">IF(INDEX(CapexBuyMonth,ROW()-6)=W$3,INDEX(CapexBuyAmount,ROW()-6),0)</f>
        <v>0</v>
      </c>
      <c r="X11" s="75" cm="1">
        <f t="array" ref="X11">IF(INDEX(CapexBuyMonth,ROW()-6)=X$3,INDEX(CapexBuyAmount,ROW()-6),0)</f>
        <v>0</v>
      </c>
      <c r="Y11" s="75" cm="1">
        <f t="array" ref="Y11">IF(INDEX(CapexBuyMonth,ROW()-6)=Y$3,INDEX(CapexBuyAmount,ROW()-6),0)</f>
        <v>0</v>
      </c>
      <c r="Z11" s="75" cm="1">
        <f t="array" ref="Z11">IF(INDEX(CapexBuyMonth,ROW()-6)=Z$3,INDEX(CapexBuyAmount,ROW()-6),0)</f>
        <v>0</v>
      </c>
      <c r="AA11" s="75" cm="1">
        <f t="array" ref="AA11">IF(INDEX(CapexBuyMonth,ROW()-6)=AA$3,INDEX(CapexBuyAmount,ROW()-6),0)</f>
        <v>0</v>
      </c>
      <c r="AB11" s="75" cm="1">
        <f t="array" ref="AB11">IF(INDEX(CapexBuyMonth,ROW()-6)=AB$3,INDEX(CapexBuyAmount,ROW()-6),0)</f>
        <v>0</v>
      </c>
      <c r="AC11" s="75" cm="1">
        <f t="array" ref="AC11">IF(INDEX(CapexBuyMonth,ROW()-6)=AC$3,INDEX(CapexBuyAmount,ROW()-6),0)</f>
        <v>0</v>
      </c>
      <c r="AD11" s="75" cm="1">
        <f t="array" ref="AD11">IF(INDEX(CapexBuyMonth,ROW()-6)=AD$3,INDEX(CapexBuyAmount,ROW()-6),0)</f>
        <v>0</v>
      </c>
      <c r="AE11" s="75" cm="1">
        <f t="array" ref="AE11">IF(INDEX(CapexBuyMonth,ROW()-6)=AE$3,INDEX(CapexBuyAmount,ROW()-6),0)</f>
        <v>0</v>
      </c>
      <c r="AF11" s="75" cm="1">
        <f t="array" ref="AF11">IF(INDEX(CapexBuyMonth,ROW()-6)=AF$3,INDEX(CapexBuyAmount,ROW()-6),0)</f>
        <v>0</v>
      </c>
      <c r="AG11" s="75" cm="1">
        <f t="array" ref="AG11">IF(INDEX(CapexBuyMonth,ROW()-6)=AG$3,INDEX(CapexBuyAmount,ROW()-6),0)</f>
        <v>0</v>
      </c>
      <c r="AH11" s="76" cm="1">
        <f t="array" ref="AH11">IF(INDEX(CapexBuyMonth,ROW()-6)=AH$3,INDEX(CapexBuyAmount,ROW()-6),0)</f>
        <v>0</v>
      </c>
      <c r="AI11" s="74" cm="1">
        <f t="array" ref="AI11">IF(INDEX(CapexBuyMonth,ROW()-6)=AI$3,INDEX(CapexBuyAmount,ROW()-6),0)</f>
        <v>0</v>
      </c>
      <c r="AJ11" s="75" cm="1">
        <f t="array" ref="AJ11">IF(INDEX(CapexBuyMonth,ROW()-6)=AJ$3,INDEX(CapexBuyAmount,ROW()-6),0)</f>
        <v>0</v>
      </c>
      <c r="AK11" s="75" cm="1">
        <f t="array" ref="AK11">IF(INDEX(CapexBuyMonth,ROW()-6)=AK$3,INDEX(CapexBuyAmount,ROW()-6),0)</f>
        <v>0</v>
      </c>
      <c r="AL11" s="75" cm="1">
        <f t="array" ref="AL11">IF(INDEX(CapexBuyMonth,ROW()-6)=AL$3,INDEX(CapexBuyAmount,ROW()-6),0)</f>
        <v>0</v>
      </c>
      <c r="AM11" s="75" cm="1">
        <f t="array" ref="AM11">IF(INDEX(CapexBuyMonth,ROW()-6)=AM$3,INDEX(CapexBuyAmount,ROW()-6),0)</f>
        <v>0</v>
      </c>
      <c r="AN11" s="75" cm="1">
        <f t="array" ref="AN11">IF(INDEX(CapexBuyMonth,ROW()-6)=AN$3,INDEX(CapexBuyAmount,ROW()-6),0)</f>
        <v>0</v>
      </c>
      <c r="AO11" s="75" cm="1">
        <f t="array" ref="AO11">IF(INDEX(CapexBuyMonth,ROW()-6)=AO$3,INDEX(CapexBuyAmount,ROW()-6),0)</f>
        <v>0</v>
      </c>
      <c r="AP11" s="75" cm="1">
        <f t="array" ref="AP11">IF(INDEX(CapexBuyMonth,ROW()-6)=AP$3,INDEX(CapexBuyAmount,ROW()-6),0)</f>
        <v>0</v>
      </c>
      <c r="AQ11" s="75" cm="1">
        <f t="array" ref="AQ11">IF(INDEX(CapexBuyMonth,ROW()-6)=AQ$3,INDEX(CapexBuyAmount,ROW()-6),0)</f>
        <v>0</v>
      </c>
      <c r="AR11" s="75" cm="1">
        <f t="array" ref="AR11">IF(INDEX(CapexBuyMonth,ROW()-6)=AR$3,INDEX(CapexBuyAmount,ROW()-6),0)</f>
        <v>0</v>
      </c>
      <c r="AS11" s="75" cm="1">
        <f t="array" ref="AS11">IF(INDEX(CapexBuyMonth,ROW()-6)=AS$3,INDEX(CapexBuyAmount,ROW()-6),0)</f>
        <v>0</v>
      </c>
      <c r="AT11" s="76" cm="1">
        <f t="array" ref="AT11">IF(INDEX(CapexBuyMonth,ROW()-6)=AT$3,INDEX(CapexBuyAmount,ROW()-6),0)</f>
        <v>0</v>
      </c>
      <c r="AU11" s="74" cm="1">
        <f t="array" ref="AU11">IF(INDEX(CapexBuyMonth,ROW()-6)=AU$3,INDEX(CapexBuyAmount,ROW()-6),0)</f>
        <v>0</v>
      </c>
      <c r="AV11" s="75" cm="1">
        <f t="array" ref="AV11">IF(INDEX(CapexBuyMonth,ROW()-6)=AV$3,INDEX(CapexBuyAmount,ROW()-6),0)</f>
        <v>0</v>
      </c>
      <c r="AW11" s="75" cm="1">
        <f t="array" ref="AW11">IF(INDEX(CapexBuyMonth,ROW()-6)=AW$3,INDEX(CapexBuyAmount,ROW()-6),0)</f>
        <v>0</v>
      </c>
      <c r="AX11" s="75" cm="1">
        <f t="array" ref="AX11">IF(INDEX(CapexBuyMonth,ROW()-6)=AX$3,INDEX(CapexBuyAmount,ROW()-6),0)</f>
        <v>0</v>
      </c>
      <c r="AY11" s="75" cm="1">
        <f t="array" ref="AY11">IF(INDEX(CapexBuyMonth,ROW()-6)=AY$3,INDEX(CapexBuyAmount,ROW()-6),0)</f>
        <v>0</v>
      </c>
      <c r="AZ11" s="75" cm="1">
        <f t="array" ref="AZ11">IF(INDEX(CapexBuyMonth,ROW()-6)=AZ$3,INDEX(CapexBuyAmount,ROW()-6),0)</f>
        <v>0</v>
      </c>
      <c r="BA11" s="75" cm="1">
        <f t="array" ref="BA11">IF(INDEX(CapexBuyMonth,ROW()-6)=BA$3,INDEX(CapexBuyAmount,ROW()-6),0)</f>
        <v>0</v>
      </c>
      <c r="BB11" s="75" cm="1">
        <f t="array" ref="BB11">IF(INDEX(CapexBuyMonth,ROW()-6)=BB$3,INDEX(CapexBuyAmount,ROW()-6),0)</f>
        <v>0</v>
      </c>
      <c r="BC11" s="75" cm="1">
        <f t="array" ref="BC11">IF(INDEX(CapexBuyMonth,ROW()-6)=BC$3,INDEX(CapexBuyAmount,ROW()-6),0)</f>
        <v>0</v>
      </c>
      <c r="BD11" s="75" cm="1">
        <f t="array" ref="BD11">IF(INDEX(CapexBuyMonth,ROW()-6)=BD$3,INDEX(CapexBuyAmount,ROW()-6),0)</f>
        <v>0</v>
      </c>
      <c r="BE11" s="75" cm="1">
        <f t="array" ref="BE11">IF(INDEX(CapexBuyMonth,ROW()-6)=BE$3,INDEX(CapexBuyAmount,ROW()-6),0)</f>
        <v>0</v>
      </c>
      <c r="BF11" s="76" cm="1">
        <f t="array" ref="BF11">IF(INDEX(CapexBuyMonth,ROW()-6)=BF$3,INDEX(CapexBuyAmount,ROW()-6),0)</f>
        <v>0</v>
      </c>
      <c r="BG11" s="74" cm="1">
        <f t="array" ref="BG11">IF(INDEX(CapexBuyMonth,ROW()-6)=BG$3,INDEX(CapexBuyAmount,ROW()-6),0)</f>
        <v>0</v>
      </c>
      <c r="BH11" s="75" cm="1">
        <f t="array" ref="BH11">IF(INDEX(CapexBuyMonth,ROW()-6)=BH$3,INDEX(CapexBuyAmount,ROW()-6),0)</f>
        <v>0</v>
      </c>
      <c r="BI11" s="75" cm="1">
        <f t="array" ref="BI11">IF(INDEX(CapexBuyMonth,ROW()-6)=BI$3,INDEX(CapexBuyAmount,ROW()-6),0)</f>
        <v>0</v>
      </c>
      <c r="BJ11" s="75" cm="1">
        <f t="array" ref="BJ11">IF(INDEX(CapexBuyMonth,ROW()-6)=BJ$3,INDEX(CapexBuyAmount,ROW()-6),0)</f>
        <v>0</v>
      </c>
      <c r="BK11" s="75" cm="1">
        <f t="array" ref="BK11">IF(INDEX(CapexBuyMonth,ROW()-6)=BK$3,INDEX(CapexBuyAmount,ROW()-6),0)</f>
        <v>0</v>
      </c>
      <c r="BL11" s="75" cm="1">
        <f t="array" ref="BL11">IF(INDEX(CapexBuyMonth,ROW()-6)=BL$3,INDEX(CapexBuyAmount,ROW()-6),0)</f>
        <v>0</v>
      </c>
      <c r="BM11" s="75" cm="1">
        <f t="array" ref="BM11">IF(INDEX(CapexBuyMonth,ROW()-6)=BM$3,INDEX(CapexBuyAmount,ROW()-6),0)</f>
        <v>0</v>
      </c>
      <c r="BN11" s="75" cm="1">
        <f t="array" ref="BN11">IF(INDEX(CapexBuyMonth,ROW()-6)=BN$3,INDEX(CapexBuyAmount,ROW()-6),0)</f>
        <v>0</v>
      </c>
      <c r="BO11" s="75" cm="1">
        <f t="array" ref="BO11">IF(INDEX(CapexBuyMonth,ROW()-6)=BO$3,INDEX(CapexBuyAmount,ROW()-6),0)</f>
        <v>0</v>
      </c>
      <c r="BP11" s="75" cm="1">
        <f t="array" ref="BP11">IF(INDEX(CapexBuyMonth,ROW()-6)=BP$3,INDEX(CapexBuyAmount,ROW()-6),0)</f>
        <v>0</v>
      </c>
      <c r="BQ11" s="75" cm="1">
        <f t="array" ref="BQ11">IF(INDEX(CapexBuyMonth,ROW()-6)=BQ$3,INDEX(CapexBuyAmount,ROW()-6),0)</f>
        <v>0</v>
      </c>
      <c r="BR11" s="76" cm="1">
        <f t="array" ref="BR11">IF(INDEX(CapexBuyMonth,ROW()-6)=BR$3,INDEX(CapexBuyAmount,ROW()-6),0)</f>
        <v>0</v>
      </c>
    </row>
    <row r="12" spans="1:106" hidden="1" x14ac:dyDescent="0.25">
      <c r="B12" s="248"/>
      <c r="C12" s="72" cm="1">
        <f t="array" ref="C12">INDEX(CapexItem,ROW()-6)</f>
        <v>0</v>
      </c>
      <c r="E12" s="73">
        <f t="shared" si="0"/>
        <v>0</v>
      </c>
      <c r="F12" s="73">
        <f t="shared" si="1"/>
        <v>0</v>
      </c>
      <c r="G12" s="73">
        <f t="shared" si="2"/>
        <v>0</v>
      </c>
      <c r="H12" s="73">
        <f t="shared" si="3"/>
        <v>0</v>
      </c>
      <c r="I12" s="73">
        <f t="shared" si="4"/>
        <v>0</v>
      </c>
      <c r="K12" s="74" cm="1">
        <f t="array" ref="K12">IF(INDEX(CapexBuyMonth,ROW()-6)=K$3,INDEX(CapexBuyAmount,ROW()-6),0)</f>
        <v>0</v>
      </c>
      <c r="L12" s="75" cm="1">
        <f t="array" ref="L12">IF(INDEX(CapexBuyMonth,ROW()-6)=L$3,INDEX(CapexBuyAmount,ROW()-6),0)</f>
        <v>0</v>
      </c>
      <c r="M12" s="75" cm="1">
        <f t="array" ref="M12">IF(INDEX(CapexBuyMonth,ROW()-6)=M$3,INDEX(CapexBuyAmount,ROW()-6),0)</f>
        <v>0</v>
      </c>
      <c r="N12" s="75" cm="1">
        <f t="array" ref="N12">IF(INDEX(CapexBuyMonth,ROW()-6)=N$3,INDEX(CapexBuyAmount,ROW()-6),0)</f>
        <v>0</v>
      </c>
      <c r="O12" s="75" cm="1">
        <f t="array" ref="O12">IF(INDEX(CapexBuyMonth,ROW()-6)=O$3,INDEX(CapexBuyAmount,ROW()-6),0)</f>
        <v>0</v>
      </c>
      <c r="P12" s="75" cm="1">
        <f t="array" ref="P12">IF(INDEX(CapexBuyMonth,ROW()-6)=P$3,INDEX(CapexBuyAmount,ROW()-6),0)</f>
        <v>0</v>
      </c>
      <c r="Q12" s="75" cm="1">
        <f t="array" ref="Q12">IF(INDEX(CapexBuyMonth,ROW()-6)=Q$3,INDEX(CapexBuyAmount,ROW()-6),0)</f>
        <v>0</v>
      </c>
      <c r="R12" s="75" cm="1">
        <f t="array" ref="R12">IF(INDEX(CapexBuyMonth,ROW()-6)=R$3,INDEX(CapexBuyAmount,ROW()-6),0)</f>
        <v>0</v>
      </c>
      <c r="S12" s="75" cm="1">
        <f t="array" ref="S12">IF(INDEX(CapexBuyMonth,ROW()-6)=S$3,INDEX(CapexBuyAmount,ROW()-6),0)</f>
        <v>0</v>
      </c>
      <c r="T12" s="75" cm="1">
        <f t="array" ref="T12">IF(INDEX(CapexBuyMonth,ROW()-6)=T$3,INDEX(CapexBuyAmount,ROW()-6),0)</f>
        <v>0</v>
      </c>
      <c r="U12" s="75" cm="1">
        <f t="array" ref="U12">IF(INDEX(CapexBuyMonth,ROW()-6)=U$3,INDEX(CapexBuyAmount,ROW()-6),0)</f>
        <v>0</v>
      </c>
      <c r="V12" s="76" cm="1">
        <f t="array" ref="V12">IF(INDEX(CapexBuyMonth,ROW()-6)=V$3,INDEX(CapexBuyAmount,ROW()-6),0)</f>
        <v>0</v>
      </c>
      <c r="W12" s="74" cm="1">
        <f t="array" ref="W12">IF(INDEX(CapexBuyMonth,ROW()-6)=W$3,INDEX(CapexBuyAmount,ROW()-6),0)</f>
        <v>0</v>
      </c>
      <c r="X12" s="75" cm="1">
        <f t="array" ref="X12">IF(INDEX(CapexBuyMonth,ROW()-6)=X$3,INDEX(CapexBuyAmount,ROW()-6),0)</f>
        <v>0</v>
      </c>
      <c r="Y12" s="75" cm="1">
        <f t="array" ref="Y12">IF(INDEX(CapexBuyMonth,ROW()-6)=Y$3,INDEX(CapexBuyAmount,ROW()-6),0)</f>
        <v>0</v>
      </c>
      <c r="Z12" s="75" cm="1">
        <f t="array" ref="Z12">IF(INDEX(CapexBuyMonth,ROW()-6)=Z$3,INDEX(CapexBuyAmount,ROW()-6),0)</f>
        <v>0</v>
      </c>
      <c r="AA12" s="75" cm="1">
        <f t="array" ref="AA12">IF(INDEX(CapexBuyMonth,ROW()-6)=AA$3,INDEX(CapexBuyAmount,ROW()-6),0)</f>
        <v>0</v>
      </c>
      <c r="AB12" s="75" cm="1">
        <f t="array" ref="AB12">IF(INDEX(CapexBuyMonth,ROW()-6)=AB$3,INDEX(CapexBuyAmount,ROW()-6),0)</f>
        <v>0</v>
      </c>
      <c r="AC12" s="75" cm="1">
        <f t="array" ref="AC12">IF(INDEX(CapexBuyMonth,ROW()-6)=AC$3,INDEX(CapexBuyAmount,ROW()-6),0)</f>
        <v>0</v>
      </c>
      <c r="AD12" s="75" cm="1">
        <f t="array" ref="AD12">IF(INDEX(CapexBuyMonth,ROW()-6)=AD$3,INDEX(CapexBuyAmount,ROW()-6),0)</f>
        <v>0</v>
      </c>
      <c r="AE12" s="75" cm="1">
        <f t="array" ref="AE12">IF(INDEX(CapexBuyMonth,ROW()-6)=AE$3,INDEX(CapexBuyAmount,ROW()-6),0)</f>
        <v>0</v>
      </c>
      <c r="AF12" s="75" cm="1">
        <f t="array" ref="AF12">IF(INDEX(CapexBuyMonth,ROW()-6)=AF$3,INDEX(CapexBuyAmount,ROW()-6),0)</f>
        <v>0</v>
      </c>
      <c r="AG12" s="75" cm="1">
        <f t="array" ref="AG12">IF(INDEX(CapexBuyMonth,ROW()-6)=AG$3,INDEX(CapexBuyAmount,ROW()-6),0)</f>
        <v>0</v>
      </c>
      <c r="AH12" s="76" cm="1">
        <f t="array" ref="AH12">IF(INDEX(CapexBuyMonth,ROW()-6)=AH$3,INDEX(CapexBuyAmount,ROW()-6),0)</f>
        <v>0</v>
      </c>
      <c r="AI12" s="74" cm="1">
        <f t="array" ref="AI12">IF(INDEX(CapexBuyMonth,ROW()-6)=AI$3,INDEX(CapexBuyAmount,ROW()-6),0)</f>
        <v>0</v>
      </c>
      <c r="AJ12" s="75" cm="1">
        <f t="array" ref="AJ12">IF(INDEX(CapexBuyMonth,ROW()-6)=AJ$3,INDEX(CapexBuyAmount,ROW()-6),0)</f>
        <v>0</v>
      </c>
      <c r="AK12" s="75" cm="1">
        <f t="array" ref="AK12">IF(INDEX(CapexBuyMonth,ROW()-6)=AK$3,INDEX(CapexBuyAmount,ROW()-6),0)</f>
        <v>0</v>
      </c>
      <c r="AL12" s="75" cm="1">
        <f t="array" ref="AL12">IF(INDEX(CapexBuyMonth,ROW()-6)=AL$3,INDEX(CapexBuyAmount,ROW()-6),0)</f>
        <v>0</v>
      </c>
      <c r="AM12" s="75" cm="1">
        <f t="array" ref="AM12">IF(INDEX(CapexBuyMonth,ROW()-6)=AM$3,INDEX(CapexBuyAmount,ROW()-6),0)</f>
        <v>0</v>
      </c>
      <c r="AN12" s="75" cm="1">
        <f t="array" ref="AN12">IF(INDEX(CapexBuyMonth,ROW()-6)=AN$3,INDEX(CapexBuyAmount,ROW()-6),0)</f>
        <v>0</v>
      </c>
      <c r="AO12" s="75" cm="1">
        <f t="array" ref="AO12">IF(INDEX(CapexBuyMonth,ROW()-6)=AO$3,INDEX(CapexBuyAmount,ROW()-6),0)</f>
        <v>0</v>
      </c>
      <c r="AP12" s="75" cm="1">
        <f t="array" ref="AP12">IF(INDEX(CapexBuyMonth,ROW()-6)=AP$3,INDEX(CapexBuyAmount,ROW()-6),0)</f>
        <v>0</v>
      </c>
      <c r="AQ12" s="75" cm="1">
        <f t="array" ref="AQ12">IF(INDEX(CapexBuyMonth,ROW()-6)=AQ$3,INDEX(CapexBuyAmount,ROW()-6),0)</f>
        <v>0</v>
      </c>
      <c r="AR12" s="75" cm="1">
        <f t="array" ref="AR12">IF(INDEX(CapexBuyMonth,ROW()-6)=AR$3,INDEX(CapexBuyAmount,ROW()-6),0)</f>
        <v>0</v>
      </c>
      <c r="AS12" s="75" cm="1">
        <f t="array" ref="AS12">IF(INDEX(CapexBuyMonth,ROW()-6)=AS$3,INDEX(CapexBuyAmount,ROW()-6),0)</f>
        <v>0</v>
      </c>
      <c r="AT12" s="76" cm="1">
        <f t="array" ref="AT12">IF(INDEX(CapexBuyMonth,ROW()-6)=AT$3,INDEX(CapexBuyAmount,ROW()-6),0)</f>
        <v>0</v>
      </c>
      <c r="AU12" s="74" cm="1">
        <f t="array" ref="AU12">IF(INDEX(CapexBuyMonth,ROW()-6)=AU$3,INDEX(CapexBuyAmount,ROW()-6),0)</f>
        <v>0</v>
      </c>
      <c r="AV12" s="75" cm="1">
        <f t="array" ref="AV12">IF(INDEX(CapexBuyMonth,ROW()-6)=AV$3,INDEX(CapexBuyAmount,ROW()-6),0)</f>
        <v>0</v>
      </c>
      <c r="AW12" s="75" cm="1">
        <f t="array" ref="AW12">IF(INDEX(CapexBuyMonth,ROW()-6)=AW$3,INDEX(CapexBuyAmount,ROW()-6),0)</f>
        <v>0</v>
      </c>
      <c r="AX12" s="75" cm="1">
        <f t="array" ref="AX12">IF(INDEX(CapexBuyMonth,ROW()-6)=AX$3,INDEX(CapexBuyAmount,ROW()-6),0)</f>
        <v>0</v>
      </c>
      <c r="AY12" s="75" cm="1">
        <f t="array" ref="AY12">IF(INDEX(CapexBuyMonth,ROW()-6)=AY$3,INDEX(CapexBuyAmount,ROW()-6),0)</f>
        <v>0</v>
      </c>
      <c r="AZ12" s="75" cm="1">
        <f t="array" ref="AZ12">IF(INDEX(CapexBuyMonth,ROW()-6)=AZ$3,INDEX(CapexBuyAmount,ROW()-6),0)</f>
        <v>0</v>
      </c>
      <c r="BA12" s="75" cm="1">
        <f t="array" ref="BA12">IF(INDEX(CapexBuyMonth,ROW()-6)=BA$3,INDEX(CapexBuyAmount,ROW()-6),0)</f>
        <v>0</v>
      </c>
      <c r="BB12" s="75" cm="1">
        <f t="array" ref="BB12">IF(INDEX(CapexBuyMonth,ROW()-6)=BB$3,INDEX(CapexBuyAmount,ROW()-6),0)</f>
        <v>0</v>
      </c>
      <c r="BC12" s="75" cm="1">
        <f t="array" ref="BC12">IF(INDEX(CapexBuyMonth,ROW()-6)=BC$3,INDEX(CapexBuyAmount,ROW()-6),0)</f>
        <v>0</v>
      </c>
      <c r="BD12" s="75" cm="1">
        <f t="array" ref="BD12">IF(INDEX(CapexBuyMonth,ROW()-6)=BD$3,INDEX(CapexBuyAmount,ROW()-6),0)</f>
        <v>0</v>
      </c>
      <c r="BE12" s="75" cm="1">
        <f t="array" ref="BE12">IF(INDEX(CapexBuyMonth,ROW()-6)=BE$3,INDEX(CapexBuyAmount,ROW()-6),0)</f>
        <v>0</v>
      </c>
      <c r="BF12" s="76" cm="1">
        <f t="array" ref="BF12">IF(INDEX(CapexBuyMonth,ROW()-6)=BF$3,INDEX(CapexBuyAmount,ROW()-6),0)</f>
        <v>0</v>
      </c>
      <c r="BG12" s="74" cm="1">
        <f t="array" ref="BG12">IF(INDEX(CapexBuyMonth,ROW()-6)=BG$3,INDEX(CapexBuyAmount,ROW()-6),0)</f>
        <v>0</v>
      </c>
      <c r="BH12" s="75" cm="1">
        <f t="array" ref="BH12">IF(INDEX(CapexBuyMonth,ROW()-6)=BH$3,INDEX(CapexBuyAmount,ROW()-6),0)</f>
        <v>0</v>
      </c>
      <c r="BI12" s="75" cm="1">
        <f t="array" ref="BI12">IF(INDEX(CapexBuyMonth,ROW()-6)=BI$3,INDEX(CapexBuyAmount,ROW()-6),0)</f>
        <v>0</v>
      </c>
      <c r="BJ12" s="75" cm="1">
        <f t="array" ref="BJ12">IF(INDEX(CapexBuyMonth,ROW()-6)=BJ$3,INDEX(CapexBuyAmount,ROW()-6),0)</f>
        <v>0</v>
      </c>
      <c r="BK12" s="75" cm="1">
        <f t="array" ref="BK12">IF(INDEX(CapexBuyMonth,ROW()-6)=BK$3,INDEX(CapexBuyAmount,ROW()-6),0)</f>
        <v>0</v>
      </c>
      <c r="BL12" s="75" cm="1">
        <f t="array" ref="BL12">IF(INDEX(CapexBuyMonth,ROW()-6)=BL$3,INDEX(CapexBuyAmount,ROW()-6),0)</f>
        <v>0</v>
      </c>
      <c r="BM12" s="75" cm="1">
        <f t="array" ref="BM12">IF(INDEX(CapexBuyMonth,ROW()-6)=BM$3,INDEX(CapexBuyAmount,ROW()-6),0)</f>
        <v>0</v>
      </c>
      <c r="BN12" s="75" cm="1">
        <f t="array" ref="BN12">IF(INDEX(CapexBuyMonth,ROW()-6)=BN$3,INDEX(CapexBuyAmount,ROW()-6),0)</f>
        <v>0</v>
      </c>
      <c r="BO12" s="75" cm="1">
        <f t="array" ref="BO12">IF(INDEX(CapexBuyMonth,ROW()-6)=BO$3,INDEX(CapexBuyAmount,ROW()-6),0)</f>
        <v>0</v>
      </c>
      <c r="BP12" s="75" cm="1">
        <f t="array" ref="BP12">IF(INDEX(CapexBuyMonth,ROW()-6)=BP$3,INDEX(CapexBuyAmount,ROW()-6),0)</f>
        <v>0</v>
      </c>
      <c r="BQ12" s="75" cm="1">
        <f t="array" ref="BQ12">IF(INDEX(CapexBuyMonth,ROW()-6)=BQ$3,INDEX(CapexBuyAmount,ROW()-6),0)</f>
        <v>0</v>
      </c>
      <c r="BR12" s="76" cm="1">
        <f t="array" ref="BR12">IF(INDEX(CapexBuyMonth,ROW()-6)=BR$3,INDEX(CapexBuyAmount,ROW()-6),0)</f>
        <v>0</v>
      </c>
    </row>
    <row r="13" spans="1:106" hidden="1" x14ac:dyDescent="0.25">
      <c r="B13" s="251"/>
      <c r="C13" s="72" cm="1">
        <f t="array" ref="C13">INDEX(CapexItem,ROW()-6)</f>
        <v>0</v>
      </c>
      <c r="E13" s="73">
        <f t="shared" si="0"/>
        <v>0</v>
      </c>
      <c r="F13" s="73">
        <f t="shared" si="1"/>
        <v>0</v>
      </c>
      <c r="G13" s="73">
        <f t="shared" si="2"/>
        <v>0</v>
      </c>
      <c r="H13" s="73">
        <f t="shared" si="3"/>
        <v>0</v>
      </c>
      <c r="I13" s="73">
        <f t="shared" si="4"/>
        <v>0</v>
      </c>
      <c r="K13" s="74" cm="1">
        <f t="array" ref="K13">IF(INDEX(CapexBuyMonth,ROW()-6)=K$3,INDEX(CapexBuyAmount,ROW()-6),0)</f>
        <v>0</v>
      </c>
      <c r="L13" s="75" cm="1">
        <f t="array" ref="L13">IF(INDEX(CapexBuyMonth,ROW()-6)=L$3,INDEX(CapexBuyAmount,ROW()-6),0)</f>
        <v>0</v>
      </c>
      <c r="M13" s="75" cm="1">
        <f t="array" ref="M13">IF(INDEX(CapexBuyMonth,ROW()-6)=M$3,INDEX(CapexBuyAmount,ROW()-6),0)</f>
        <v>0</v>
      </c>
      <c r="N13" s="75" cm="1">
        <f t="array" ref="N13">IF(INDEX(CapexBuyMonth,ROW()-6)=N$3,INDEX(CapexBuyAmount,ROW()-6),0)</f>
        <v>0</v>
      </c>
      <c r="O13" s="75" cm="1">
        <f t="array" ref="O13">IF(INDEX(CapexBuyMonth,ROW()-6)=O$3,INDEX(CapexBuyAmount,ROW()-6),0)</f>
        <v>0</v>
      </c>
      <c r="P13" s="75" cm="1">
        <f t="array" ref="P13">IF(INDEX(CapexBuyMonth,ROW()-6)=P$3,INDEX(CapexBuyAmount,ROW()-6),0)</f>
        <v>0</v>
      </c>
      <c r="Q13" s="75" cm="1">
        <f t="array" ref="Q13">IF(INDEX(CapexBuyMonth,ROW()-6)=Q$3,INDEX(CapexBuyAmount,ROW()-6),0)</f>
        <v>0</v>
      </c>
      <c r="R13" s="75" cm="1">
        <f t="array" ref="R13">IF(INDEX(CapexBuyMonth,ROW()-6)=R$3,INDEX(CapexBuyAmount,ROW()-6),0)</f>
        <v>0</v>
      </c>
      <c r="S13" s="75" cm="1">
        <f t="array" ref="S13">IF(INDEX(CapexBuyMonth,ROW()-6)=S$3,INDEX(CapexBuyAmount,ROW()-6),0)</f>
        <v>0</v>
      </c>
      <c r="T13" s="75" cm="1">
        <f t="array" ref="T13">IF(INDEX(CapexBuyMonth,ROW()-6)=T$3,INDEX(CapexBuyAmount,ROW()-6),0)</f>
        <v>0</v>
      </c>
      <c r="U13" s="75" cm="1">
        <f t="array" ref="U13">IF(INDEX(CapexBuyMonth,ROW()-6)=U$3,INDEX(CapexBuyAmount,ROW()-6),0)</f>
        <v>0</v>
      </c>
      <c r="V13" s="76" cm="1">
        <f t="array" ref="V13">IF(INDEX(CapexBuyMonth,ROW()-6)=V$3,INDEX(CapexBuyAmount,ROW()-6),0)</f>
        <v>0</v>
      </c>
      <c r="W13" s="74" cm="1">
        <f t="array" ref="W13">IF(INDEX(CapexBuyMonth,ROW()-6)=W$3,INDEX(CapexBuyAmount,ROW()-6),0)</f>
        <v>0</v>
      </c>
      <c r="X13" s="75" cm="1">
        <f t="array" ref="X13">IF(INDEX(CapexBuyMonth,ROW()-6)=X$3,INDEX(CapexBuyAmount,ROW()-6),0)</f>
        <v>0</v>
      </c>
      <c r="Y13" s="75" cm="1">
        <f t="array" ref="Y13">IF(INDEX(CapexBuyMonth,ROW()-6)=Y$3,INDEX(CapexBuyAmount,ROW()-6),0)</f>
        <v>0</v>
      </c>
      <c r="Z13" s="75" cm="1">
        <f t="array" ref="Z13">IF(INDEX(CapexBuyMonth,ROW()-6)=Z$3,INDEX(CapexBuyAmount,ROW()-6),0)</f>
        <v>0</v>
      </c>
      <c r="AA13" s="75" cm="1">
        <f t="array" ref="AA13">IF(INDEX(CapexBuyMonth,ROW()-6)=AA$3,INDEX(CapexBuyAmount,ROW()-6),0)</f>
        <v>0</v>
      </c>
      <c r="AB13" s="75" cm="1">
        <f t="array" ref="AB13">IF(INDEX(CapexBuyMonth,ROW()-6)=AB$3,INDEX(CapexBuyAmount,ROW()-6),0)</f>
        <v>0</v>
      </c>
      <c r="AC13" s="75" cm="1">
        <f t="array" ref="AC13">IF(INDEX(CapexBuyMonth,ROW()-6)=AC$3,INDEX(CapexBuyAmount,ROW()-6),0)</f>
        <v>0</v>
      </c>
      <c r="AD13" s="75" cm="1">
        <f t="array" ref="AD13">IF(INDEX(CapexBuyMonth,ROW()-6)=AD$3,INDEX(CapexBuyAmount,ROW()-6),0)</f>
        <v>0</v>
      </c>
      <c r="AE13" s="75" cm="1">
        <f t="array" ref="AE13">IF(INDEX(CapexBuyMonth,ROW()-6)=AE$3,INDEX(CapexBuyAmount,ROW()-6),0)</f>
        <v>0</v>
      </c>
      <c r="AF13" s="75" cm="1">
        <f t="array" ref="AF13">IF(INDEX(CapexBuyMonth,ROW()-6)=AF$3,INDEX(CapexBuyAmount,ROW()-6),0)</f>
        <v>0</v>
      </c>
      <c r="AG13" s="75" cm="1">
        <f t="array" ref="AG13">IF(INDEX(CapexBuyMonth,ROW()-6)=AG$3,INDEX(CapexBuyAmount,ROW()-6),0)</f>
        <v>0</v>
      </c>
      <c r="AH13" s="76" cm="1">
        <f t="array" ref="AH13">IF(INDEX(CapexBuyMonth,ROW()-6)=AH$3,INDEX(CapexBuyAmount,ROW()-6),0)</f>
        <v>0</v>
      </c>
      <c r="AI13" s="74" cm="1">
        <f t="array" ref="AI13">IF(INDEX(CapexBuyMonth,ROW()-6)=AI$3,INDEX(CapexBuyAmount,ROW()-6),0)</f>
        <v>0</v>
      </c>
      <c r="AJ13" s="75" cm="1">
        <f t="array" ref="AJ13">IF(INDEX(CapexBuyMonth,ROW()-6)=AJ$3,INDEX(CapexBuyAmount,ROW()-6),0)</f>
        <v>0</v>
      </c>
      <c r="AK13" s="75" cm="1">
        <f t="array" ref="AK13">IF(INDEX(CapexBuyMonth,ROW()-6)=AK$3,INDEX(CapexBuyAmount,ROW()-6),0)</f>
        <v>0</v>
      </c>
      <c r="AL13" s="75" cm="1">
        <f t="array" ref="AL13">IF(INDEX(CapexBuyMonth,ROW()-6)=AL$3,INDEX(CapexBuyAmount,ROW()-6),0)</f>
        <v>0</v>
      </c>
      <c r="AM13" s="75" cm="1">
        <f t="array" ref="AM13">IF(INDEX(CapexBuyMonth,ROW()-6)=AM$3,INDEX(CapexBuyAmount,ROW()-6),0)</f>
        <v>0</v>
      </c>
      <c r="AN13" s="75" cm="1">
        <f t="array" ref="AN13">IF(INDEX(CapexBuyMonth,ROW()-6)=AN$3,INDEX(CapexBuyAmount,ROW()-6),0)</f>
        <v>0</v>
      </c>
      <c r="AO13" s="75" cm="1">
        <f t="array" ref="AO13">IF(INDEX(CapexBuyMonth,ROW()-6)=AO$3,INDEX(CapexBuyAmount,ROW()-6),0)</f>
        <v>0</v>
      </c>
      <c r="AP13" s="75" cm="1">
        <f t="array" ref="AP13">IF(INDEX(CapexBuyMonth,ROW()-6)=AP$3,INDEX(CapexBuyAmount,ROW()-6),0)</f>
        <v>0</v>
      </c>
      <c r="AQ13" s="75" cm="1">
        <f t="array" ref="AQ13">IF(INDEX(CapexBuyMonth,ROW()-6)=AQ$3,INDEX(CapexBuyAmount,ROW()-6),0)</f>
        <v>0</v>
      </c>
      <c r="AR13" s="75" cm="1">
        <f t="array" ref="AR13">IF(INDEX(CapexBuyMonth,ROW()-6)=AR$3,INDEX(CapexBuyAmount,ROW()-6),0)</f>
        <v>0</v>
      </c>
      <c r="AS13" s="75" cm="1">
        <f t="array" ref="AS13">IF(INDEX(CapexBuyMonth,ROW()-6)=AS$3,INDEX(CapexBuyAmount,ROW()-6),0)</f>
        <v>0</v>
      </c>
      <c r="AT13" s="76" cm="1">
        <f t="array" ref="AT13">IF(INDEX(CapexBuyMonth,ROW()-6)=AT$3,INDEX(CapexBuyAmount,ROW()-6),0)</f>
        <v>0</v>
      </c>
      <c r="AU13" s="74" cm="1">
        <f t="array" ref="AU13">IF(INDEX(CapexBuyMonth,ROW()-6)=AU$3,INDEX(CapexBuyAmount,ROW()-6),0)</f>
        <v>0</v>
      </c>
      <c r="AV13" s="75" cm="1">
        <f t="array" ref="AV13">IF(INDEX(CapexBuyMonth,ROW()-6)=AV$3,INDEX(CapexBuyAmount,ROW()-6),0)</f>
        <v>0</v>
      </c>
      <c r="AW13" s="75" cm="1">
        <f t="array" ref="AW13">IF(INDEX(CapexBuyMonth,ROW()-6)=AW$3,INDEX(CapexBuyAmount,ROW()-6),0)</f>
        <v>0</v>
      </c>
      <c r="AX13" s="75" cm="1">
        <f t="array" ref="AX13">IF(INDEX(CapexBuyMonth,ROW()-6)=AX$3,INDEX(CapexBuyAmount,ROW()-6),0)</f>
        <v>0</v>
      </c>
      <c r="AY13" s="75" cm="1">
        <f t="array" ref="AY13">IF(INDEX(CapexBuyMonth,ROW()-6)=AY$3,INDEX(CapexBuyAmount,ROW()-6),0)</f>
        <v>0</v>
      </c>
      <c r="AZ13" s="75" cm="1">
        <f t="array" ref="AZ13">IF(INDEX(CapexBuyMonth,ROW()-6)=AZ$3,INDEX(CapexBuyAmount,ROW()-6),0)</f>
        <v>0</v>
      </c>
      <c r="BA13" s="75" cm="1">
        <f t="array" ref="BA13">IF(INDEX(CapexBuyMonth,ROW()-6)=BA$3,INDEX(CapexBuyAmount,ROW()-6),0)</f>
        <v>0</v>
      </c>
      <c r="BB13" s="75" cm="1">
        <f t="array" ref="BB13">IF(INDEX(CapexBuyMonth,ROW()-6)=BB$3,INDEX(CapexBuyAmount,ROW()-6),0)</f>
        <v>0</v>
      </c>
      <c r="BC13" s="75" cm="1">
        <f t="array" ref="BC13">IF(INDEX(CapexBuyMonth,ROW()-6)=BC$3,INDEX(CapexBuyAmount,ROW()-6),0)</f>
        <v>0</v>
      </c>
      <c r="BD13" s="75" cm="1">
        <f t="array" ref="BD13">IF(INDEX(CapexBuyMonth,ROW()-6)=BD$3,INDEX(CapexBuyAmount,ROW()-6),0)</f>
        <v>0</v>
      </c>
      <c r="BE13" s="75" cm="1">
        <f t="array" ref="BE13">IF(INDEX(CapexBuyMonth,ROW()-6)=BE$3,INDEX(CapexBuyAmount,ROW()-6),0)</f>
        <v>0</v>
      </c>
      <c r="BF13" s="76" cm="1">
        <f t="array" ref="BF13">IF(INDEX(CapexBuyMonth,ROW()-6)=BF$3,INDEX(CapexBuyAmount,ROW()-6),0)</f>
        <v>0</v>
      </c>
      <c r="BG13" s="74" cm="1">
        <f t="array" ref="BG13">IF(INDEX(CapexBuyMonth,ROW()-6)=BG$3,INDEX(CapexBuyAmount,ROW()-6),0)</f>
        <v>0</v>
      </c>
      <c r="BH13" s="75" cm="1">
        <f t="array" ref="BH13">IF(INDEX(CapexBuyMonth,ROW()-6)=BH$3,INDEX(CapexBuyAmount,ROW()-6),0)</f>
        <v>0</v>
      </c>
      <c r="BI13" s="75" cm="1">
        <f t="array" ref="BI13">IF(INDEX(CapexBuyMonth,ROW()-6)=BI$3,INDEX(CapexBuyAmount,ROW()-6),0)</f>
        <v>0</v>
      </c>
      <c r="BJ13" s="75" cm="1">
        <f t="array" ref="BJ13">IF(INDEX(CapexBuyMonth,ROW()-6)=BJ$3,INDEX(CapexBuyAmount,ROW()-6),0)</f>
        <v>0</v>
      </c>
      <c r="BK13" s="75" cm="1">
        <f t="array" ref="BK13">IF(INDEX(CapexBuyMonth,ROW()-6)=BK$3,INDEX(CapexBuyAmount,ROW()-6),0)</f>
        <v>0</v>
      </c>
      <c r="BL13" s="75" cm="1">
        <f t="array" ref="BL13">IF(INDEX(CapexBuyMonth,ROW()-6)=BL$3,INDEX(CapexBuyAmount,ROW()-6),0)</f>
        <v>0</v>
      </c>
      <c r="BM13" s="75" cm="1">
        <f t="array" ref="BM13">IF(INDEX(CapexBuyMonth,ROW()-6)=BM$3,INDEX(CapexBuyAmount,ROW()-6),0)</f>
        <v>0</v>
      </c>
      <c r="BN13" s="75" cm="1">
        <f t="array" ref="BN13">IF(INDEX(CapexBuyMonth,ROW()-6)=BN$3,INDEX(CapexBuyAmount,ROW()-6),0)</f>
        <v>0</v>
      </c>
      <c r="BO13" s="75" cm="1">
        <f t="array" ref="BO13">IF(INDEX(CapexBuyMonth,ROW()-6)=BO$3,INDEX(CapexBuyAmount,ROW()-6),0)</f>
        <v>0</v>
      </c>
      <c r="BP13" s="75" cm="1">
        <f t="array" ref="BP13">IF(INDEX(CapexBuyMonth,ROW()-6)=BP$3,INDEX(CapexBuyAmount,ROW()-6),0)</f>
        <v>0</v>
      </c>
      <c r="BQ13" s="75" cm="1">
        <f t="array" ref="BQ13">IF(INDEX(CapexBuyMonth,ROW()-6)=BQ$3,INDEX(CapexBuyAmount,ROW()-6),0)</f>
        <v>0</v>
      </c>
      <c r="BR13" s="76" cm="1">
        <f t="array" ref="BR13">IF(INDEX(CapexBuyMonth,ROW()-6)=BR$3,INDEX(CapexBuyAmount,ROW()-6),0)</f>
        <v>0</v>
      </c>
    </row>
    <row r="14" spans="1:106" hidden="1" x14ac:dyDescent="0.25">
      <c r="B14" s="251"/>
      <c r="C14" s="72" cm="1">
        <f t="array" ref="C14">INDEX(CapexItem,ROW()-6)</f>
        <v>0</v>
      </c>
      <c r="E14" s="73">
        <f t="shared" si="0"/>
        <v>0</v>
      </c>
      <c r="F14" s="73">
        <f t="shared" si="1"/>
        <v>0</v>
      </c>
      <c r="G14" s="73">
        <f t="shared" si="2"/>
        <v>0</v>
      </c>
      <c r="H14" s="73">
        <f t="shared" si="3"/>
        <v>0</v>
      </c>
      <c r="I14" s="73">
        <f t="shared" si="4"/>
        <v>0</v>
      </c>
      <c r="K14" s="74" cm="1">
        <f t="array" ref="K14">IF(INDEX(CapexBuyMonth,ROW()-6)=K$3,INDEX(CapexBuyAmount,ROW()-6),0)</f>
        <v>0</v>
      </c>
      <c r="L14" s="75" cm="1">
        <f t="array" ref="L14">IF(INDEX(CapexBuyMonth,ROW()-6)=L$3,INDEX(CapexBuyAmount,ROW()-6),0)</f>
        <v>0</v>
      </c>
      <c r="M14" s="75" cm="1">
        <f t="array" ref="M14">IF(INDEX(CapexBuyMonth,ROW()-6)=M$3,INDEX(CapexBuyAmount,ROW()-6),0)</f>
        <v>0</v>
      </c>
      <c r="N14" s="75" cm="1">
        <f t="array" ref="N14">IF(INDEX(CapexBuyMonth,ROW()-6)=N$3,INDEX(CapexBuyAmount,ROW()-6),0)</f>
        <v>0</v>
      </c>
      <c r="O14" s="75" cm="1">
        <f t="array" ref="O14">IF(INDEX(CapexBuyMonth,ROW()-6)=O$3,INDEX(CapexBuyAmount,ROW()-6),0)</f>
        <v>0</v>
      </c>
      <c r="P14" s="75" cm="1">
        <f t="array" ref="P14">IF(INDEX(CapexBuyMonth,ROW()-6)=P$3,INDEX(CapexBuyAmount,ROW()-6),0)</f>
        <v>0</v>
      </c>
      <c r="Q14" s="75" cm="1">
        <f t="array" ref="Q14">IF(INDEX(CapexBuyMonth,ROW()-6)=Q$3,INDEX(CapexBuyAmount,ROW()-6),0)</f>
        <v>0</v>
      </c>
      <c r="R14" s="75" cm="1">
        <f t="array" ref="R14">IF(INDEX(CapexBuyMonth,ROW()-6)=R$3,INDEX(CapexBuyAmount,ROW()-6),0)</f>
        <v>0</v>
      </c>
      <c r="S14" s="75" cm="1">
        <f t="array" ref="S14">IF(INDEX(CapexBuyMonth,ROW()-6)=S$3,INDEX(CapexBuyAmount,ROW()-6),0)</f>
        <v>0</v>
      </c>
      <c r="T14" s="75" cm="1">
        <f t="array" ref="T14">IF(INDEX(CapexBuyMonth,ROW()-6)=T$3,INDEX(CapexBuyAmount,ROW()-6),0)</f>
        <v>0</v>
      </c>
      <c r="U14" s="75" cm="1">
        <f t="array" ref="U14">IF(INDEX(CapexBuyMonth,ROW()-6)=U$3,INDEX(CapexBuyAmount,ROW()-6),0)</f>
        <v>0</v>
      </c>
      <c r="V14" s="76" cm="1">
        <f t="array" ref="V14">IF(INDEX(CapexBuyMonth,ROW()-6)=V$3,INDEX(CapexBuyAmount,ROW()-6),0)</f>
        <v>0</v>
      </c>
      <c r="W14" s="74" cm="1">
        <f t="array" ref="W14">IF(INDEX(CapexBuyMonth,ROW()-6)=W$3,INDEX(CapexBuyAmount,ROW()-6),0)</f>
        <v>0</v>
      </c>
      <c r="X14" s="75" cm="1">
        <f t="array" ref="X14">IF(INDEX(CapexBuyMonth,ROW()-6)=X$3,INDEX(CapexBuyAmount,ROW()-6),0)</f>
        <v>0</v>
      </c>
      <c r="Y14" s="75" cm="1">
        <f t="array" ref="Y14">IF(INDEX(CapexBuyMonth,ROW()-6)=Y$3,INDEX(CapexBuyAmount,ROW()-6),0)</f>
        <v>0</v>
      </c>
      <c r="Z14" s="75" cm="1">
        <f t="array" ref="Z14">IF(INDEX(CapexBuyMonth,ROW()-6)=Z$3,INDEX(CapexBuyAmount,ROW()-6),0)</f>
        <v>0</v>
      </c>
      <c r="AA14" s="75" cm="1">
        <f t="array" ref="AA14">IF(INDEX(CapexBuyMonth,ROW()-6)=AA$3,INDEX(CapexBuyAmount,ROW()-6),0)</f>
        <v>0</v>
      </c>
      <c r="AB14" s="75" cm="1">
        <f t="array" ref="AB14">IF(INDEX(CapexBuyMonth,ROW()-6)=AB$3,INDEX(CapexBuyAmount,ROW()-6),0)</f>
        <v>0</v>
      </c>
      <c r="AC14" s="75" cm="1">
        <f t="array" ref="AC14">IF(INDEX(CapexBuyMonth,ROW()-6)=AC$3,INDEX(CapexBuyAmount,ROW()-6),0)</f>
        <v>0</v>
      </c>
      <c r="AD14" s="75" cm="1">
        <f t="array" ref="AD14">IF(INDEX(CapexBuyMonth,ROW()-6)=AD$3,INDEX(CapexBuyAmount,ROW()-6),0)</f>
        <v>0</v>
      </c>
      <c r="AE14" s="75" cm="1">
        <f t="array" ref="AE14">IF(INDEX(CapexBuyMonth,ROW()-6)=AE$3,INDEX(CapexBuyAmount,ROW()-6),0)</f>
        <v>0</v>
      </c>
      <c r="AF14" s="75" cm="1">
        <f t="array" ref="AF14">IF(INDEX(CapexBuyMonth,ROW()-6)=AF$3,INDEX(CapexBuyAmount,ROW()-6),0)</f>
        <v>0</v>
      </c>
      <c r="AG14" s="75" cm="1">
        <f t="array" ref="AG14">IF(INDEX(CapexBuyMonth,ROW()-6)=AG$3,INDEX(CapexBuyAmount,ROW()-6),0)</f>
        <v>0</v>
      </c>
      <c r="AH14" s="76" cm="1">
        <f t="array" ref="AH14">IF(INDEX(CapexBuyMonth,ROW()-6)=AH$3,INDEX(CapexBuyAmount,ROW()-6),0)</f>
        <v>0</v>
      </c>
      <c r="AI14" s="74" cm="1">
        <f t="array" ref="AI14">IF(INDEX(CapexBuyMonth,ROW()-6)=AI$3,INDEX(CapexBuyAmount,ROW()-6),0)</f>
        <v>0</v>
      </c>
      <c r="AJ14" s="75" cm="1">
        <f t="array" ref="AJ14">IF(INDEX(CapexBuyMonth,ROW()-6)=AJ$3,INDEX(CapexBuyAmount,ROW()-6),0)</f>
        <v>0</v>
      </c>
      <c r="AK14" s="75" cm="1">
        <f t="array" ref="AK14">IF(INDEX(CapexBuyMonth,ROW()-6)=AK$3,INDEX(CapexBuyAmount,ROW()-6),0)</f>
        <v>0</v>
      </c>
      <c r="AL14" s="75" cm="1">
        <f t="array" ref="AL14">IF(INDEX(CapexBuyMonth,ROW()-6)=AL$3,INDEX(CapexBuyAmount,ROW()-6),0)</f>
        <v>0</v>
      </c>
      <c r="AM14" s="75" cm="1">
        <f t="array" ref="AM14">IF(INDEX(CapexBuyMonth,ROW()-6)=AM$3,INDEX(CapexBuyAmount,ROW()-6),0)</f>
        <v>0</v>
      </c>
      <c r="AN14" s="75" cm="1">
        <f t="array" ref="AN14">IF(INDEX(CapexBuyMonth,ROW()-6)=AN$3,INDEX(CapexBuyAmount,ROW()-6),0)</f>
        <v>0</v>
      </c>
      <c r="AO14" s="75" cm="1">
        <f t="array" ref="AO14">IF(INDEX(CapexBuyMonth,ROW()-6)=AO$3,INDEX(CapexBuyAmount,ROW()-6),0)</f>
        <v>0</v>
      </c>
      <c r="AP14" s="75" cm="1">
        <f t="array" ref="AP14">IF(INDEX(CapexBuyMonth,ROW()-6)=AP$3,INDEX(CapexBuyAmount,ROW()-6),0)</f>
        <v>0</v>
      </c>
      <c r="AQ14" s="75" cm="1">
        <f t="array" ref="AQ14">IF(INDEX(CapexBuyMonth,ROW()-6)=AQ$3,INDEX(CapexBuyAmount,ROW()-6),0)</f>
        <v>0</v>
      </c>
      <c r="AR14" s="75" cm="1">
        <f t="array" ref="AR14">IF(INDEX(CapexBuyMonth,ROW()-6)=AR$3,INDEX(CapexBuyAmount,ROW()-6),0)</f>
        <v>0</v>
      </c>
      <c r="AS14" s="75" cm="1">
        <f t="array" ref="AS14">IF(INDEX(CapexBuyMonth,ROW()-6)=AS$3,INDEX(CapexBuyAmount,ROW()-6),0)</f>
        <v>0</v>
      </c>
      <c r="AT14" s="76" cm="1">
        <f t="array" ref="AT14">IF(INDEX(CapexBuyMonth,ROW()-6)=AT$3,INDEX(CapexBuyAmount,ROW()-6),0)</f>
        <v>0</v>
      </c>
      <c r="AU14" s="74" cm="1">
        <f t="array" ref="AU14">IF(INDEX(CapexBuyMonth,ROW()-6)=AU$3,INDEX(CapexBuyAmount,ROW()-6),0)</f>
        <v>0</v>
      </c>
      <c r="AV14" s="75" cm="1">
        <f t="array" ref="AV14">IF(INDEX(CapexBuyMonth,ROW()-6)=AV$3,INDEX(CapexBuyAmount,ROW()-6),0)</f>
        <v>0</v>
      </c>
      <c r="AW14" s="75" cm="1">
        <f t="array" ref="AW14">IF(INDEX(CapexBuyMonth,ROW()-6)=AW$3,INDEX(CapexBuyAmount,ROW()-6),0)</f>
        <v>0</v>
      </c>
      <c r="AX14" s="75" cm="1">
        <f t="array" ref="AX14">IF(INDEX(CapexBuyMonth,ROW()-6)=AX$3,INDEX(CapexBuyAmount,ROW()-6),0)</f>
        <v>0</v>
      </c>
      <c r="AY14" s="75" cm="1">
        <f t="array" ref="AY14">IF(INDEX(CapexBuyMonth,ROW()-6)=AY$3,INDEX(CapexBuyAmount,ROW()-6),0)</f>
        <v>0</v>
      </c>
      <c r="AZ14" s="75" cm="1">
        <f t="array" ref="AZ14">IF(INDEX(CapexBuyMonth,ROW()-6)=AZ$3,INDEX(CapexBuyAmount,ROW()-6),0)</f>
        <v>0</v>
      </c>
      <c r="BA14" s="75" cm="1">
        <f t="array" ref="BA14">IF(INDEX(CapexBuyMonth,ROW()-6)=BA$3,INDEX(CapexBuyAmount,ROW()-6),0)</f>
        <v>0</v>
      </c>
      <c r="BB14" s="75" cm="1">
        <f t="array" ref="BB14">IF(INDEX(CapexBuyMonth,ROW()-6)=BB$3,INDEX(CapexBuyAmount,ROW()-6),0)</f>
        <v>0</v>
      </c>
      <c r="BC14" s="75" cm="1">
        <f t="array" ref="BC14">IF(INDEX(CapexBuyMonth,ROW()-6)=BC$3,INDEX(CapexBuyAmount,ROW()-6),0)</f>
        <v>0</v>
      </c>
      <c r="BD14" s="75" cm="1">
        <f t="array" ref="BD14">IF(INDEX(CapexBuyMonth,ROW()-6)=BD$3,INDEX(CapexBuyAmount,ROW()-6),0)</f>
        <v>0</v>
      </c>
      <c r="BE14" s="75" cm="1">
        <f t="array" ref="BE14">IF(INDEX(CapexBuyMonth,ROW()-6)=BE$3,INDEX(CapexBuyAmount,ROW()-6),0)</f>
        <v>0</v>
      </c>
      <c r="BF14" s="76" cm="1">
        <f t="array" ref="BF14">IF(INDEX(CapexBuyMonth,ROW()-6)=BF$3,INDEX(CapexBuyAmount,ROW()-6),0)</f>
        <v>0</v>
      </c>
      <c r="BG14" s="74" cm="1">
        <f t="array" ref="BG14">IF(INDEX(CapexBuyMonth,ROW()-6)=BG$3,INDEX(CapexBuyAmount,ROW()-6),0)</f>
        <v>0</v>
      </c>
      <c r="BH14" s="75" cm="1">
        <f t="array" ref="BH14">IF(INDEX(CapexBuyMonth,ROW()-6)=BH$3,INDEX(CapexBuyAmount,ROW()-6),0)</f>
        <v>0</v>
      </c>
      <c r="BI14" s="75" cm="1">
        <f t="array" ref="BI14">IF(INDEX(CapexBuyMonth,ROW()-6)=BI$3,INDEX(CapexBuyAmount,ROW()-6),0)</f>
        <v>0</v>
      </c>
      <c r="BJ14" s="75" cm="1">
        <f t="array" ref="BJ14">IF(INDEX(CapexBuyMonth,ROW()-6)=BJ$3,INDEX(CapexBuyAmount,ROW()-6),0)</f>
        <v>0</v>
      </c>
      <c r="BK14" s="75" cm="1">
        <f t="array" ref="BK14">IF(INDEX(CapexBuyMonth,ROW()-6)=BK$3,INDEX(CapexBuyAmount,ROW()-6),0)</f>
        <v>0</v>
      </c>
      <c r="BL14" s="75" cm="1">
        <f t="array" ref="BL14">IF(INDEX(CapexBuyMonth,ROW()-6)=BL$3,INDEX(CapexBuyAmount,ROW()-6),0)</f>
        <v>0</v>
      </c>
      <c r="BM14" s="75" cm="1">
        <f t="array" ref="BM14">IF(INDEX(CapexBuyMonth,ROW()-6)=BM$3,INDEX(CapexBuyAmount,ROW()-6),0)</f>
        <v>0</v>
      </c>
      <c r="BN14" s="75" cm="1">
        <f t="array" ref="BN14">IF(INDEX(CapexBuyMonth,ROW()-6)=BN$3,INDEX(CapexBuyAmount,ROW()-6),0)</f>
        <v>0</v>
      </c>
      <c r="BO14" s="75" cm="1">
        <f t="array" ref="BO14">IF(INDEX(CapexBuyMonth,ROW()-6)=BO$3,INDEX(CapexBuyAmount,ROW()-6),0)</f>
        <v>0</v>
      </c>
      <c r="BP14" s="75" cm="1">
        <f t="array" ref="BP14">IF(INDEX(CapexBuyMonth,ROW()-6)=BP$3,INDEX(CapexBuyAmount,ROW()-6),0)</f>
        <v>0</v>
      </c>
      <c r="BQ14" s="75" cm="1">
        <f t="array" ref="BQ14">IF(INDEX(CapexBuyMonth,ROW()-6)=BQ$3,INDEX(CapexBuyAmount,ROW()-6),0)</f>
        <v>0</v>
      </c>
      <c r="BR14" s="76" cm="1">
        <f t="array" ref="BR14">IF(INDEX(CapexBuyMonth,ROW()-6)=BR$3,INDEX(CapexBuyAmount,ROW()-6),0)</f>
        <v>0</v>
      </c>
    </row>
    <row r="15" spans="1:106" hidden="1" x14ac:dyDescent="0.25">
      <c r="B15" s="248"/>
      <c r="C15" s="72" cm="1">
        <f t="array" ref="C15">INDEX(CapexItem,ROW()-6)</f>
        <v>0</v>
      </c>
      <c r="E15" s="73">
        <f t="shared" si="0"/>
        <v>0</v>
      </c>
      <c r="F15" s="73">
        <f t="shared" si="1"/>
        <v>0</v>
      </c>
      <c r="G15" s="73">
        <f t="shared" si="2"/>
        <v>0</v>
      </c>
      <c r="H15" s="73">
        <f t="shared" si="3"/>
        <v>0</v>
      </c>
      <c r="I15" s="73">
        <f t="shared" si="4"/>
        <v>0</v>
      </c>
      <c r="K15" s="74" cm="1">
        <f t="array" ref="K15">IF(INDEX(CapexBuyMonth,ROW()-6)=K$3,INDEX(CapexBuyAmount,ROW()-6),0)</f>
        <v>0</v>
      </c>
      <c r="L15" s="75" cm="1">
        <f t="array" ref="L15">IF(INDEX(CapexBuyMonth,ROW()-6)=L$3,INDEX(CapexBuyAmount,ROW()-6),0)</f>
        <v>0</v>
      </c>
      <c r="M15" s="75" cm="1">
        <f t="array" ref="M15">IF(INDEX(CapexBuyMonth,ROW()-6)=M$3,INDEX(CapexBuyAmount,ROW()-6),0)</f>
        <v>0</v>
      </c>
      <c r="N15" s="75" cm="1">
        <f t="array" ref="N15">IF(INDEX(CapexBuyMonth,ROW()-6)=N$3,INDEX(CapexBuyAmount,ROW()-6),0)</f>
        <v>0</v>
      </c>
      <c r="O15" s="75" cm="1">
        <f t="array" ref="O15">IF(INDEX(CapexBuyMonth,ROW()-6)=O$3,INDEX(CapexBuyAmount,ROW()-6),0)</f>
        <v>0</v>
      </c>
      <c r="P15" s="75" cm="1">
        <f t="array" ref="P15">IF(INDEX(CapexBuyMonth,ROW()-6)=P$3,INDEX(CapexBuyAmount,ROW()-6),0)</f>
        <v>0</v>
      </c>
      <c r="Q15" s="75" cm="1">
        <f t="array" ref="Q15">IF(INDEX(CapexBuyMonth,ROW()-6)=Q$3,INDEX(CapexBuyAmount,ROW()-6),0)</f>
        <v>0</v>
      </c>
      <c r="R15" s="75" cm="1">
        <f t="array" ref="R15">IF(INDEX(CapexBuyMonth,ROW()-6)=R$3,INDEX(CapexBuyAmount,ROW()-6),0)</f>
        <v>0</v>
      </c>
      <c r="S15" s="75" cm="1">
        <f t="array" ref="S15">IF(INDEX(CapexBuyMonth,ROW()-6)=S$3,INDEX(CapexBuyAmount,ROW()-6),0)</f>
        <v>0</v>
      </c>
      <c r="T15" s="75" cm="1">
        <f t="array" ref="T15">IF(INDEX(CapexBuyMonth,ROW()-6)=T$3,INDEX(CapexBuyAmount,ROW()-6),0)</f>
        <v>0</v>
      </c>
      <c r="U15" s="75" cm="1">
        <f t="array" ref="U15">IF(INDEX(CapexBuyMonth,ROW()-6)=U$3,INDEX(CapexBuyAmount,ROW()-6),0)</f>
        <v>0</v>
      </c>
      <c r="V15" s="76" cm="1">
        <f t="array" ref="V15">IF(INDEX(CapexBuyMonth,ROW()-6)=V$3,INDEX(CapexBuyAmount,ROW()-6),0)</f>
        <v>0</v>
      </c>
      <c r="W15" s="74" cm="1">
        <f t="array" ref="W15">IF(INDEX(CapexBuyMonth,ROW()-6)=W$3,INDEX(CapexBuyAmount,ROW()-6),0)</f>
        <v>0</v>
      </c>
      <c r="X15" s="75" cm="1">
        <f t="array" ref="X15">IF(INDEX(CapexBuyMonth,ROW()-6)=X$3,INDEX(CapexBuyAmount,ROW()-6),0)</f>
        <v>0</v>
      </c>
      <c r="Y15" s="75" cm="1">
        <f t="array" ref="Y15">IF(INDEX(CapexBuyMonth,ROW()-6)=Y$3,INDEX(CapexBuyAmount,ROW()-6),0)</f>
        <v>0</v>
      </c>
      <c r="Z15" s="75" cm="1">
        <f t="array" ref="Z15">IF(INDEX(CapexBuyMonth,ROW()-6)=Z$3,INDEX(CapexBuyAmount,ROW()-6),0)</f>
        <v>0</v>
      </c>
      <c r="AA15" s="75" cm="1">
        <f t="array" ref="AA15">IF(INDEX(CapexBuyMonth,ROW()-6)=AA$3,INDEX(CapexBuyAmount,ROW()-6),0)</f>
        <v>0</v>
      </c>
      <c r="AB15" s="75" cm="1">
        <f t="array" ref="AB15">IF(INDEX(CapexBuyMonth,ROW()-6)=AB$3,INDEX(CapexBuyAmount,ROW()-6),0)</f>
        <v>0</v>
      </c>
      <c r="AC15" s="75" cm="1">
        <f t="array" ref="AC15">IF(INDEX(CapexBuyMonth,ROW()-6)=AC$3,INDEX(CapexBuyAmount,ROW()-6),0)</f>
        <v>0</v>
      </c>
      <c r="AD15" s="75" cm="1">
        <f t="array" ref="AD15">IF(INDEX(CapexBuyMonth,ROW()-6)=AD$3,INDEX(CapexBuyAmount,ROW()-6),0)</f>
        <v>0</v>
      </c>
      <c r="AE15" s="75" cm="1">
        <f t="array" ref="AE15">IF(INDEX(CapexBuyMonth,ROW()-6)=AE$3,INDEX(CapexBuyAmount,ROW()-6),0)</f>
        <v>0</v>
      </c>
      <c r="AF15" s="75" cm="1">
        <f t="array" ref="AF15">IF(INDEX(CapexBuyMonth,ROW()-6)=AF$3,INDEX(CapexBuyAmount,ROW()-6),0)</f>
        <v>0</v>
      </c>
      <c r="AG15" s="75" cm="1">
        <f t="array" ref="AG15">IF(INDEX(CapexBuyMonth,ROW()-6)=AG$3,INDEX(CapexBuyAmount,ROW()-6),0)</f>
        <v>0</v>
      </c>
      <c r="AH15" s="76" cm="1">
        <f t="array" ref="AH15">IF(INDEX(CapexBuyMonth,ROW()-6)=AH$3,INDEX(CapexBuyAmount,ROW()-6),0)</f>
        <v>0</v>
      </c>
      <c r="AI15" s="74" cm="1">
        <f t="array" ref="AI15">IF(INDEX(CapexBuyMonth,ROW()-6)=AI$3,INDEX(CapexBuyAmount,ROW()-6),0)</f>
        <v>0</v>
      </c>
      <c r="AJ15" s="75" cm="1">
        <f t="array" ref="AJ15">IF(INDEX(CapexBuyMonth,ROW()-6)=AJ$3,INDEX(CapexBuyAmount,ROW()-6),0)</f>
        <v>0</v>
      </c>
      <c r="AK15" s="75" cm="1">
        <f t="array" ref="AK15">IF(INDEX(CapexBuyMonth,ROW()-6)=AK$3,INDEX(CapexBuyAmount,ROW()-6),0)</f>
        <v>0</v>
      </c>
      <c r="AL15" s="75" cm="1">
        <f t="array" ref="AL15">IF(INDEX(CapexBuyMonth,ROW()-6)=AL$3,INDEX(CapexBuyAmount,ROW()-6),0)</f>
        <v>0</v>
      </c>
      <c r="AM15" s="75" cm="1">
        <f t="array" ref="AM15">IF(INDEX(CapexBuyMonth,ROW()-6)=AM$3,INDEX(CapexBuyAmount,ROW()-6),0)</f>
        <v>0</v>
      </c>
      <c r="AN15" s="75" cm="1">
        <f t="array" ref="AN15">IF(INDEX(CapexBuyMonth,ROW()-6)=AN$3,INDEX(CapexBuyAmount,ROW()-6),0)</f>
        <v>0</v>
      </c>
      <c r="AO15" s="75" cm="1">
        <f t="array" ref="AO15">IF(INDEX(CapexBuyMonth,ROW()-6)=AO$3,INDEX(CapexBuyAmount,ROW()-6),0)</f>
        <v>0</v>
      </c>
      <c r="AP15" s="75" cm="1">
        <f t="array" ref="AP15">IF(INDEX(CapexBuyMonth,ROW()-6)=AP$3,INDEX(CapexBuyAmount,ROW()-6),0)</f>
        <v>0</v>
      </c>
      <c r="AQ15" s="75" cm="1">
        <f t="array" ref="AQ15">IF(INDEX(CapexBuyMonth,ROW()-6)=AQ$3,INDEX(CapexBuyAmount,ROW()-6),0)</f>
        <v>0</v>
      </c>
      <c r="AR15" s="75" cm="1">
        <f t="array" ref="AR15">IF(INDEX(CapexBuyMonth,ROW()-6)=AR$3,INDEX(CapexBuyAmount,ROW()-6),0)</f>
        <v>0</v>
      </c>
      <c r="AS15" s="75" cm="1">
        <f t="array" ref="AS15">IF(INDEX(CapexBuyMonth,ROW()-6)=AS$3,INDEX(CapexBuyAmount,ROW()-6),0)</f>
        <v>0</v>
      </c>
      <c r="AT15" s="76" cm="1">
        <f t="array" ref="AT15">IF(INDEX(CapexBuyMonth,ROW()-6)=AT$3,INDEX(CapexBuyAmount,ROW()-6),0)</f>
        <v>0</v>
      </c>
      <c r="AU15" s="74" cm="1">
        <f t="array" ref="AU15">IF(INDEX(CapexBuyMonth,ROW()-6)=AU$3,INDEX(CapexBuyAmount,ROW()-6),0)</f>
        <v>0</v>
      </c>
      <c r="AV15" s="75" cm="1">
        <f t="array" ref="AV15">IF(INDEX(CapexBuyMonth,ROW()-6)=AV$3,INDEX(CapexBuyAmount,ROW()-6),0)</f>
        <v>0</v>
      </c>
      <c r="AW15" s="75" cm="1">
        <f t="array" ref="AW15">IF(INDEX(CapexBuyMonth,ROW()-6)=AW$3,INDEX(CapexBuyAmount,ROW()-6),0)</f>
        <v>0</v>
      </c>
      <c r="AX15" s="75" cm="1">
        <f t="array" ref="AX15">IF(INDEX(CapexBuyMonth,ROW()-6)=AX$3,INDEX(CapexBuyAmount,ROW()-6),0)</f>
        <v>0</v>
      </c>
      <c r="AY15" s="75" cm="1">
        <f t="array" ref="AY15">IF(INDEX(CapexBuyMonth,ROW()-6)=AY$3,INDEX(CapexBuyAmount,ROW()-6),0)</f>
        <v>0</v>
      </c>
      <c r="AZ15" s="75" cm="1">
        <f t="array" ref="AZ15">IF(INDEX(CapexBuyMonth,ROW()-6)=AZ$3,INDEX(CapexBuyAmount,ROW()-6),0)</f>
        <v>0</v>
      </c>
      <c r="BA15" s="75" cm="1">
        <f t="array" ref="BA15">IF(INDEX(CapexBuyMonth,ROW()-6)=BA$3,INDEX(CapexBuyAmount,ROW()-6),0)</f>
        <v>0</v>
      </c>
      <c r="BB15" s="75" cm="1">
        <f t="array" ref="BB15">IF(INDEX(CapexBuyMonth,ROW()-6)=BB$3,INDEX(CapexBuyAmount,ROW()-6),0)</f>
        <v>0</v>
      </c>
      <c r="BC15" s="75" cm="1">
        <f t="array" ref="BC15">IF(INDEX(CapexBuyMonth,ROW()-6)=BC$3,INDEX(CapexBuyAmount,ROW()-6),0)</f>
        <v>0</v>
      </c>
      <c r="BD15" s="75" cm="1">
        <f t="array" ref="BD15">IF(INDEX(CapexBuyMonth,ROW()-6)=BD$3,INDEX(CapexBuyAmount,ROW()-6),0)</f>
        <v>0</v>
      </c>
      <c r="BE15" s="75" cm="1">
        <f t="array" ref="BE15">IF(INDEX(CapexBuyMonth,ROW()-6)=BE$3,INDEX(CapexBuyAmount,ROW()-6),0)</f>
        <v>0</v>
      </c>
      <c r="BF15" s="76" cm="1">
        <f t="array" ref="BF15">IF(INDEX(CapexBuyMonth,ROW()-6)=BF$3,INDEX(CapexBuyAmount,ROW()-6),0)</f>
        <v>0</v>
      </c>
      <c r="BG15" s="74" cm="1">
        <f t="array" ref="BG15">IF(INDEX(CapexBuyMonth,ROW()-6)=BG$3,INDEX(CapexBuyAmount,ROW()-6),0)</f>
        <v>0</v>
      </c>
      <c r="BH15" s="75" cm="1">
        <f t="array" ref="BH15">IF(INDEX(CapexBuyMonth,ROW()-6)=BH$3,INDEX(CapexBuyAmount,ROW()-6),0)</f>
        <v>0</v>
      </c>
      <c r="BI15" s="75" cm="1">
        <f t="array" ref="BI15">IF(INDEX(CapexBuyMonth,ROW()-6)=BI$3,INDEX(CapexBuyAmount,ROW()-6),0)</f>
        <v>0</v>
      </c>
      <c r="BJ15" s="75" cm="1">
        <f t="array" ref="BJ15">IF(INDEX(CapexBuyMonth,ROW()-6)=BJ$3,INDEX(CapexBuyAmount,ROW()-6),0)</f>
        <v>0</v>
      </c>
      <c r="BK15" s="75" cm="1">
        <f t="array" ref="BK15">IF(INDEX(CapexBuyMonth,ROW()-6)=BK$3,INDEX(CapexBuyAmount,ROW()-6),0)</f>
        <v>0</v>
      </c>
      <c r="BL15" s="75" cm="1">
        <f t="array" ref="BL15">IF(INDEX(CapexBuyMonth,ROW()-6)=BL$3,INDEX(CapexBuyAmount,ROW()-6),0)</f>
        <v>0</v>
      </c>
      <c r="BM15" s="75" cm="1">
        <f t="array" ref="BM15">IF(INDEX(CapexBuyMonth,ROW()-6)=BM$3,INDEX(CapexBuyAmount,ROW()-6),0)</f>
        <v>0</v>
      </c>
      <c r="BN15" s="75" cm="1">
        <f t="array" ref="BN15">IF(INDEX(CapexBuyMonth,ROW()-6)=BN$3,INDEX(CapexBuyAmount,ROW()-6),0)</f>
        <v>0</v>
      </c>
      <c r="BO15" s="75" cm="1">
        <f t="array" ref="BO15">IF(INDEX(CapexBuyMonth,ROW()-6)=BO$3,INDEX(CapexBuyAmount,ROW()-6),0)</f>
        <v>0</v>
      </c>
      <c r="BP15" s="75" cm="1">
        <f t="array" ref="BP15">IF(INDEX(CapexBuyMonth,ROW()-6)=BP$3,INDEX(CapexBuyAmount,ROW()-6),0)</f>
        <v>0</v>
      </c>
      <c r="BQ15" s="75" cm="1">
        <f t="array" ref="BQ15">IF(INDEX(CapexBuyMonth,ROW()-6)=BQ$3,INDEX(CapexBuyAmount,ROW()-6),0)</f>
        <v>0</v>
      </c>
      <c r="BR15" s="76" cm="1">
        <f t="array" ref="BR15">IF(INDEX(CapexBuyMonth,ROW()-6)=BR$3,INDEX(CapexBuyAmount,ROW()-6),0)</f>
        <v>0</v>
      </c>
    </row>
    <row r="16" spans="1:106" hidden="1" x14ac:dyDescent="0.25">
      <c r="B16" s="248"/>
      <c r="C16" s="72" cm="1">
        <f t="array" ref="C16">INDEX(CapexItem,ROW()-6)</f>
        <v>0</v>
      </c>
      <c r="E16" s="73">
        <f t="shared" si="0"/>
        <v>0</v>
      </c>
      <c r="F16" s="73">
        <f t="shared" si="1"/>
        <v>0</v>
      </c>
      <c r="G16" s="73">
        <f t="shared" si="2"/>
        <v>0</v>
      </c>
      <c r="H16" s="73">
        <f t="shared" si="3"/>
        <v>0</v>
      </c>
      <c r="I16" s="73">
        <f t="shared" si="4"/>
        <v>0</v>
      </c>
      <c r="K16" s="74" cm="1">
        <f t="array" ref="K16">IF(INDEX(CapexBuyMonth,ROW()-6)=K$3,INDEX(CapexBuyAmount,ROW()-6),0)</f>
        <v>0</v>
      </c>
      <c r="L16" s="75" cm="1">
        <f t="array" ref="L16">IF(INDEX(CapexBuyMonth,ROW()-6)=L$3,INDEX(CapexBuyAmount,ROW()-6),0)</f>
        <v>0</v>
      </c>
      <c r="M16" s="75" cm="1">
        <f t="array" ref="M16">IF(INDEX(CapexBuyMonth,ROW()-6)=M$3,INDEX(CapexBuyAmount,ROW()-6),0)</f>
        <v>0</v>
      </c>
      <c r="N16" s="75" cm="1">
        <f t="array" ref="N16">IF(INDEX(CapexBuyMonth,ROW()-6)=N$3,INDEX(CapexBuyAmount,ROW()-6),0)</f>
        <v>0</v>
      </c>
      <c r="O16" s="75" cm="1">
        <f t="array" ref="O16">IF(INDEX(CapexBuyMonth,ROW()-6)=O$3,INDEX(CapexBuyAmount,ROW()-6),0)</f>
        <v>0</v>
      </c>
      <c r="P16" s="75" cm="1">
        <f t="array" ref="P16">IF(INDEX(CapexBuyMonth,ROW()-6)=P$3,INDEX(CapexBuyAmount,ROW()-6),0)</f>
        <v>0</v>
      </c>
      <c r="Q16" s="75" cm="1">
        <f t="array" ref="Q16">IF(INDEX(CapexBuyMonth,ROW()-6)=Q$3,INDEX(CapexBuyAmount,ROW()-6),0)</f>
        <v>0</v>
      </c>
      <c r="R16" s="75" cm="1">
        <f t="array" ref="R16">IF(INDEX(CapexBuyMonth,ROW()-6)=R$3,INDEX(CapexBuyAmount,ROW()-6),0)</f>
        <v>0</v>
      </c>
      <c r="S16" s="75" cm="1">
        <f t="array" ref="S16">IF(INDEX(CapexBuyMonth,ROW()-6)=S$3,INDEX(CapexBuyAmount,ROW()-6),0)</f>
        <v>0</v>
      </c>
      <c r="T16" s="75" cm="1">
        <f t="array" ref="T16">IF(INDEX(CapexBuyMonth,ROW()-6)=T$3,INDEX(CapexBuyAmount,ROW()-6),0)</f>
        <v>0</v>
      </c>
      <c r="U16" s="75" cm="1">
        <f t="array" ref="U16">IF(INDEX(CapexBuyMonth,ROW()-6)=U$3,INDEX(CapexBuyAmount,ROW()-6),0)</f>
        <v>0</v>
      </c>
      <c r="V16" s="76" cm="1">
        <f t="array" ref="V16">IF(INDEX(CapexBuyMonth,ROW()-6)=V$3,INDEX(CapexBuyAmount,ROW()-6),0)</f>
        <v>0</v>
      </c>
      <c r="W16" s="74" cm="1">
        <f t="array" ref="W16">IF(INDEX(CapexBuyMonth,ROW()-6)=W$3,INDEX(CapexBuyAmount,ROW()-6),0)</f>
        <v>0</v>
      </c>
      <c r="X16" s="75" cm="1">
        <f t="array" ref="X16">IF(INDEX(CapexBuyMonth,ROW()-6)=X$3,INDEX(CapexBuyAmount,ROW()-6),0)</f>
        <v>0</v>
      </c>
      <c r="Y16" s="75" cm="1">
        <f t="array" ref="Y16">IF(INDEX(CapexBuyMonth,ROW()-6)=Y$3,INDEX(CapexBuyAmount,ROW()-6),0)</f>
        <v>0</v>
      </c>
      <c r="Z16" s="75" cm="1">
        <f t="array" ref="Z16">IF(INDEX(CapexBuyMonth,ROW()-6)=Z$3,INDEX(CapexBuyAmount,ROW()-6),0)</f>
        <v>0</v>
      </c>
      <c r="AA16" s="75" cm="1">
        <f t="array" ref="AA16">IF(INDEX(CapexBuyMonth,ROW()-6)=AA$3,INDEX(CapexBuyAmount,ROW()-6),0)</f>
        <v>0</v>
      </c>
      <c r="AB16" s="75" cm="1">
        <f t="array" ref="AB16">IF(INDEX(CapexBuyMonth,ROW()-6)=AB$3,INDEX(CapexBuyAmount,ROW()-6),0)</f>
        <v>0</v>
      </c>
      <c r="AC16" s="75" cm="1">
        <f t="array" ref="AC16">IF(INDEX(CapexBuyMonth,ROW()-6)=AC$3,INDEX(CapexBuyAmount,ROW()-6),0)</f>
        <v>0</v>
      </c>
      <c r="AD16" s="75" cm="1">
        <f t="array" ref="AD16">IF(INDEX(CapexBuyMonth,ROW()-6)=AD$3,INDEX(CapexBuyAmount,ROW()-6),0)</f>
        <v>0</v>
      </c>
      <c r="AE16" s="75" cm="1">
        <f t="array" ref="AE16">IF(INDEX(CapexBuyMonth,ROW()-6)=AE$3,INDEX(CapexBuyAmount,ROW()-6),0)</f>
        <v>0</v>
      </c>
      <c r="AF16" s="75" cm="1">
        <f t="array" ref="AF16">IF(INDEX(CapexBuyMonth,ROW()-6)=AF$3,INDEX(CapexBuyAmount,ROW()-6),0)</f>
        <v>0</v>
      </c>
      <c r="AG16" s="75" cm="1">
        <f t="array" ref="AG16">IF(INDEX(CapexBuyMonth,ROW()-6)=AG$3,INDEX(CapexBuyAmount,ROW()-6),0)</f>
        <v>0</v>
      </c>
      <c r="AH16" s="76" cm="1">
        <f t="array" ref="AH16">IF(INDEX(CapexBuyMonth,ROW()-6)=AH$3,INDEX(CapexBuyAmount,ROW()-6),0)</f>
        <v>0</v>
      </c>
      <c r="AI16" s="74" cm="1">
        <f t="array" ref="AI16">IF(INDEX(CapexBuyMonth,ROW()-6)=AI$3,INDEX(CapexBuyAmount,ROW()-6),0)</f>
        <v>0</v>
      </c>
      <c r="AJ16" s="75" cm="1">
        <f t="array" ref="AJ16">IF(INDEX(CapexBuyMonth,ROW()-6)=AJ$3,INDEX(CapexBuyAmount,ROW()-6),0)</f>
        <v>0</v>
      </c>
      <c r="AK16" s="75" cm="1">
        <f t="array" ref="AK16">IF(INDEX(CapexBuyMonth,ROW()-6)=AK$3,INDEX(CapexBuyAmount,ROW()-6),0)</f>
        <v>0</v>
      </c>
      <c r="AL16" s="75" cm="1">
        <f t="array" ref="AL16">IF(INDEX(CapexBuyMonth,ROW()-6)=AL$3,INDEX(CapexBuyAmount,ROW()-6),0)</f>
        <v>0</v>
      </c>
      <c r="AM16" s="75" cm="1">
        <f t="array" ref="AM16">IF(INDEX(CapexBuyMonth,ROW()-6)=AM$3,INDEX(CapexBuyAmount,ROW()-6),0)</f>
        <v>0</v>
      </c>
      <c r="AN16" s="75" cm="1">
        <f t="array" ref="AN16">IF(INDEX(CapexBuyMonth,ROW()-6)=AN$3,INDEX(CapexBuyAmount,ROW()-6),0)</f>
        <v>0</v>
      </c>
      <c r="AO16" s="75" cm="1">
        <f t="array" ref="AO16">IF(INDEX(CapexBuyMonth,ROW()-6)=AO$3,INDEX(CapexBuyAmount,ROW()-6),0)</f>
        <v>0</v>
      </c>
      <c r="AP16" s="75" cm="1">
        <f t="array" ref="AP16">IF(INDEX(CapexBuyMonth,ROW()-6)=AP$3,INDEX(CapexBuyAmount,ROW()-6),0)</f>
        <v>0</v>
      </c>
      <c r="AQ16" s="75" cm="1">
        <f t="array" ref="AQ16">IF(INDEX(CapexBuyMonth,ROW()-6)=AQ$3,INDEX(CapexBuyAmount,ROW()-6),0)</f>
        <v>0</v>
      </c>
      <c r="AR16" s="75" cm="1">
        <f t="array" ref="AR16">IF(INDEX(CapexBuyMonth,ROW()-6)=AR$3,INDEX(CapexBuyAmount,ROW()-6),0)</f>
        <v>0</v>
      </c>
      <c r="AS16" s="75" cm="1">
        <f t="array" ref="AS16">IF(INDEX(CapexBuyMonth,ROW()-6)=AS$3,INDEX(CapexBuyAmount,ROW()-6),0)</f>
        <v>0</v>
      </c>
      <c r="AT16" s="76" cm="1">
        <f t="array" ref="AT16">IF(INDEX(CapexBuyMonth,ROW()-6)=AT$3,INDEX(CapexBuyAmount,ROW()-6),0)</f>
        <v>0</v>
      </c>
      <c r="AU16" s="74" cm="1">
        <f t="array" ref="AU16">IF(INDEX(CapexBuyMonth,ROW()-6)=AU$3,INDEX(CapexBuyAmount,ROW()-6),0)</f>
        <v>0</v>
      </c>
      <c r="AV16" s="75" cm="1">
        <f t="array" ref="AV16">IF(INDEX(CapexBuyMonth,ROW()-6)=AV$3,INDEX(CapexBuyAmount,ROW()-6),0)</f>
        <v>0</v>
      </c>
      <c r="AW16" s="75" cm="1">
        <f t="array" ref="AW16">IF(INDEX(CapexBuyMonth,ROW()-6)=AW$3,INDEX(CapexBuyAmount,ROW()-6),0)</f>
        <v>0</v>
      </c>
      <c r="AX16" s="75" cm="1">
        <f t="array" ref="AX16">IF(INDEX(CapexBuyMonth,ROW()-6)=AX$3,INDEX(CapexBuyAmount,ROW()-6),0)</f>
        <v>0</v>
      </c>
      <c r="AY16" s="75" cm="1">
        <f t="array" ref="AY16">IF(INDEX(CapexBuyMonth,ROW()-6)=AY$3,INDEX(CapexBuyAmount,ROW()-6),0)</f>
        <v>0</v>
      </c>
      <c r="AZ16" s="75" cm="1">
        <f t="array" ref="AZ16">IF(INDEX(CapexBuyMonth,ROW()-6)=AZ$3,INDEX(CapexBuyAmount,ROW()-6),0)</f>
        <v>0</v>
      </c>
      <c r="BA16" s="75" cm="1">
        <f t="array" ref="BA16">IF(INDEX(CapexBuyMonth,ROW()-6)=BA$3,INDEX(CapexBuyAmount,ROW()-6),0)</f>
        <v>0</v>
      </c>
      <c r="BB16" s="75" cm="1">
        <f t="array" ref="BB16">IF(INDEX(CapexBuyMonth,ROW()-6)=BB$3,INDEX(CapexBuyAmount,ROW()-6),0)</f>
        <v>0</v>
      </c>
      <c r="BC16" s="75" cm="1">
        <f t="array" ref="BC16">IF(INDEX(CapexBuyMonth,ROW()-6)=BC$3,INDEX(CapexBuyAmount,ROW()-6),0)</f>
        <v>0</v>
      </c>
      <c r="BD16" s="75" cm="1">
        <f t="array" ref="BD16">IF(INDEX(CapexBuyMonth,ROW()-6)=BD$3,INDEX(CapexBuyAmount,ROW()-6),0)</f>
        <v>0</v>
      </c>
      <c r="BE16" s="75" cm="1">
        <f t="array" ref="BE16">IF(INDEX(CapexBuyMonth,ROW()-6)=BE$3,INDEX(CapexBuyAmount,ROW()-6),0)</f>
        <v>0</v>
      </c>
      <c r="BF16" s="76" cm="1">
        <f t="array" ref="BF16">IF(INDEX(CapexBuyMonth,ROW()-6)=BF$3,INDEX(CapexBuyAmount,ROW()-6),0)</f>
        <v>0</v>
      </c>
      <c r="BG16" s="74" cm="1">
        <f t="array" ref="BG16">IF(INDEX(CapexBuyMonth,ROW()-6)=BG$3,INDEX(CapexBuyAmount,ROW()-6),0)</f>
        <v>0</v>
      </c>
      <c r="BH16" s="75" cm="1">
        <f t="array" ref="BH16">IF(INDEX(CapexBuyMonth,ROW()-6)=BH$3,INDEX(CapexBuyAmount,ROW()-6),0)</f>
        <v>0</v>
      </c>
      <c r="BI16" s="75" cm="1">
        <f t="array" ref="BI16">IF(INDEX(CapexBuyMonth,ROW()-6)=BI$3,INDEX(CapexBuyAmount,ROW()-6),0)</f>
        <v>0</v>
      </c>
      <c r="BJ16" s="75" cm="1">
        <f t="array" ref="BJ16">IF(INDEX(CapexBuyMonth,ROW()-6)=BJ$3,INDEX(CapexBuyAmount,ROW()-6),0)</f>
        <v>0</v>
      </c>
      <c r="BK16" s="75" cm="1">
        <f t="array" ref="BK16">IF(INDEX(CapexBuyMonth,ROW()-6)=BK$3,INDEX(CapexBuyAmount,ROW()-6),0)</f>
        <v>0</v>
      </c>
      <c r="BL16" s="75" cm="1">
        <f t="array" ref="BL16">IF(INDEX(CapexBuyMonth,ROW()-6)=BL$3,INDEX(CapexBuyAmount,ROW()-6),0)</f>
        <v>0</v>
      </c>
      <c r="BM16" s="75" cm="1">
        <f t="array" ref="BM16">IF(INDEX(CapexBuyMonth,ROW()-6)=BM$3,INDEX(CapexBuyAmount,ROW()-6),0)</f>
        <v>0</v>
      </c>
      <c r="BN16" s="75" cm="1">
        <f t="array" ref="BN16">IF(INDEX(CapexBuyMonth,ROW()-6)=BN$3,INDEX(CapexBuyAmount,ROW()-6),0)</f>
        <v>0</v>
      </c>
      <c r="BO16" s="75" cm="1">
        <f t="array" ref="BO16">IF(INDEX(CapexBuyMonth,ROW()-6)=BO$3,INDEX(CapexBuyAmount,ROW()-6),0)</f>
        <v>0</v>
      </c>
      <c r="BP16" s="75" cm="1">
        <f t="array" ref="BP16">IF(INDEX(CapexBuyMonth,ROW()-6)=BP$3,INDEX(CapexBuyAmount,ROW()-6),0)</f>
        <v>0</v>
      </c>
      <c r="BQ16" s="75" cm="1">
        <f t="array" ref="BQ16">IF(INDEX(CapexBuyMonth,ROW()-6)=BQ$3,INDEX(CapexBuyAmount,ROW()-6),0)</f>
        <v>0</v>
      </c>
      <c r="BR16" s="76" cm="1">
        <f t="array" ref="BR16">IF(INDEX(CapexBuyMonth,ROW()-6)=BR$3,INDEX(CapexBuyAmount,ROW()-6),0)</f>
        <v>0</v>
      </c>
    </row>
    <row r="17" spans="2:70" hidden="1" x14ac:dyDescent="0.25">
      <c r="B17" s="248"/>
      <c r="C17" s="72" cm="1">
        <f t="array" ref="C17">INDEX(CapexItem,ROW()-6)</f>
        <v>0</v>
      </c>
      <c r="E17" s="73">
        <f t="shared" si="0"/>
        <v>0</v>
      </c>
      <c r="F17" s="73">
        <f t="shared" si="1"/>
        <v>0</v>
      </c>
      <c r="G17" s="73">
        <f t="shared" si="2"/>
        <v>0</v>
      </c>
      <c r="H17" s="73">
        <f t="shared" si="3"/>
        <v>0</v>
      </c>
      <c r="I17" s="73">
        <f t="shared" si="4"/>
        <v>0</v>
      </c>
      <c r="K17" s="74" cm="1">
        <f t="array" ref="K17">IF(INDEX(CapexBuyMonth,ROW()-6)=K$3,INDEX(CapexBuyAmount,ROW()-6),0)</f>
        <v>0</v>
      </c>
      <c r="L17" s="75" cm="1">
        <f t="array" ref="L17">IF(INDEX(CapexBuyMonth,ROW()-6)=L$3,INDEX(CapexBuyAmount,ROW()-6),0)</f>
        <v>0</v>
      </c>
      <c r="M17" s="75" cm="1">
        <f t="array" ref="M17">IF(INDEX(CapexBuyMonth,ROW()-6)=M$3,INDEX(CapexBuyAmount,ROW()-6),0)</f>
        <v>0</v>
      </c>
      <c r="N17" s="75" cm="1">
        <f t="array" ref="N17">IF(INDEX(CapexBuyMonth,ROW()-6)=N$3,INDEX(CapexBuyAmount,ROW()-6),0)</f>
        <v>0</v>
      </c>
      <c r="O17" s="75" cm="1">
        <f t="array" ref="O17">IF(INDEX(CapexBuyMonth,ROW()-6)=O$3,INDEX(CapexBuyAmount,ROW()-6),0)</f>
        <v>0</v>
      </c>
      <c r="P17" s="75" cm="1">
        <f t="array" ref="P17">IF(INDEX(CapexBuyMonth,ROW()-6)=P$3,INDEX(CapexBuyAmount,ROW()-6),0)</f>
        <v>0</v>
      </c>
      <c r="Q17" s="75" cm="1">
        <f t="array" ref="Q17">IF(INDEX(CapexBuyMonth,ROW()-6)=Q$3,INDEX(CapexBuyAmount,ROW()-6),0)</f>
        <v>0</v>
      </c>
      <c r="R17" s="75" cm="1">
        <f t="array" ref="R17">IF(INDEX(CapexBuyMonth,ROW()-6)=R$3,INDEX(CapexBuyAmount,ROW()-6),0)</f>
        <v>0</v>
      </c>
      <c r="S17" s="75" cm="1">
        <f t="array" ref="S17">IF(INDEX(CapexBuyMonth,ROW()-6)=S$3,INDEX(CapexBuyAmount,ROW()-6),0)</f>
        <v>0</v>
      </c>
      <c r="T17" s="75" cm="1">
        <f t="array" ref="T17">IF(INDEX(CapexBuyMonth,ROW()-6)=T$3,INDEX(CapexBuyAmount,ROW()-6),0)</f>
        <v>0</v>
      </c>
      <c r="U17" s="75" cm="1">
        <f t="array" ref="U17">IF(INDEX(CapexBuyMonth,ROW()-6)=U$3,INDEX(CapexBuyAmount,ROW()-6),0)</f>
        <v>0</v>
      </c>
      <c r="V17" s="76" cm="1">
        <f t="array" ref="V17">IF(INDEX(CapexBuyMonth,ROW()-6)=V$3,INDEX(CapexBuyAmount,ROW()-6),0)</f>
        <v>0</v>
      </c>
      <c r="W17" s="74" cm="1">
        <f t="array" ref="W17">IF(INDEX(CapexBuyMonth,ROW()-6)=W$3,INDEX(CapexBuyAmount,ROW()-6),0)</f>
        <v>0</v>
      </c>
      <c r="X17" s="75" cm="1">
        <f t="array" ref="X17">IF(INDEX(CapexBuyMonth,ROW()-6)=X$3,INDEX(CapexBuyAmount,ROW()-6),0)</f>
        <v>0</v>
      </c>
      <c r="Y17" s="75" cm="1">
        <f t="array" ref="Y17">IF(INDEX(CapexBuyMonth,ROW()-6)=Y$3,INDEX(CapexBuyAmount,ROW()-6),0)</f>
        <v>0</v>
      </c>
      <c r="Z17" s="75" cm="1">
        <f t="array" ref="Z17">IF(INDEX(CapexBuyMonth,ROW()-6)=Z$3,INDEX(CapexBuyAmount,ROW()-6),0)</f>
        <v>0</v>
      </c>
      <c r="AA17" s="75" cm="1">
        <f t="array" ref="AA17">IF(INDEX(CapexBuyMonth,ROW()-6)=AA$3,INDEX(CapexBuyAmount,ROW()-6),0)</f>
        <v>0</v>
      </c>
      <c r="AB17" s="75" cm="1">
        <f t="array" ref="AB17">IF(INDEX(CapexBuyMonth,ROW()-6)=AB$3,INDEX(CapexBuyAmount,ROW()-6),0)</f>
        <v>0</v>
      </c>
      <c r="AC17" s="75" cm="1">
        <f t="array" ref="AC17">IF(INDEX(CapexBuyMonth,ROW()-6)=AC$3,INDEX(CapexBuyAmount,ROW()-6),0)</f>
        <v>0</v>
      </c>
      <c r="AD17" s="75" cm="1">
        <f t="array" ref="AD17">IF(INDEX(CapexBuyMonth,ROW()-6)=AD$3,INDEX(CapexBuyAmount,ROW()-6),0)</f>
        <v>0</v>
      </c>
      <c r="AE17" s="75" cm="1">
        <f t="array" ref="AE17">IF(INDEX(CapexBuyMonth,ROW()-6)=AE$3,INDEX(CapexBuyAmount,ROW()-6),0)</f>
        <v>0</v>
      </c>
      <c r="AF17" s="75" cm="1">
        <f t="array" ref="AF17">IF(INDEX(CapexBuyMonth,ROW()-6)=AF$3,INDEX(CapexBuyAmount,ROW()-6),0)</f>
        <v>0</v>
      </c>
      <c r="AG17" s="75" cm="1">
        <f t="array" ref="AG17">IF(INDEX(CapexBuyMonth,ROW()-6)=AG$3,INDEX(CapexBuyAmount,ROW()-6),0)</f>
        <v>0</v>
      </c>
      <c r="AH17" s="76" cm="1">
        <f t="array" ref="AH17">IF(INDEX(CapexBuyMonth,ROW()-6)=AH$3,INDEX(CapexBuyAmount,ROW()-6),0)</f>
        <v>0</v>
      </c>
      <c r="AI17" s="74" cm="1">
        <f t="array" ref="AI17">IF(INDEX(CapexBuyMonth,ROW()-6)=AI$3,INDEX(CapexBuyAmount,ROW()-6),0)</f>
        <v>0</v>
      </c>
      <c r="AJ17" s="75" cm="1">
        <f t="array" ref="AJ17">IF(INDEX(CapexBuyMonth,ROW()-6)=AJ$3,INDEX(CapexBuyAmount,ROW()-6),0)</f>
        <v>0</v>
      </c>
      <c r="AK17" s="75" cm="1">
        <f t="array" ref="AK17">IF(INDEX(CapexBuyMonth,ROW()-6)=AK$3,INDEX(CapexBuyAmount,ROW()-6),0)</f>
        <v>0</v>
      </c>
      <c r="AL17" s="75" cm="1">
        <f t="array" ref="AL17">IF(INDEX(CapexBuyMonth,ROW()-6)=AL$3,INDEX(CapexBuyAmount,ROW()-6),0)</f>
        <v>0</v>
      </c>
      <c r="AM17" s="75" cm="1">
        <f t="array" ref="AM17">IF(INDEX(CapexBuyMonth,ROW()-6)=AM$3,INDEX(CapexBuyAmount,ROW()-6),0)</f>
        <v>0</v>
      </c>
      <c r="AN17" s="75" cm="1">
        <f t="array" ref="AN17">IF(INDEX(CapexBuyMonth,ROW()-6)=AN$3,INDEX(CapexBuyAmount,ROW()-6),0)</f>
        <v>0</v>
      </c>
      <c r="AO17" s="75" cm="1">
        <f t="array" ref="AO17">IF(INDEX(CapexBuyMonth,ROW()-6)=AO$3,INDEX(CapexBuyAmount,ROW()-6),0)</f>
        <v>0</v>
      </c>
      <c r="AP17" s="75" cm="1">
        <f t="array" ref="AP17">IF(INDEX(CapexBuyMonth,ROW()-6)=AP$3,INDEX(CapexBuyAmount,ROW()-6),0)</f>
        <v>0</v>
      </c>
      <c r="AQ17" s="75" cm="1">
        <f t="array" ref="AQ17">IF(INDEX(CapexBuyMonth,ROW()-6)=AQ$3,INDEX(CapexBuyAmount,ROW()-6),0)</f>
        <v>0</v>
      </c>
      <c r="AR17" s="75" cm="1">
        <f t="array" ref="AR17">IF(INDEX(CapexBuyMonth,ROW()-6)=AR$3,INDEX(CapexBuyAmount,ROW()-6),0)</f>
        <v>0</v>
      </c>
      <c r="AS17" s="75" cm="1">
        <f t="array" ref="AS17">IF(INDEX(CapexBuyMonth,ROW()-6)=AS$3,INDEX(CapexBuyAmount,ROW()-6),0)</f>
        <v>0</v>
      </c>
      <c r="AT17" s="76" cm="1">
        <f t="array" ref="AT17">IF(INDEX(CapexBuyMonth,ROW()-6)=AT$3,INDEX(CapexBuyAmount,ROW()-6),0)</f>
        <v>0</v>
      </c>
      <c r="AU17" s="74" cm="1">
        <f t="array" ref="AU17">IF(INDEX(CapexBuyMonth,ROW()-6)=AU$3,INDEX(CapexBuyAmount,ROW()-6),0)</f>
        <v>0</v>
      </c>
      <c r="AV17" s="75" cm="1">
        <f t="array" ref="AV17">IF(INDEX(CapexBuyMonth,ROW()-6)=AV$3,INDEX(CapexBuyAmount,ROW()-6),0)</f>
        <v>0</v>
      </c>
      <c r="AW17" s="75" cm="1">
        <f t="array" ref="AW17">IF(INDEX(CapexBuyMonth,ROW()-6)=AW$3,INDEX(CapexBuyAmount,ROW()-6),0)</f>
        <v>0</v>
      </c>
      <c r="AX17" s="75" cm="1">
        <f t="array" ref="AX17">IF(INDEX(CapexBuyMonth,ROW()-6)=AX$3,INDEX(CapexBuyAmount,ROW()-6),0)</f>
        <v>0</v>
      </c>
      <c r="AY17" s="75" cm="1">
        <f t="array" ref="AY17">IF(INDEX(CapexBuyMonth,ROW()-6)=AY$3,INDEX(CapexBuyAmount,ROW()-6),0)</f>
        <v>0</v>
      </c>
      <c r="AZ17" s="75" cm="1">
        <f t="array" ref="AZ17">IF(INDEX(CapexBuyMonth,ROW()-6)=AZ$3,INDEX(CapexBuyAmount,ROW()-6),0)</f>
        <v>0</v>
      </c>
      <c r="BA17" s="75" cm="1">
        <f t="array" ref="BA17">IF(INDEX(CapexBuyMonth,ROW()-6)=BA$3,INDEX(CapexBuyAmount,ROW()-6),0)</f>
        <v>0</v>
      </c>
      <c r="BB17" s="75" cm="1">
        <f t="array" ref="BB17">IF(INDEX(CapexBuyMonth,ROW()-6)=BB$3,INDEX(CapexBuyAmount,ROW()-6),0)</f>
        <v>0</v>
      </c>
      <c r="BC17" s="75" cm="1">
        <f t="array" ref="BC17">IF(INDEX(CapexBuyMonth,ROW()-6)=BC$3,INDEX(CapexBuyAmount,ROW()-6),0)</f>
        <v>0</v>
      </c>
      <c r="BD17" s="75" cm="1">
        <f t="array" ref="BD17">IF(INDEX(CapexBuyMonth,ROW()-6)=BD$3,INDEX(CapexBuyAmount,ROW()-6),0)</f>
        <v>0</v>
      </c>
      <c r="BE17" s="75" cm="1">
        <f t="array" ref="BE17">IF(INDEX(CapexBuyMonth,ROW()-6)=BE$3,INDEX(CapexBuyAmount,ROW()-6),0)</f>
        <v>0</v>
      </c>
      <c r="BF17" s="76" cm="1">
        <f t="array" ref="BF17">IF(INDEX(CapexBuyMonth,ROW()-6)=BF$3,INDEX(CapexBuyAmount,ROW()-6),0)</f>
        <v>0</v>
      </c>
      <c r="BG17" s="74" cm="1">
        <f t="array" ref="BG17">IF(INDEX(CapexBuyMonth,ROW()-6)=BG$3,INDEX(CapexBuyAmount,ROW()-6),0)</f>
        <v>0</v>
      </c>
      <c r="BH17" s="75" cm="1">
        <f t="array" ref="BH17">IF(INDEX(CapexBuyMonth,ROW()-6)=BH$3,INDEX(CapexBuyAmount,ROW()-6),0)</f>
        <v>0</v>
      </c>
      <c r="BI17" s="75" cm="1">
        <f t="array" ref="BI17">IF(INDEX(CapexBuyMonth,ROW()-6)=BI$3,INDEX(CapexBuyAmount,ROW()-6),0)</f>
        <v>0</v>
      </c>
      <c r="BJ17" s="75" cm="1">
        <f t="array" ref="BJ17">IF(INDEX(CapexBuyMonth,ROW()-6)=BJ$3,INDEX(CapexBuyAmount,ROW()-6),0)</f>
        <v>0</v>
      </c>
      <c r="BK17" s="75" cm="1">
        <f t="array" ref="BK17">IF(INDEX(CapexBuyMonth,ROW()-6)=BK$3,INDEX(CapexBuyAmount,ROW()-6),0)</f>
        <v>0</v>
      </c>
      <c r="BL17" s="75" cm="1">
        <f t="array" ref="BL17">IF(INDEX(CapexBuyMonth,ROW()-6)=BL$3,INDEX(CapexBuyAmount,ROW()-6),0)</f>
        <v>0</v>
      </c>
      <c r="BM17" s="75" cm="1">
        <f t="array" ref="BM17">IF(INDEX(CapexBuyMonth,ROW()-6)=BM$3,INDEX(CapexBuyAmount,ROW()-6),0)</f>
        <v>0</v>
      </c>
      <c r="BN17" s="75" cm="1">
        <f t="array" ref="BN17">IF(INDEX(CapexBuyMonth,ROW()-6)=BN$3,INDEX(CapexBuyAmount,ROW()-6),0)</f>
        <v>0</v>
      </c>
      <c r="BO17" s="75" cm="1">
        <f t="array" ref="BO17">IF(INDEX(CapexBuyMonth,ROW()-6)=BO$3,INDEX(CapexBuyAmount,ROW()-6),0)</f>
        <v>0</v>
      </c>
      <c r="BP17" s="75" cm="1">
        <f t="array" ref="BP17">IF(INDEX(CapexBuyMonth,ROW()-6)=BP$3,INDEX(CapexBuyAmount,ROW()-6),0)</f>
        <v>0</v>
      </c>
      <c r="BQ17" s="75" cm="1">
        <f t="array" ref="BQ17">IF(INDEX(CapexBuyMonth,ROW()-6)=BQ$3,INDEX(CapexBuyAmount,ROW()-6),0)</f>
        <v>0</v>
      </c>
      <c r="BR17" s="76" cm="1">
        <f t="array" ref="BR17">IF(INDEX(CapexBuyMonth,ROW()-6)=BR$3,INDEX(CapexBuyAmount,ROW()-6),0)</f>
        <v>0</v>
      </c>
    </row>
    <row r="18" spans="2:70" hidden="1" x14ac:dyDescent="0.25">
      <c r="B18" s="248"/>
      <c r="C18" s="72" cm="1">
        <f t="array" ref="C18">INDEX(CapexItem,ROW()-6)</f>
        <v>0</v>
      </c>
      <c r="E18" s="73">
        <f t="shared" si="0"/>
        <v>0</v>
      </c>
      <c r="F18" s="73">
        <f t="shared" si="1"/>
        <v>0</v>
      </c>
      <c r="G18" s="73">
        <f t="shared" si="2"/>
        <v>0</v>
      </c>
      <c r="H18" s="73">
        <f t="shared" si="3"/>
        <v>0</v>
      </c>
      <c r="I18" s="73">
        <f t="shared" si="4"/>
        <v>0</v>
      </c>
      <c r="K18" s="74" cm="1">
        <f t="array" ref="K18">IF(INDEX(CapexBuyMonth,ROW()-6)=K$3,INDEX(CapexBuyAmount,ROW()-6),0)</f>
        <v>0</v>
      </c>
      <c r="L18" s="75" cm="1">
        <f t="array" ref="L18">IF(INDEX(CapexBuyMonth,ROW()-6)=L$3,INDEX(CapexBuyAmount,ROW()-6),0)</f>
        <v>0</v>
      </c>
      <c r="M18" s="75" cm="1">
        <f t="array" ref="M18">IF(INDEX(CapexBuyMonth,ROW()-6)=M$3,INDEX(CapexBuyAmount,ROW()-6),0)</f>
        <v>0</v>
      </c>
      <c r="N18" s="75" cm="1">
        <f t="array" ref="N18">IF(INDEX(CapexBuyMonth,ROW()-6)=N$3,INDEX(CapexBuyAmount,ROW()-6),0)</f>
        <v>0</v>
      </c>
      <c r="O18" s="75" cm="1">
        <f t="array" ref="O18">IF(INDEX(CapexBuyMonth,ROW()-6)=O$3,INDEX(CapexBuyAmount,ROW()-6),0)</f>
        <v>0</v>
      </c>
      <c r="P18" s="75" cm="1">
        <f t="array" ref="P18">IF(INDEX(CapexBuyMonth,ROW()-6)=P$3,INDEX(CapexBuyAmount,ROW()-6),0)</f>
        <v>0</v>
      </c>
      <c r="Q18" s="75" cm="1">
        <f t="array" ref="Q18">IF(INDEX(CapexBuyMonth,ROW()-6)=Q$3,INDEX(CapexBuyAmount,ROW()-6),0)</f>
        <v>0</v>
      </c>
      <c r="R18" s="75" cm="1">
        <f t="array" ref="R18">IF(INDEX(CapexBuyMonth,ROW()-6)=R$3,INDEX(CapexBuyAmount,ROW()-6),0)</f>
        <v>0</v>
      </c>
      <c r="S18" s="75" cm="1">
        <f t="array" ref="S18">IF(INDEX(CapexBuyMonth,ROW()-6)=S$3,INDEX(CapexBuyAmount,ROW()-6),0)</f>
        <v>0</v>
      </c>
      <c r="T18" s="75" cm="1">
        <f t="array" ref="T18">IF(INDEX(CapexBuyMonth,ROW()-6)=T$3,INDEX(CapexBuyAmount,ROW()-6),0)</f>
        <v>0</v>
      </c>
      <c r="U18" s="75" cm="1">
        <f t="array" ref="U18">IF(INDEX(CapexBuyMonth,ROW()-6)=U$3,INDEX(CapexBuyAmount,ROW()-6),0)</f>
        <v>0</v>
      </c>
      <c r="V18" s="76" cm="1">
        <f t="array" ref="V18">IF(INDEX(CapexBuyMonth,ROW()-6)=V$3,INDEX(CapexBuyAmount,ROW()-6),0)</f>
        <v>0</v>
      </c>
      <c r="W18" s="74" cm="1">
        <f t="array" ref="W18">IF(INDEX(CapexBuyMonth,ROW()-6)=W$3,INDEX(CapexBuyAmount,ROW()-6),0)</f>
        <v>0</v>
      </c>
      <c r="X18" s="75" cm="1">
        <f t="array" ref="X18">IF(INDEX(CapexBuyMonth,ROW()-6)=X$3,INDEX(CapexBuyAmount,ROW()-6),0)</f>
        <v>0</v>
      </c>
      <c r="Y18" s="75" cm="1">
        <f t="array" ref="Y18">IF(INDEX(CapexBuyMonth,ROW()-6)=Y$3,INDEX(CapexBuyAmount,ROW()-6),0)</f>
        <v>0</v>
      </c>
      <c r="Z18" s="75" cm="1">
        <f t="array" ref="Z18">IF(INDEX(CapexBuyMonth,ROW()-6)=Z$3,INDEX(CapexBuyAmount,ROW()-6),0)</f>
        <v>0</v>
      </c>
      <c r="AA18" s="75" cm="1">
        <f t="array" ref="AA18">IF(INDEX(CapexBuyMonth,ROW()-6)=AA$3,INDEX(CapexBuyAmount,ROW()-6),0)</f>
        <v>0</v>
      </c>
      <c r="AB18" s="75" cm="1">
        <f t="array" ref="AB18">IF(INDEX(CapexBuyMonth,ROW()-6)=AB$3,INDEX(CapexBuyAmount,ROW()-6),0)</f>
        <v>0</v>
      </c>
      <c r="AC18" s="75" cm="1">
        <f t="array" ref="AC18">IF(INDEX(CapexBuyMonth,ROW()-6)=AC$3,INDEX(CapexBuyAmount,ROW()-6),0)</f>
        <v>0</v>
      </c>
      <c r="AD18" s="75" cm="1">
        <f t="array" ref="AD18">IF(INDEX(CapexBuyMonth,ROW()-6)=AD$3,INDEX(CapexBuyAmount,ROW()-6),0)</f>
        <v>0</v>
      </c>
      <c r="AE18" s="75" cm="1">
        <f t="array" ref="AE18">IF(INDEX(CapexBuyMonth,ROW()-6)=AE$3,INDEX(CapexBuyAmount,ROW()-6),0)</f>
        <v>0</v>
      </c>
      <c r="AF18" s="75" cm="1">
        <f t="array" ref="AF18">IF(INDEX(CapexBuyMonth,ROW()-6)=AF$3,INDEX(CapexBuyAmount,ROW()-6),0)</f>
        <v>0</v>
      </c>
      <c r="AG18" s="75" cm="1">
        <f t="array" ref="AG18">IF(INDEX(CapexBuyMonth,ROW()-6)=AG$3,INDEX(CapexBuyAmount,ROW()-6),0)</f>
        <v>0</v>
      </c>
      <c r="AH18" s="76" cm="1">
        <f t="array" ref="AH18">IF(INDEX(CapexBuyMonth,ROW()-6)=AH$3,INDEX(CapexBuyAmount,ROW()-6),0)</f>
        <v>0</v>
      </c>
      <c r="AI18" s="74" cm="1">
        <f t="array" ref="AI18">IF(INDEX(CapexBuyMonth,ROW()-6)=AI$3,INDEX(CapexBuyAmount,ROW()-6),0)</f>
        <v>0</v>
      </c>
      <c r="AJ18" s="75" cm="1">
        <f t="array" ref="AJ18">IF(INDEX(CapexBuyMonth,ROW()-6)=AJ$3,INDEX(CapexBuyAmount,ROW()-6),0)</f>
        <v>0</v>
      </c>
      <c r="AK18" s="75" cm="1">
        <f t="array" ref="AK18">IF(INDEX(CapexBuyMonth,ROW()-6)=AK$3,INDEX(CapexBuyAmount,ROW()-6),0)</f>
        <v>0</v>
      </c>
      <c r="AL18" s="75" cm="1">
        <f t="array" ref="AL18">IF(INDEX(CapexBuyMonth,ROW()-6)=AL$3,INDEX(CapexBuyAmount,ROW()-6),0)</f>
        <v>0</v>
      </c>
      <c r="AM18" s="75" cm="1">
        <f t="array" ref="AM18">IF(INDEX(CapexBuyMonth,ROW()-6)=AM$3,INDEX(CapexBuyAmount,ROW()-6),0)</f>
        <v>0</v>
      </c>
      <c r="AN18" s="75" cm="1">
        <f t="array" ref="AN18">IF(INDEX(CapexBuyMonth,ROW()-6)=AN$3,INDEX(CapexBuyAmount,ROW()-6),0)</f>
        <v>0</v>
      </c>
      <c r="AO18" s="75" cm="1">
        <f t="array" ref="AO18">IF(INDEX(CapexBuyMonth,ROW()-6)=AO$3,INDEX(CapexBuyAmount,ROW()-6),0)</f>
        <v>0</v>
      </c>
      <c r="AP18" s="75" cm="1">
        <f t="array" ref="AP18">IF(INDEX(CapexBuyMonth,ROW()-6)=AP$3,INDEX(CapexBuyAmount,ROW()-6),0)</f>
        <v>0</v>
      </c>
      <c r="AQ18" s="75" cm="1">
        <f t="array" ref="AQ18">IF(INDEX(CapexBuyMonth,ROW()-6)=AQ$3,INDEX(CapexBuyAmount,ROW()-6),0)</f>
        <v>0</v>
      </c>
      <c r="AR18" s="75" cm="1">
        <f t="array" ref="AR18">IF(INDEX(CapexBuyMonth,ROW()-6)=AR$3,INDEX(CapexBuyAmount,ROW()-6),0)</f>
        <v>0</v>
      </c>
      <c r="AS18" s="75" cm="1">
        <f t="array" ref="AS18">IF(INDEX(CapexBuyMonth,ROW()-6)=AS$3,INDEX(CapexBuyAmount,ROW()-6),0)</f>
        <v>0</v>
      </c>
      <c r="AT18" s="76" cm="1">
        <f t="array" ref="AT18">IF(INDEX(CapexBuyMonth,ROW()-6)=AT$3,INDEX(CapexBuyAmount,ROW()-6),0)</f>
        <v>0</v>
      </c>
      <c r="AU18" s="74" cm="1">
        <f t="array" ref="AU18">IF(INDEX(CapexBuyMonth,ROW()-6)=AU$3,INDEX(CapexBuyAmount,ROW()-6),0)</f>
        <v>0</v>
      </c>
      <c r="AV18" s="75" cm="1">
        <f t="array" ref="AV18">IF(INDEX(CapexBuyMonth,ROW()-6)=AV$3,INDEX(CapexBuyAmount,ROW()-6),0)</f>
        <v>0</v>
      </c>
      <c r="AW18" s="75" cm="1">
        <f t="array" ref="AW18">IF(INDEX(CapexBuyMonth,ROW()-6)=AW$3,INDEX(CapexBuyAmount,ROW()-6),0)</f>
        <v>0</v>
      </c>
      <c r="AX18" s="75" cm="1">
        <f t="array" ref="AX18">IF(INDEX(CapexBuyMonth,ROW()-6)=AX$3,INDEX(CapexBuyAmount,ROW()-6),0)</f>
        <v>0</v>
      </c>
      <c r="AY18" s="75" cm="1">
        <f t="array" ref="AY18">IF(INDEX(CapexBuyMonth,ROW()-6)=AY$3,INDEX(CapexBuyAmount,ROW()-6),0)</f>
        <v>0</v>
      </c>
      <c r="AZ18" s="75" cm="1">
        <f t="array" ref="AZ18">IF(INDEX(CapexBuyMonth,ROW()-6)=AZ$3,INDEX(CapexBuyAmount,ROW()-6),0)</f>
        <v>0</v>
      </c>
      <c r="BA18" s="75" cm="1">
        <f t="array" ref="BA18">IF(INDEX(CapexBuyMonth,ROW()-6)=BA$3,INDEX(CapexBuyAmount,ROW()-6),0)</f>
        <v>0</v>
      </c>
      <c r="BB18" s="75" cm="1">
        <f t="array" ref="BB18">IF(INDEX(CapexBuyMonth,ROW()-6)=BB$3,INDEX(CapexBuyAmount,ROW()-6),0)</f>
        <v>0</v>
      </c>
      <c r="BC18" s="75" cm="1">
        <f t="array" ref="BC18">IF(INDEX(CapexBuyMonth,ROW()-6)=BC$3,INDEX(CapexBuyAmount,ROW()-6),0)</f>
        <v>0</v>
      </c>
      <c r="BD18" s="75" cm="1">
        <f t="array" ref="BD18">IF(INDEX(CapexBuyMonth,ROW()-6)=BD$3,INDEX(CapexBuyAmount,ROW()-6),0)</f>
        <v>0</v>
      </c>
      <c r="BE18" s="75" cm="1">
        <f t="array" ref="BE18">IF(INDEX(CapexBuyMonth,ROW()-6)=BE$3,INDEX(CapexBuyAmount,ROW()-6),0)</f>
        <v>0</v>
      </c>
      <c r="BF18" s="76" cm="1">
        <f t="array" ref="BF18">IF(INDEX(CapexBuyMonth,ROW()-6)=BF$3,INDEX(CapexBuyAmount,ROW()-6),0)</f>
        <v>0</v>
      </c>
      <c r="BG18" s="74" cm="1">
        <f t="array" ref="BG18">IF(INDEX(CapexBuyMonth,ROW()-6)=BG$3,INDEX(CapexBuyAmount,ROW()-6),0)</f>
        <v>0</v>
      </c>
      <c r="BH18" s="75" cm="1">
        <f t="array" ref="BH18">IF(INDEX(CapexBuyMonth,ROW()-6)=BH$3,INDEX(CapexBuyAmount,ROW()-6),0)</f>
        <v>0</v>
      </c>
      <c r="BI18" s="75" cm="1">
        <f t="array" ref="BI18">IF(INDEX(CapexBuyMonth,ROW()-6)=BI$3,INDEX(CapexBuyAmount,ROW()-6),0)</f>
        <v>0</v>
      </c>
      <c r="BJ18" s="75" cm="1">
        <f t="array" ref="BJ18">IF(INDEX(CapexBuyMonth,ROW()-6)=BJ$3,INDEX(CapexBuyAmount,ROW()-6),0)</f>
        <v>0</v>
      </c>
      <c r="BK18" s="75" cm="1">
        <f t="array" ref="BK18">IF(INDEX(CapexBuyMonth,ROW()-6)=BK$3,INDEX(CapexBuyAmount,ROW()-6),0)</f>
        <v>0</v>
      </c>
      <c r="BL18" s="75" cm="1">
        <f t="array" ref="BL18">IF(INDEX(CapexBuyMonth,ROW()-6)=BL$3,INDEX(CapexBuyAmount,ROW()-6),0)</f>
        <v>0</v>
      </c>
      <c r="BM18" s="75" cm="1">
        <f t="array" ref="BM18">IF(INDEX(CapexBuyMonth,ROW()-6)=BM$3,INDEX(CapexBuyAmount,ROW()-6),0)</f>
        <v>0</v>
      </c>
      <c r="BN18" s="75" cm="1">
        <f t="array" ref="BN18">IF(INDEX(CapexBuyMonth,ROW()-6)=BN$3,INDEX(CapexBuyAmount,ROW()-6),0)</f>
        <v>0</v>
      </c>
      <c r="BO18" s="75" cm="1">
        <f t="array" ref="BO18">IF(INDEX(CapexBuyMonth,ROW()-6)=BO$3,INDEX(CapexBuyAmount,ROW()-6),0)</f>
        <v>0</v>
      </c>
      <c r="BP18" s="75" cm="1">
        <f t="array" ref="BP18">IF(INDEX(CapexBuyMonth,ROW()-6)=BP$3,INDEX(CapexBuyAmount,ROW()-6),0)</f>
        <v>0</v>
      </c>
      <c r="BQ18" s="75" cm="1">
        <f t="array" ref="BQ18">IF(INDEX(CapexBuyMonth,ROW()-6)=BQ$3,INDEX(CapexBuyAmount,ROW()-6),0)</f>
        <v>0</v>
      </c>
      <c r="BR18" s="76" cm="1">
        <f t="array" ref="BR18">IF(INDEX(CapexBuyMonth,ROW()-6)=BR$3,INDEX(CapexBuyAmount,ROW()-6),0)</f>
        <v>0</v>
      </c>
    </row>
    <row r="19" spans="2:70" hidden="1" x14ac:dyDescent="0.25">
      <c r="B19" s="248"/>
      <c r="C19" s="72" cm="1">
        <f t="array" ref="C19">INDEX(CapexItem,ROW()-6)</f>
        <v>0</v>
      </c>
      <c r="E19" s="73">
        <f t="shared" si="0"/>
        <v>0</v>
      </c>
      <c r="F19" s="73">
        <f t="shared" si="1"/>
        <v>0</v>
      </c>
      <c r="G19" s="73">
        <f t="shared" si="2"/>
        <v>0</v>
      </c>
      <c r="H19" s="73">
        <f t="shared" si="3"/>
        <v>0</v>
      </c>
      <c r="I19" s="73">
        <f t="shared" si="4"/>
        <v>0</v>
      </c>
      <c r="K19" s="74" cm="1">
        <f t="array" ref="K19">IF(INDEX(CapexBuyMonth,ROW()-6)=K$3,INDEX(CapexBuyAmount,ROW()-6),0)</f>
        <v>0</v>
      </c>
      <c r="L19" s="75" cm="1">
        <f t="array" ref="L19">IF(INDEX(CapexBuyMonth,ROW()-6)=L$3,INDEX(CapexBuyAmount,ROW()-6),0)</f>
        <v>0</v>
      </c>
      <c r="M19" s="75" cm="1">
        <f t="array" ref="M19">IF(INDEX(CapexBuyMonth,ROW()-6)=M$3,INDEX(CapexBuyAmount,ROW()-6),0)</f>
        <v>0</v>
      </c>
      <c r="N19" s="75" cm="1">
        <f t="array" ref="N19">IF(INDEX(CapexBuyMonth,ROW()-6)=N$3,INDEX(CapexBuyAmount,ROW()-6),0)</f>
        <v>0</v>
      </c>
      <c r="O19" s="75" cm="1">
        <f t="array" ref="O19">IF(INDEX(CapexBuyMonth,ROW()-6)=O$3,INDEX(CapexBuyAmount,ROW()-6),0)</f>
        <v>0</v>
      </c>
      <c r="P19" s="75" cm="1">
        <f t="array" ref="P19">IF(INDEX(CapexBuyMonth,ROW()-6)=P$3,INDEX(CapexBuyAmount,ROW()-6),0)</f>
        <v>0</v>
      </c>
      <c r="Q19" s="75" cm="1">
        <f t="array" ref="Q19">IF(INDEX(CapexBuyMonth,ROW()-6)=Q$3,INDEX(CapexBuyAmount,ROW()-6),0)</f>
        <v>0</v>
      </c>
      <c r="R19" s="75" cm="1">
        <f t="array" ref="R19">IF(INDEX(CapexBuyMonth,ROW()-6)=R$3,INDEX(CapexBuyAmount,ROW()-6),0)</f>
        <v>0</v>
      </c>
      <c r="S19" s="75" cm="1">
        <f t="array" ref="S19">IF(INDEX(CapexBuyMonth,ROW()-6)=S$3,INDEX(CapexBuyAmount,ROW()-6),0)</f>
        <v>0</v>
      </c>
      <c r="T19" s="75" cm="1">
        <f t="array" ref="T19">IF(INDEX(CapexBuyMonth,ROW()-6)=T$3,INDEX(CapexBuyAmount,ROW()-6),0)</f>
        <v>0</v>
      </c>
      <c r="U19" s="75" cm="1">
        <f t="array" ref="U19">IF(INDEX(CapexBuyMonth,ROW()-6)=U$3,INDEX(CapexBuyAmount,ROW()-6),0)</f>
        <v>0</v>
      </c>
      <c r="V19" s="76" cm="1">
        <f t="array" ref="V19">IF(INDEX(CapexBuyMonth,ROW()-6)=V$3,INDEX(CapexBuyAmount,ROW()-6),0)</f>
        <v>0</v>
      </c>
      <c r="W19" s="74" cm="1">
        <f t="array" ref="W19">IF(INDEX(CapexBuyMonth,ROW()-6)=W$3,INDEX(CapexBuyAmount,ROW()-6),0)</f>
        <v>0</v>
      </c>
      <c r="X19" s="75" cm="1">
        <f t="array" ref="X19">IF(INDEX(CapexBuyMonth,ROW()-6)=X$3,INDEX(CapexBuyAmount,ROW()-6),0)</f>
        <v>0</v>
      </c>
      <c r="Y19" s="75" cm="1">
        <f t="array" ref="Y19">IF(INDEX(CapexBuyMonth,ROW()-6)=Y$3,INDEX(CapexBuyAmount,ROW()-6),0)</f>
        <v>0</v>
      </c>
      <c r="Z19" s="75" cm="1">
        <f t="array" ref="Z19">IF(INDEX(CapexBuyMonth,ROW()-6)=Z$3,INDEX(CapexBuyAmount,ROW()-6),0)</f>
        <v>0</v>
      </c>
      <c r="AA19" s="75" cm="1">
        <f t="array" ref="AA19">IF(INDEX(CapexBuyMonth,ROW()-6)=AA$3,INDEX(CapexBuyAmount,ROW()-6),0)</f>
        <v>0</v>
      </c>
      <c r="AB19" s="75" cm="1">
        <f t="array" ref="AB19">IF(INDEX(CapexBuyMonth,ROW()-6)=AB$3,INDEX(CapexBuyAmount,ROW()-6),0)</f>
        <v>0</v>
      </c>
      <c r="AC19" s="75" cm="1">
        <f t="array" ref="AC19">IF(INDEX(CapexBuyMonth,ROW()-6)=AC$3,INDEX(CapexBuyAmount,ROW()-6),0)</f>
        <v>0</v>
      </c>
      <c r="AD19" s="75" cm="1">
        <f t="array" ref="AD19">IF(INDEX(CapexBuyMonth,ROW()-6)=AD$3,INDEX(CapexBuyAmount,ROW()-6),0)</f>
        <v>0</v>
      </c>
      <c r="AE19" s="75" cm="1">
        <f t="array" ref="AE19">IF(INDEX(CapexBuyMonth,ROW()-6)=AE$3,INDEX(CapexBuyAmount,ROW()-6),0)</f>
        <v>0</v>
      </c>
      <c r="AF19" s="75" cm="1">
        <f t="array" ref="AF19">IF(INDEX(CapexBuyMonth,ROW()-6)=AF$3,INDEX(CapexBuyAmount,ROW()-6),0)</f>
        <v>0</v>
      </c>
      <c r="AG19" s="75" cm="1">
        <f t="array" ref="AG19">IF(INDEX(CapexBuyMonth,ROW()-6)=AG$3,INDEX(CapexBuyAmount,ROW()-6),0)</f>
        <v>0</v>
      </c>
      <c r="AH19" s="76" cm="1">
        <f t="array" ref="AH19">IF(INDEX(CapexBuyMonth,ROW()-6)=AH$3,INDEX(CapexBuyAmount,ROW()-6),0)</f>
        <v>0</v>
      </c>
      <c r="AI19" s="74" cm="1">
        <f t="array" ref="AI19">IF(INDEX(CapexBuyMonth,ROW()-6)=AI$3,INDEX(CapexBuyAmount,ROW()-6),0)</f>
        <v>0</v>
      </c>
      <c r="AJ19" s="75" cm="1">
        <f t="array" ref="AJ19">IF(INDEX(CapexBuyMonth,ROW()-6)=AJ$3,INDEX(CapexBuyAmount,ROW()-6),0)</f>
        <v>0</v>
      </c>
      <c r="AK19" s="75" cm="1">
        <f t="array" ref="AK19">IF(INDEX(CapexBuyMonth,ROW()-6)=AK$3,INDEX(CapexBuyAmount,ROW()-6),0)</f>
        <v>0</v>
      </c>
      <c r="AL19" s="75" cm="1">
        <f t="array" ref="AL19">IF(INDEX(CapexBuyMonth,ROW()-6)=AL$3,INDEX(CapexBuyAmount,ROW()-6),0)</f>
        <v>0</v>
      </c>
      <c r="AM19" s="75" cm="1">
        <f t="array" ref="AM19">IF(INDEX(CapexBuyMonth,ROW()-6)=AM$3,INDEX(CapexBuyAmount,ROW()-6),0)</f>
        <v>0</v>
      </c>
      <c r="AN19" s="75" cm="1">
        <f t="array" ref="AN19">IF(INDEX(CapexBuyMonth,ROW()-6)=AN$3,INDEX(CapexBuyAmount,ROW()-6),0)</f>
        <v>0</v>
      </c>
      <c r="AO19" s="75" cm="1">
        <f t="array" ref="AO19">IF(INDEX(CapexBuyMonth,ROW()-6)=AO$3,INDEX(CapexBuyAmount,ROW()-6),0)</f>
        <v>0</v>
      </c>
      <c r="AP19" s="75" cm="1">
        <f t="array" ref="AP19">IF(INDEX(CapexBuyMonth,ROW()-6)=AP$3,INDEX(CapexBuyAmount,ROW()-6),0)</f>
        <v>0</v>
      </c>
      <c r="AQ19" s="75" cm="1">
        <f t="array" ref="AQ19">IF(INDEX(CapexBuyMonth,ROW()-6)=AQ$3,INDEX(CapexBuyAmount,ROW()-6),0)</f>
        <v>0</v>
      </c>
      <c r="AR19" s="75" cm="1">
        <f t="array" ref="AR19">IF(INDEX(CapexBuyMonth,ROW()-6)=AR$3,INDEX(CapexBuyAmount,ROW()-6),0)</f>
        <v>0</v>
      </c>
      <c r="AS19" s="75" cm="1">
        <f t="array" ref="AS19">IF(INDEX(CapexBuyMonth,ROW()-6)=AS$3,INDEX(CapexBuyAmount,ROW()-6),0)</f>
        <v>0</v>
      </c>
      <c r="AT19" s="76" cm="1">
        <f t="array" ref="AT19">IF(INDEX(CapexBuyMonth,ROW()-6)=AT$3,INDEX(CapexBuyAmount,ROW()-6),0)</f>
        <v>0</v>
      </c>
      <c r="AU19" s="74" cm="1">
        <f t="array" ref="AU19">IF(INDEX(CapexBuyMonth,ROW()-6)=AU$3,INDEX(CapexBuyAmount,ROW()-6),0)</f>
        <v>0</v>
      </c>
      <c r="AV19" s="75" cm="1">
        <f t="array" ref="AV19">IF(INDEX(CapexBuyMonth,ROW()-6)=AV$3,INDEX(CapexBuyAmount,ROW()-6),0)</f>
        <v>0</v>
      </c>
      <c r="AW19" s="75" cm="1">
        <f t="array" ref="AW19">IF(INDEX(CapexBuyMonth,ROW()-6)=AW$3,INDEX(CapexBuyAmount,ROW()-6),0)</f>
        <v>0</v>
      </c>
      <c r="AX19" s="75" cm="1">
        <f t="array" ref="AX19">IF(INDEX(CapexBuyMonth,ROW()-6)=AX$3,INDEX(CapexBuyAmount,ROW()-6),0)</f>
        <v>0</v>
      </c>
      <c r="AY19" s="75" cm="1">
        <f t="array" ref="AY19">IF(INDEX(CapexBuyMonth,ROW()-6)=AY$3,INDEX(CapexBuyAmount,ROW()-6),0)</f>
        <v>0</v>
      </c>
      <c r="AZ19" s="75" cm="1">
        <f t="array" ref="AZ19">IF(INDEX(CapexBuyMonth,ROW()-6)=AZ$3,INDEX(CapexBuyAmount,ROW()-6),0)</f>
        <v>0</v>
      </c>
      <c r="BA19" s="75" cm="1">
        <f t="array" ref="BA19">IF(INDEX(CapexBuyMonth,ROW()-6)=BA$3,INDEX(CapexBuyAmount,ROW()-6),0)</f>
        <v>0</v>
      </c>
      <c r="BB19" s="75" cm="1">
        <f t="array" ref="BB19">IF(INDEX(CapexBuyMonth,ROW()-6)=BB$3,INDEX(CapexBuyAmount,ROW()-6),0)</f>
        <v>0</v>
      </c>
      <c r="BC19" s="75" cm="1">
        <f t="array" ref="BC19">IF(INDEX(CapexBuyMonth,ROW()-6)=BC$3,INDEX(CapexBuyAmount,ROW()-6),0)</f>
        <v>0</v>
      </c>
      <c r="BD19" s="75" cm="1">
        <f t="array" ref="BD19">IF(INDEX(CapexBuyMonth,ROW()-6)=BD$3,INDEX(CapexBuyAmount,ROW()-6),0)</f>
        <v>0</v>
      </c>
      <c r="BE19" s="75" cm="1">
        <f t="array" ref="BE19">IF(INDEX(CapexBuyMonth,ROW()-6)=BE$3,INDEX(CapexBuyAmount,ROW()-6),0)</f>
        <v>0</v>
      </c>
      <c r="BF19" s="76" cm="1">
        <f t="array" ref="BF19">IF(INDEX(CapexBuyMonth,ROW()-6)=BF$3,INDEX(CapexBuyAmount,ROW()-6),0)</f>
        <v>0</v>
      </c>
      <c r="BG19" s="74" cm="1">
        <f t="array" ref="BG19">IF(INDEX(CapexBuyMonth,ROW()-6)=BG$3,INDEX(CapexBuyAmount,ROW()-6),0)</f>
        <v>0</v>
      </c>
      <c r="BH19" s="75" cm="1">
        <f t="array" ref="BH19">IF(INDEX(CapexBuyMonth,ROW()-6)=BH$3,INDEX(CapexBuyAmount,ROW()-6),0)</f>
        <v>0</v>
      </c>
      <c r="BI19" s="75" cm="1">
        <f t="array" ref="BI19">IF(INDEX(CapexBuyMonth,ROW()-6)=BI$3,INDEX(CapexBuyAmount,ROW()-6),0)</f>
        <v>0</v>
      </c>
      <c r="BJ19" s="75" cm="1">
        <f t="array" ref="BJ19">IF(INDEX(CapexBuyMonth,ROW()-6)=BJ$3,INDEX(CapexBuyAmount,ROW()-6),0)</f>
        <v>0</v>
      </c>
      <c r="BK19" s="75" cm="1">
        <f t="array" ref="BK19">IF(INDEX(CapexBuyMonth,ROW()-6)=BK$3,INDEX(CapexBuyAmount,ROW()-6),0)</f>
        <v>0</v>
      </c>
      <c r="BL19" s="75" cm="1">
        <f t="array" ref="BL19">IF(INDEX(CapexBuyMonth,ROW()-6)=BL$3,INDEX(CapexBuyAmount,ROW()-6),0)</f>
        <v>0</v>
      </c>
      <c r="BM19" s="75" cm="1">
        <f t="array" ref="BM19">IF(INDEX(CapexBuyMonth,ROW()-6)=BM$3,INDEX(CapexBuyAmount,ROW()-6),0)</f>
        <v>0</v>
      </c>
      <c r="BN19" s="75" cm="1">
        <f t="array" ref="BN19">IF(INDEX(CapexBuyMonth,ROW()-6)=BN$3,INDEX(CapexBuyAmount,ROW()-6),0)</f>
        <v>0</v>
      </c>
      <c r="BO19" s="75" cm="1">
        <f t="array" ref="BO19">IF(INDEX(CapexBuyMonth,ROW()-6)=BO$3,INDEX(CapexBuyAmount,ROW()-6),0)</f>
        <v>0</v>
      </c>
      <c r="BP19" s="75" cm="1">
        <f t="array" ref="BP19">IF(INDEX(CapexBuyMonth,ROW()-6)=BP$3,INDEX(CapexBuyAmount,ROW()-6),0)</f>
        <v>0</v>
      </c>
      <c r="BQ19" s="75" cm="1">
        <f t="array" ref="BQ19">IF(INDEX(CapexBuyMonth,ROW()-6)=BQ$3,INDEX(CapexBuyAmount,ROW()-6),0)</f>
        <v>0</v>
      </c>
      <c r="BR19" s="76" cm="1">
        <f t="array" ref="BR19">IF(INDEX(CapexBuyMonth,ROW()-6)=BR$3,INDEX(CapexBuyAmount,ROW()-6),0)</f>
        <v>0</v>
      </c>
    </row>
    <row r="20" spans="2:70" hidden="1" x14ac:dyDescent="0.25">
      <c r="B20" s="248"/>
      <c r="C20" s="72" cm="1">
        <f t="array" ref="C20">INDEX(CapexItem,ROW()-6)</f>
        <v>0</v>
      </c>
      <c r="E20" s="73">
        <f t="shared" si="0"/>
        <v>0</v>
      </c>
      <c r="F20" s="73">
        <f t="shared" si="1"/>
        <v>0</v>
      </c>
      <c r="G20" s="73">
        <f t="shared" si="2"/>
        <v>0</v>
      </c>
      <c r="H20" s="73">
        <f t="shared" si="3"/>
        <v>0</v>
      </c>
      <c r="I20" s="73">
        <f t="shared" si="4"/>
        <v>0</v>
      </c>
      <c r="K20" s="74" cm="1">
        <f t="array" ref="K20">IF(INDEX(CapexBuyMonth,ROW()-6)=K$3,INDEX(CapexBuyAmount,ROW()-6),0)</f>
        <v>0</v>
      </c>
      <c r="L20" s="75" cm="1">
        <f t="array" ref="L20">IF(INDEX(CapexBuyMonth,ROW()-6)=L$3,INDEX(CapexBuyAmount,ROW()-6),0)</f>
        <v>0</v>
      </c>
      <c r="M20" s="75" cm="1">
        <f t="array" ref="M20">IF(INDEX(CapexBuyMonth,ROW()-6)=M$3,INDEX(CapexBuyAmount,ROW()-6),0)</f>
        <v>0</v>
      </c>
      <c r="N20" s="75" cm="1">
        <f t="array" ref="N20">IF(INDEX(CapexBuyMonth,ROW()-6)=N$3,INDEX(CapexBuyAmount,ROW()-6),0)</f>
        <v>0</v>
      </c>
      <c r="O20" s="75" cm="1">
        <f t="array" ref="O20">IF(INDEX(CapexBuyMonth,ROW()-6)=O$3,INDEX(CapexBuyAmount,ROW()-6),0)</f>
        <v>0</v>
      </c>
      <c r="P20" s="75" cm="1">
        <f t="array" ref="P20">IF(INDEX(CapexBuyMonth,ROW()-6)=P$3,INDEX(CapexBuyAmount,ROW()-6),0)</f>
        <v>0</v>
      </c>
      <c r="Q20" s="75" cm="1">
        <f t="array" ref="Q20">IF(INDEX(CapexBuyMonth,ROW()-6)=Q$3,INDEX(CapexBuyAmount,ROW()-6),0)</f>
        <v>0</v>
      </c>
      <c r="R20" s="75" cm="1">
        <f t="array" ref="R20">IF(INDEX(CapexBuyMonth,ROW()-6)=R$3,INDEX(CapexBuyAmount,ROW()-6),0)</f>
        <v>0</v>
      </c>
      <c r="S20" s="75" cm="1">
        <f t="array" ref="S20">IF(INDEX(CapexBuyMonth,ROW()-6)=S$3,INDEX(CapexBuyAmount,ROW()-6),0)</f>
        <v>0</v>
      </c>
      <c r="T20" s="75" cm="1">
        <f t="array" ref="T20">IF(INDEX(CapexBuyMonth,ROW()-6)=T$3,INDEX(CapexBuyAmount,ROW()-6),0)</f>
        <v>0</v>
      </c>
      <c r="U20" s="75" cm="1">
        <f t="array" ref="U20">IF(INDEX(CapexBuyMonth,ROW()-6)=U$3,INDEX(CapexBuyAmount,ROW()-6),0)</f>
        <v>0</v>
      </c>
      <c r="V20" s="76" cm="1">
        <f t="array" ref="V20">IF(INDEX(CapexBuyMonth,ROW()-6)=V$3,INDEX(CapexBuyAmount,ROW()-6),0)</f>
        <v>0</v>
      </c>
      <c r="W20" s="74" cm="1">
        <f t="array" ref="W20">IF(INDEX(CapexBuyMonth,ROW()-6)=W$3,INDEX(CapexBuyAmount,ROW()-6),0)</f>
        <v>0</v>
      </c>
      <c r="X20" s="75" cm="1">
        <f t="array" ref="X20">IF(INDEX(CapexBuyMonth,ROW()-6)=X$3,INDEX(CapexBuyAmount,ROW()-6),0)</f>
        <v>0</v>
      </c>
      <c r="Y20" s="75" cm="1">
        <f t="array" ref="Y20">IF(INDEX(CapexBuyMonth,ROW()-6)=Y$3,INDEX(CapexBuyAmount,ROW()-6),0)</f>
        <v>0</v>
      </c>
      <c r="Z20" s="75" cm="1">
        <f t="array" ref="Z20">IF(INDEX(CapexBuyMonth,ROW()-6)=Z$3,INDEX(CapexBuyAmount,ROW()-6),0)</f>
        <v>0</v>
      </c>
      <c r="AA20" s="75" cm="1">
        <f t="array" ref="AA20">IF(INDEX(CapexBuyMonth,ROW()-6)=AA$3,INDEX(CapexBuyAmount,ROW()-6),0)</f>
        <v>0</v>
      </c>
      <c r="AB20" s="75" cm="1">
        <f t="array" ref="AB20">IF(INDEX(CapexBuyMonth,ROW()-6)=AB$3,INDEX(CapexBuyAmount,ROW()-6),0)</f>
        <v>0</v>
      </c>
      <c r="AC20" s="75" cm="1">
        <f t="array" ref="AC20">IF(INDEX(CapexBuyMonth,ROW()-6)=AC$3,INDEX(CapexBuyAmount,ROW()-6),0)</f>
        <v>0</v>
      </c>
      <c r="AD20" s="75" cm="1">
        <f t="array" ref="AD20">IF(INDEX(CapexBuyMonth,ROW()-6)=AD$3,INDEX(CapexBuyAmount,ROW()-6),0)</f>
        <v>0</v>
      </c>
      <c r="AE20" s="75" cm="1">
        <f t="array" ref="AE20">IF(INDEX(CapexBuyMonth,ROW()-6)=AE$3,INDEX(CapexBuyAmount,ROW()-6),0)</f>
        <v>0</v>
      </c>
      <c r="AF20" s="75" cm="1">
        <f t="array" ref="AF20">IF(INDEX(CapexBuyMonth,ROW()-6)=AF$3,INDEX(CapexBuyAmount,ROW()-6),0)</f>
        <v>0</v>
      </c>
      <c r="AG20" s="75" cm="1">
        <f t="array" ref="AG20">IF(INDEX(CapexBuyMonth,ROW()-6)=AG$3,INDEX(CapexBuyAmount,ROW()-6),0)</f>
        <v>0</v>
      </c>
      <c r="AH20" s="76" cm="1">
        <f t="array" ref="AH20">IF(INDEX(CapexBuyMonth,ROW()-6)=AH$3,INDEX(CapexBuyAmount,ROW()-6),0)</f>
        <v>0</v>
      </c>
      <c r="AI20" s="74" cm="1">
        <f t="array" ref="AI20">IF(INDEX(CapexBuyMonth,ROW()-6)=AI$3,INDEX(CapexBuyAmount,ROW()-6),0)</f>
        <v>0</v>
      </c>
      <c r="AJ20" s="75" cm="1">
        <f t="array" ref="AJ20">IF(INDEX(CapexBuyMonth,ROW()-6)=AJ$3,INDEX(CapexBuyAmount,ROW()-6),0)</f>
        <v>0</v>
      </c>
      <c r="AK20" s="75" cm="1">
        <f t="array" ref="AK20">IF(INDEX(CapexBuyMonth,ROW()-6)=AK$3,INDEX(CapexBuyAmount,ROW()-6),0)</f>
        <v>0</v>
      </c>
      <c r="AL20" s="75" cm="1">
        <f t="array" ref="AL20">IF(INDEX(CapexBuyMonth,ROW()-6)=AL$3,INDEX(CapexBuyAmount,ROW()-6),0)</f>
        <v>0</v>
      </c>
      <c r="AM20" s="75" cm="1">
        <f t="array" ref="AM20">IF(INDEX(CapexBuyMonth,ROW()-6)=AM$3,INDEX(CapexBuyAmount,ROW()-6),0)</f>
        <v>0</v>
      </c>
      <c r="AN20" s="75" cm="1">
        <f t="array" ref="AN20">IF(INDEX(CapexBuyMonth,ROW()-6)=AN$3,INDEX(CapexBuyAmount,ROW()-6),0)</f>
        <v>0</v>
      </c>
      <c r="AO20" s="75" cm="1">
        <f t="array" ref="AO20">IF(INDEX(CapexBuyMonth,ROW()-6)=AO$3,INDEX(CapexBuyAmount,ROW()-6),0)</f>
        <v>0</v>
      </c>
      <c r="AP20" s="75" cm="1">
        <f t="array" ref="AP20">IF(INDEX(CapexBuyMonth,ROW()-6)=AP$3,INDEX(CapexBuyAmount,ROW()-6),0)</f>
        <v>0</v>
      </c>
      <c r="AQ20" s="75" cm="1">
        <f t="array" ref="AQ20">IF(INDEX(CapexBuyMonth,ROW()-6)=AQ$3,INDEX(CapexBuyAmount,ROW()-6),0)</f>
        <v>0</v>
      </c>
      <c r="AR20" s="75" cm="1">
        <f t="array" ref="AR20">IF(INDEX(CapexBuyMonth,ROW()-6)=AR$3,INDEX(CapexBuyAmount,ROW()-6),0)</f>
        <v>0</v>
      </c>
      <c r="AS20" s="75" cm="1">
        <f t="array" ref="AS20">IF(INDEX(CapexBuyMonth,ROW()-6)=AS$3,INDEX(CapexBuyAmount,ROW()-6),0)</f>
        <v>0</v>
      </c>
      <c r="AT20" s="76" cm="1">
        <f t="array" ref="AT20">IF(INDEX(CapexBuyMonth,ROW()-6)=AT$3,INDEX(CapexBuyAmount,ROW()-6),0)</f>
        <v>0</v>
      </c>
      <c r="AU20" s="74" cm="1">
        <f t="array" ref="AU20">IF(INDEX(CapexBuyMonth,ROW()-6)=AU$3,INDEX(CapexBuyAmount,ROW()-6),0)</f>
        <v>0</v>
      </c>
      <c r="AV20" s="75" cm="1">
        <f t="array" ref="AV20">IF(INDEX(CapexBuyMonth,ROW()-6)=AV$3,INDEX(CapexBuyAmount,ROW()-6),0)</f>
        <v>0</v>
      </c>
      <c r="AW20" s="75" cm="1">
        <f t="array" ref="AW20">IF(INDEX(CapexBuyMonth,ROW()-6)=AW$3,INDEX(CapexBuyAmount,ROW()-6),0)</f>
        <v>0</v>
      </c>
      <c r="AX20" s="75" cm="1">
        <f t="array" ref="AX20">IF(INDEX(CapexBuyMonth,ROW()-6)=AX$3,INDEX(CapexBuyAmount,ROW()-6),0)</f>
        <v>0</v>
      </c>
      <c r="AY20" s="75" cm="1">
        <f t="array" ref="AY20">IF(INDEX(CapexBuyMonth,ROW()-6)=AY$3,INDEX(CapexBuyAmount,ROW()-6),0)</f>
        <v>0</v>
      </c>
      <c r="AZ20" s="75" cm="1">
        <f t="array" ref="AZ20">IF(INDEX(CapexBuyMonth,ROW()-6)=AZ$3,INDEX(CapexBuyAmount,ROW()-6),0)</f>
        <v>0</v>
      </c>
      <c r="BA20" s="75" cm="1">
        <f t="array" ref="BA20">IF(INDEX(CapexBuyMonth,ROW()-6)=BA$3,INDEX(CapexBuyAmount,ROW()-6),0)</f>
        <v>0</v>
      </c>
      <c r="BB20" s="75" cm="1">
        <f t="array" ref="BB20">IF(INDEX(CapexBuyMonth,ROW()-6)=BB$3,INDEX(CapexBuyAmount,ROW()-6),0)</f>
        <v>0</v>
      </c>
      <c r="BC20" s="75" cm="1">
        <f t="array" ref="BC20">IF(INDEX(CapexBuyMonth,ROW()-6)=BC$3,INDEX(CapexBuyAmount,ROW()-6),0)</f>
        <v>0</v>
      </c>
      <c r="BD20" s="75" cm="1">
        <f t="array" ref="BD20">IF(INDEX(CapexBuyMonth,ROW()-6)=BD$3,INDEX(CapexBuyAmount,ROW()-6),0)</f>
        <v>0</v>
      </c>
      <c r="BE20" s="75" cm="1">
        <f t="array" ref="BE20">IF(INDEX(CapexBuyMonth,ROW()-6)=BE$3,INDEX(CapexBuyAmount,ROW()-6),0)</f>
        <v>0</v>
      </c>
      <c r="BF20" s="76" cm="1">
        <f t="array" ref="BF20">IF(INDEX(CapexBuyMonth,ROW()-6)=BF$3,INDEX(CapexBuyAmount,ROW()-6),0)</f>
        <v>0</v>
      </c>
      <c r="BG20" s="74" cm="1">
        <f t="array" ref="BG20">IF(INDEX(CapexBuyMonth,ROW()-6)=BG$3,INDEX(CapexBuyAmount,ROW()-6),0)</f>
        <v>0</v>
      </c>
      <c r="BH20" s="75" cm="1">
        <f t="array" ref="BH20">IF(INDEX(CapexBuyMonth,ROW()-6)=BH$3,INDEX(CapexBuyAmount,ROW()-6),0)</f>
        <v>0</v>
      </c>
      <c r="BI20" s="75" cm="1">
        <f t="array" ref="BI20">IF(INDEX(CapexBuyMonth,ROW()-6)=BI$3,INDEX(CapexBuyAmount,ROW()-6),0)</f>
        <v>0</v>
      </c>
      <c r="BJ20" s="75" cm="1">
        <f t="array" ref="BJ20">IF(INDEX(CapexBuyMonth,ROW()-6)=BJ$3,INDEX(CapexBuyAmount,ROW()-6),0)</f>
        <v>0</v>
      </c>
      <c r="BK20" s="75" cm="1">
        <f t="array" ref="BK20">IF(INDEX(CapexBuyMonth,ROW()-6)=BK$3,INDEX(CapexBuyAmount,ROW()-6),0)</f>
        <v>0</v>
      </c>
      <c r="BL20" s="75" cm="1">
        <f t="array" ref="BL20">IF(INDEX(CapexBuyMonth,ROW()-6)=BL$3,INDEX(CapexBuyAmount,ROW()-6),0)</f>
        <v>0</v>
      </c>
      <c r="BM20" s="75" cm="1">
        <f t="array" ref="BM20">IF(INDEX(CapexBuyMonth,ROW()-6)=BM$3,INDEX(CapexBuyAmount,ROW()-6),0)</f>
        <v>0</v>
      </c>
      <c r="BN20" s="75" cm="1">
        <f t="array" ref="BN20">IF(INDEX(CapexBuyMonth,ROW()-6)=BN$3,INDEX(CapexBuyAmount,ROW()-6),0)</f>
        <v>0</v>
      </c>
      <c r="BO20" s="75" cm="1">
        <f t="array" ref="BO20">IF(INDEX(CapexBuyMonth,ROW()-6)=BO$3,INDEX(CapexBuyAmount,ROW()-6),0)</f>
        <v>0</v>
      </c>
      <c r="BP20" s="75" cm="1">
        <f t="array" ref="BP20">IF(INDEX(CapexBuyMonth,ROW()-6)=BP$3,INDEX(CapexBuyAmount,ROW()-6),0)</f>
        <v>0</v>
      </c>
      <c r="BQ20" s="75" cm="1">
        <f t="array" ref="BQ20">IF(INDEX(CapexBuyMonth,ROW()-6)=BQ$3,INDEX(CapexBuyAmount,ROW()-6),0)</f>
        <v>0</v>
      </c>
      <c r="BR20" s="76" cm="1">
        <f t="array" ref="BR20">IF(INDEX(CapexBuyMonth,ROW()-6)=BR$3,INDEX(CapexBuyAmount,ROW()-6),0)</f>
        <v>0</v>
      </c>
    </row>
    <row r="21" spans="2:70" hidden="1" x14ac:dyDescent="0.25">
      <c r="B21" s="251"/>
      <c r="C21" s="72" cm="1">
        <f t="array" ref="C21">INDEX(CapexItem,ROW()-6)</f>
        <v>0</v>
      </c>
      <c r="E21" s="73">
        <f t="shared" si="0"/>
        <v>0</v>
      </c>
      <c r="F21" s="73">
        <f t="shared" si="1"/>
        <v>0</v>
      </c>
      <c r="G21" s="73">
        <f t="shared" si="2"/>
        <v>0</v>
      </c>
      <c r="H21" s="73">
        <f t="shared" si="3"/>
        <v>0</v>
      </c>
      <c r="I21" s="73">
        <f t="shared" si="4"/>
        <v>0</v>
      </c>
      <c r="K21" s="74" cm="1">
        <f t="array" ref="K21">IF(INDEX(CapexBuyMonth,ROW()-6)=K$3,INDEX(CapexBuyAmount,ROW()-6),0)</f>
        <v>0</v>
      </c>
      <c r="L21" s="75" cm="1">
        <f t="array" ref="L21">IF(INDEX(CapexBuyMonth,ROW()-6)=L$3,INDEX(CapexBuyAmount,ROW()-6),0)</f>
        <v>0</v>
      </c>
      <c r="M21" s="75" cm="1">
        <f t="array" ref="M21">IF(INDEX(CapexBuyMonth,ROW()-6)=M$3,INDEX(CapexBuyAmount,ROW()-6),0)</f>
        <v>0</v>
      </c>
      <c r="N21" s="75" cm="1">
        <f t="array" ref="N21">IF(INDEX(CapexBuyMonth,ROW()-6)=N$3,INDEX(CapexBuyAmount,ROW()-6),0)</f>
        <v>0</v>
      </c>
      <c r="O21" s="75" cm="1">
        <f t="array" ref="O21">IF(INDEX(CapexBuyMonth,ROW()-6)=O$3,INDEX(CapexBuyAmount,ROW()-6),0)</f>
        <v>0</v>
      </c>
      <c r="P21" s="75" cm="1">
        <f t="array" ref="P21">IF(INDEX(CapexBuyMonth,ROW()-6)=P$3,INDEX(CapexBuyAmount,ROW()-6),0)</f>
        <v>0</v>
      </c>
      <c r="Q21" s="75" cm="1">
        <f t="array" ref="Q21">IF(INDEX(CapexBuyMonth,ROW()-6)=Q$3,INDEX(CapexBuyAmount,ROW()-6),0)</f>
        <v>0</v>
      </c>
      <c r="R21" s="75" cm="1">
        <f t="array" ref="R21">IF(INDEX(CapexBuyMonth,ROW()-6)=R$3,INDEX(CapexBuyAmount,ROW()-6),0)</f>
        <v>0</v>
      </c>
      <c r="S21" s="75" cm="1">
        <f t="array" ref="S21">IF(INDEX(CapexBuyMonth,ROW()-6)=S$3,INDEX(CapexBuyAmount,ROW()-6),0)</f>
        <v>0</v>
      </c>
      <c r="T21" s="75" cm="1">
        <f t="array" ref="T21">IF(INDEX(CapexBuyMonth,ROW()-6)=T$3,INDEX(CapexBuyAmount,ROW()-6),0)</f>
        <v>0</v>
      </c>
      <c r="U21" s="75" cm="1">
        <f t="array" ref="U21">IF(INDEX(CapexBuyMonth,ROW()-6)=U$3,INDEX(CapexBuyAmount,ROW()-6),0)</f>
        <v>0</v>
      </c>
      <c r="V21" s="76" cm="1">
        <f t="array" ref="V21">IF(INDEX(CapexBuyMonth,ROW()-6)=V$3,INDEX(CapexBuyAmount,ROW()-6),0)</f>
        <v>0</v>
      </c>
      <c r="W21" s="74" cm="1">
        <f t="array" ref="W21">IF(INDEX(CapexBuyMonth,ROW()-6)=W$3,INDEX(CapexBuyAmount,ROW()-6),0)</f>
        <v>0</v>
      </c>
      <c r="X21" s="75" cm="1">
        <f t="array" ref="X21">IF(INDEX(CapexBuyMonth,ROW()-6)=X$3,INDEX(CapexBuyAmount,ROW()-6),0)</f>
        <v>0</v>
      </c>
      <c r="Y21" s="75" cm="1">
        <f t="array" ref="Y21">IF(INDEX(CapexBuyMonth,ROW()-6)=Y$3,INDEX(CapexBuyAmount,ROW()-6),0)</f>
        <v>0</v>
      </c>
      <c r="Z21" s="75" cm="1">
        <f t="array" ref="Z21">IF(INDEX(CapexBuyMonth,ROW()-6)=Z$3,INDEX(CapexBuyAmount,ROW()-6),0)</f>
        <v>0</v>
      </c>
      <c r="AA21" s="75" cm="1">
        <f t="array" ref="AA21">IF(INDEX(CapexBuyMonth,ROW()-6)=AA$3,INDEX(CapexBuyAmount,ROW()-6),0)</f>
        <v>0</v>
      </c>
      <c r="AB21" s="75" cm="1">
        <f t="array" ref="AB21">IF(INDEX(CapexBuyMonth,ROW()-6)=AB$3,INDEX(CapexBuyAmount,ROW()-6),0)</f>
        <v>0</v>
      </c>
      <c r="AC21" s="75" cm="1">
        <f t="array" ref="AC21">IF(INDEX(CapexBuyMonth,ROW()-6)=AC$3,INDEX(CapexBuyAmount,ROW()-6),0)</f>
        <v>0</v>
      </c>
      <c r="AD21" s="75" cm="1">
        <f t="array" ref="AD21">IF(INDEX(CapexBuyMonth,ROW()-6)=AD$3,INDEX(CapexBuyAmount,ROW()-6),0)</f>
        <v>0</v>
      </c>
      <c r="AE21" s="75" cm="1">
        <f t="array" ref="AE21">IF(INDEX(CapexBuyMonth,ROW()-6)=AE$3,INDEX(CapexBuyAmount,ROW()-6),0)</f>
        <v>0</v>
      </c>
      <c r="AF21" s="75" cm="1">
        <f t="array" ref="AF21">IF(INDEX(CapexBuyMonth,ROW()-6)=AF$3,INDEX(CapexBuyAmount,ROW()-6),0)</f>
        <v>0</v>
      </c>
      <c r="AG21" s="75" cm="1">
        <f t="array" ref="AG21">IF(INDEX(CapexBuyMonth,ROW()-6)=AG$3,INDEX(CapexBuyAmount,ROW()-6),0)</f>
        <v>0</v>
      </c>
      <c r="AH21" s="76" cm="1">
        <f t="array" ref="AH21">IF(INDEX(CapexBuyMonth,ROW()-6)=AH$3,INDEX(CapexBuyAmount,ROW()-6),0)</f>
        <v>0</v>
      </c>
      <c r="AI21" s="74" cm="1">
        <f t="array" ref="AI21">IF(INDEX(CapexBuyMonth,ROW()-6)=AI$3,INDEX(CapexBuyAmount,ROW()-6),0)</f>
        <v>0</v>
      </c>
      <c r="AJ21" s="75" cm="1">
        <f t="array" ref="AJ21">IF(INDEX(CapexBuyMonth,ROW()-6)=AJ$3,INDEX(CapexBuyAmount,ROW()-6),0)</f>
        <v>0</v>
      </c>
      <c r="AK21" s="75" cm="1">
        <f t="array" ref="AK21">IF(INDEX(CapexBuyMonth,ROW()-6)=AK$3,INDEX(CapexBuyAmount,ROW()-6),0)</f>
        <v>0</v>
      </c>
      <c r="AL21" s="75" cm="1">
        <f t="array" ref="AL21">IF(INDEX(CapexBuyMonth,ROW()-6)=AL$3,INDEX(CapexBuyAmount,ROW()-6),0)</f>
        <v>0</v>
      </c>
      <c r="AM21" s="75" cm="1">
        <f t="array" ref="AM21">IF(INDEX(CapexBuyMonth,ROW()-6)=AM$3,INDEX(CapexBuyAmount,ROW()-6),0)</f>
        <v>0</v>
      </c>
      <c r="AN21" s="75" cm="1">
        <f t="array" ref="AN21">IF(INDEX(CapexBuyMonth,ROW()-6)=AN$3,INDEX(CapexBuyAmount,ROW()-6),0)</f>
        <v>0</v>
      </c>
      <c r="AO21" s="75" cm="1">
        <f t="array" ref="AO21">IF(INDEX(CapexBuyMonth,ROW()-6)=AO$3,INDEX(CapexBuyAmount,ROW()-6),0)</f>
        <v>0</v>
      </c>
      <c r="AP21" s="75" cm="1">
        <f t="array" ref="AP21">IF(INDEX(CapexBuyMonth,ROW()-6)=AP$3,INDEX(CapexBuyAmount,ROW()-6),0)</f>
        <v>0</v>
      </c>
      <c r="AQ21" s="75" cm="1">
        <f t="array" ref="AQ21">IF(INDEX(CapexBuyMonth,ROW()-6)=AQ$3,INDEX(CapexBuyAmount,ROW()-6),0)</f>
        <v>0</v>
      </c>
      <c r="AR21" s="75" cm="1">
        <f t="array" ref="AR21">IF(INDEX(CapexBuyMonth,ROW()-6)=AR$3,INDEX(CapexBuyAmount,ROW()-6),0)</f>
        <v>0</v>
      </c>
      <c r="AS21" s="75" cm="1">
        <f t="array" ref="AS21">IF(INDEX(CapexBuyMonth,ROW()-6)=AS$3,INDEX(CapexBuyAmount,ROW()-6),0)</f>
        <v>0</v>
      </c>
      <c r="AT21" s="76" cm="1">
        <f t="array" ref="AT21">IF(INDEX(CapexBuyMonth,ROW()-6)=AT$3,INDEX(CapexBuyAmount,ROW()-6),0)</f>
        <v>0</v>
      </c>
      <c r="AU21" s="74" cm="1">
        <f t="array" ref="AU21">IF(INDEX(CapexBuyMonth,ROW()-6)=AU$3,INDEX(CapexBuyAmount,ROW()-6),0)</f>
        <v>0</v>
      </c>
      <c r="AV21" s="75" cm="1">
        <f t="array" ref="AV21">IF(INDEX(CapexBuyMonth,ROW()-6)=AV$3,INDEX(CapexBuyAmount,ROW()-6),0)</f>
        <v>0</v>
      </c>
      <c r="AW21" s="75" cm="1">
        <f t="array" ref="AW21">IF(INDEX(CapexBuyMonth,ROW()-6)=AW$3,INDEX(CapexBuyAmount,ROW()-6),0)</f>
        <v>0</v>
      </c>
      <c r="AX21" s="75" cm="1">
        <f t="array" ref="AX21">IF(INDEX(CapexBuyMonth,ROW()-6)=AX$3,INDEX(CapexBuyAmount,ROW()-6),0)</f>
        <v>0</v>
      </c>
      <c r="AY21" s="75" cm="1">
        <f t="array" ref="AY21">IF(INDEX(CapexBuyMonth,ROW()-6)=AY$3,INDEX(CapexBuyAmount,ROW()-6),0)</f>
        <v>0</v>
      </c>
      <c r="AZ21" s="75" cm="1">
        <f t="array" ref="AZ21">IF(INDEX(CapexBuyMonth,ROW()-6)=AZ$3,INDEX(CapexBuyAmount,ROW()-6),0)</f>
        <v>0</v>
      </c>
      <c r="BA21" s="75" cm="1">
        <f t="array" ref="BA21">IF(INDEX(CapexBuyMonth,ROW()-6)=BA$3,INDEX(CapexBuyAmount,ROW()-6),0)</f>
        <v>0</v>
      </c>
      <c r="BB21" s="75" cm="1">
        <f t="array" ref="BB21">IF(INDEX(CapexBuyMonth,ROW()-6)=BB$3,INDEX(CapexBuyAmount,ROW()-6),0)</f>
        <v>0</v>
      </c>
      <c r="BC21" s="75" cm="1">
        <f t="array" ref="BC21">IF(INDEX(CapexBuyMonth,ROW()-6)=BC$3,INDEX(CapexBuyAmount,ROW()-6),0)</f>
        <v>0</v>
      </c>
      <c r="BD21" s="75" cm="1">
        <f t="array" ref="BD21">IF(INDEX(CapexBuyMonth,ROW()-6)=BD$3,INDEX(CapexBuyAmount,ROW()-6),0)</f>
        <v>0</v>
      </c>
      <c r="BE21" s="75" cm="1">
        <f t="array" ref="BE21">IF(INDEX(CapexBuyMonth,ROW()-6)=BE$3,INDEX(CapexBuyAmount,ROW()-6),0)</f>
        <v>0</v>
      </c>
      <c r="BF21" s="76" cm="1">
        <f t="array" ref="BF21">IF(INDEX(CapexBuyMonth,ROW()-6)=BF$3,INDEX(CapexBuyAmount,ROW()-6),0)</f>
        <v>0</v>
      </c>
      <c r="BG21" s="74" cm="1">
        <f t="array" ref="BG21">IF(INDEX(CapexBuyMonth,ROW()-6)=BG$3,INDEX(CapexBuyAmount,ROW()-6),0)</f>
        <v>0</v>
      </c>
      <c r="BH21" s="75" cm="1">
        <f t="array" ref="BH21">IF(INDEX(CapexBuyMonth,ROW()-6)=BH$3,INDEX(CapexBuyAmount,ROW()-6),0)</f>
        <v>0</v>
      </c>
      <c r="BI21" s="75" cm="1">
        <f t="array" ref="BI21">IF(INDEX(CapexBuyMonth,ROW()-6)=BI$3,INDEX(CapexBuyAmount,ROW()-6),0)</f>
        <v>0</v>
      </c>
      <c r="BJ21" s="75" cm="1">
        <f t="array" ref="BJ21">IF(INDEX(CapexBuyMonth,ROW()-6)=BJ$3,INDEX(CapexBuyAmount,ROW()-6),0)</f>
        <v>0</v>
      </c>
      <c r="BK21" s="75" cm="1">
        <f t="array" ref="BK21">IF(INDEX(CapexBuyMonth,ROW()-6)=BK$3,INDEX(CapexBuyAmount,ROW()-6),0)</f>
        <v>0</v>
      </c>
      <c r="BL21" s="75" cm="1">
        <f t="array" ref="BL21">IF(INDEX(CapexBuyMonth,ROW()-6)=BL$3,INDEX(CapexBuyAmount,ROW()-6),0)</f>
        <v>0</v>
      </c>
      <c r="BM21" s="75" cm="1">
        <f t="array" ref="BM21">IF(INDEX(CapexBuyMonth,ROW()-6)=BM$3,INDEX(CapexBuyAmount,ROW()-6),0)</f>
        <v>0</v>
      </c>
      <c r="BN21" s="75" cm="1">
        <f t="array" ref="BN21">IF(INDEX(CapexBuyMonth,ROW()-6)=BN$3,INDEX(CapexBuyAmount,ROW()-6),0)</f>
        <v>0</v>
      </c>
      <c r="BO21" s="75" cm="1">
        <f t="array" ref="BO21">IF(INDEX(CapexBuyMonth,ROW()-6)=BO$3,INDEX(CapexBuyAmount,ROW()-6),0)</f>
        <v>0</v>
      </c>
      <c r="BP21" s="75" cm="1">
        <f t="array" ref="BP21">IF(INDEX(CapexBuyMonth,ROW()-6)=BP$3,INDEX(CapexBuyAmount,ROW()-6),0)</f>
        <v>0</v>
      </c>
      <c r="BQ21" s="75" cm="1">
        <f t="array" ref="BQ21">IF(INDEX(CapexBuyMonth,ROW()-6)=BQ$3,INDEX(CapexBuyAmount,ROW()-6),0)</f>
        <v>0</v>
      </c>
      <c r="BR21" s="76" cm="1">
        <f t="array" ref="BR21">IF(INDEX(CapexBuyMonth,ROW()-6)=BR$3,INDEX(CapexBuyAmount,ROW()-6),0)</f>
        <v>0</v>
      </c>
    </row>
    <row r="22" spans="2:70" hidden="1" x14ac:dyDescent="0.25">
      <c r="B22" s="251"/>
      <c r="C22" s="72" cm="1">
        <f t="array" ref="C22">INDEX(CapexItem,ROW()-6)</f>
        <v>0</v>
      </c>
      <c r="E22" s="73">
        <f t="shared" si="0"/>
        <v>0</v>
      </c>
      <c r="F22" s="73">
        <f t="shared" si="1"/>
        <v>0</v>
      </c>
      <c r="G22" s="73">
        <f t="shared" si="2"/>
        <v>0</v>
      </c>
      <c r="H22" s="73">
        <f t="shared" si="3"/>
        <v>0</v>
      </c>
      <c r="I22" s="73">
        <f t="shared" si="4"/>
        <v>0</v>
      </c>
      <c r="K22" s="74" cm="1">
        <f t="array" ref="K22">IF(INDEX(CapexBuyMonth,ROW()-6)=K$3,INDEX(CapexBuyAmount,ROW()-6),0)</f>
        <v>0</v>
      </c>
      <c r="L22" s="75" cm="1">
        <f t="array" ref="L22">IF(INDEX(CapexBuyMonth,ROW()-6)=L$3,INDEX(CapexBuyAmount,ROW()-6),0)</f>
        <v>0</v>
      </c>
      <c r="M22" s="75" cm="1">
        <f t="array" ref="M22">IF(INDEX(CapexBuyMonth,ROW()-6)=M$3,INDEX(CapexBuyAmount,ROW()-6),0)</f>
        <v>0</v>
      </c>
      <c r="N22" s="75" cm="1">
        <f t="array" ref="N22">IF(INDEX(CapexBuyMonth,ROW()-6)=N$3,INDEX(CapexBuyAmount,ROW()-6),0)</f>
        <v>0</v>
      </c>
      <c r="O22" s="75" cm="1">
        <f t="array" ref="O22">IF(INDEX(CapexBuyMonth,ROW()-6)=O$3,INDEX(CapexBuyAmount,ROW()-6),0)</f>
        <v>0</v>
      </c>
      <c r="P22" s="75" cm="1">
        <f t="array" ref="P22">IF(INDEX(CapexBuyMonth,ROW()-6)=P$3,INDEX(CapexBuyAmount,ROW()-6),0)</f>
        <v>0</v>
      </c>
      <c r="Q22" s="75" cm="1">
        <f t="array" ref="Q22">IF(INDEX(CapexBuyMonth,ROW()-6)=Q$3,INDEX(CapexBuyAmount,ROW()-6),0)</f>
        <v>0</v>
      </c>
      <c r="R22" s="75" cm="1">
        <f t="array" ref="R22">IF(INDEX(CapexBuyMonth,ROW()-6)=R$3,INDEX(CapexBuyAmount,ROW()-6),0)</f>
        <v>0</v>
      </c>
      <c r="S22" s="75" cm="1">
        <f t="array" ref="S22">IF(INDEX(CapexBuyMonth,ROW()-6)=S$3,INDEX(CapexBuyAmount,ROW()-6),0)</f>
        <v>0</v>
      </c>
      <c r="T22" s="75" cm="1">
        <f t="array" ref="T22">IF(INDEX(CapexBuyMonth,ROW()-6)=T$3,INDEX(CapexBuyAmount,ROW()-6),0)</f>
        <v>0</v>
      </c>
      <c r="U22" s="75" cm="1">
        <f t="array" ref="U22">IF(INDEX(CapexBuyMonth,ROW()-6)=U$3,INDEX(CapexBuyAmount,ROW()-6),0)</f>
        <v>0</v>
      </c>
      <c r="V22" s="76" cm="1">
        <f t="array" ref="V22">IF(INDEX(CapexBuyMonth,ROW()-6)=V$3,INDEX(CapexBuyAmount,ROW()-6),0)</f>
        <v>0</v>
      </c>
      <c r="W22" s="74" cm="1">
        <f t="array" ref="W22">IF(INDEX(CapexBuyMonth,ROW()-6)=W$3,INDEX(CapexBuyAmount,ROW()-6),0)</f>
        <v>0</v>
      </c>
      <c r="X22" s="75" cm="1">
        <f t="array" ref="X22">IF(INDEX(CapexBuyMonth,ROW()-6)=X$3,INDEX(CapexBuyAmount,ROW()-6),0)</f>
        <v>0</v>
      </c>
      <c r="Y22" s="75" cm="1">
        <f t="array" ref="Y22">IF(INDEX(CapexBuyMonth,ROW()-6)=Y$3,INDEX(CapexBuyAmount,ROW()-6),0)</f>
        <v>0</v>
      </c>
      <c r="Z22" s="75" cm="1">
        <f t="array" ref="Z22">IF(INDEX(CapexBuyMonth,ROW()-6)=Z$3,INDEX(CapexBuyAmount,ROW()-6),0)</f>
        <v>0</v>
      </c>
      <c r="AA22" s="75" cm="1">
        <f t="array" ref="AA22">IF(INDEX(CapexBuyMonth,ROW()-6)=AA$3,INDEX(CapexBuyAmount,ROW()-6),0)</f>
        <v>0</v>
      </c>
      <c r="AB22" s="75" cm="1">
        <f t="array" ref="AB22">IF(INDEX(CapexBuyMonth,ROW()-6)=AB$3,INDEX(CapexBuyAmount,ROW()-6),0)</f>
        <v>0</v>
      </c>
      <c r="AC22" s="75" cm="1">
        <f t="array" ref="AC22">IF(INDEX(CapexBuyMonth,ROW()-6)=AC$3,INDEX(CapexBuyAmount,ROW()-6),0)</f>
        <v>0</v>
      </c>
      <c r="AD22" s="75" cm="1">
        <f t="array" ref="AD22">IF(INDEX(CapexBuyMonth,ROW()-6)=AD$3,INDEX(CapexBuyAmount,ROW()-6),0)</f>
        <v>0</v>
      </c>
      <c r="AE22" s="75" cm="1">
        <f t="array" ref="AE22">IF(INDEX(CapexBuyMonth,ROW()-6)=AE$3,INDEX(CapexBuyAmount,ROW()-6),0)</f>
        <v>0</v>
      </c>
      <c r="AF22" s="75" cm="1">
        <f t="array" ref="AF22">IF(INDEX(CapexBuyMonth,ROW()-6)=AF$3,INDEX(CapexBuyAmount,ROW()-6),0)</f>
        <v>0</v>
      </c>
      <c r="AG22" s="75" cm="1">
        <f t="array" ref="AG22">IF(INDEX(CapexBuyMonth,ROW()-6)=AG$3,INDEX(CapexBuyAmount,ROW()-6),0)</f>
        <v>0</v>
      </c>
      <c r="AH22" s="76" cm="1">
        <f t="array" ref="AH22">IF(INDEX(CapexBuyMonth,ROW()-6)=AH$3,INDEX(CapexBuyAmount,ROW()-6),0)</f>
        <v>0</v>
      </c>
      <c r="AI22" s="74" cm="1">
        <f t="array" ref="AI22">IF(INDEX(CapexBuyMonth,ROW()-6)=AI$3,INDEX(CapexBuyAmount,ROW()-6),0)</f>
        <v>0</v>
      </c>
      <c r="AJ22" s="75" cm="1">
        <f t="array" ref="AJ22">IF(INDEX(CapexBuyMonth,ROW()-6)=AJ$3,INDEX(CapexBuyAmount,ROW()-6),0)</f>
        <v>0</v>
      </c>
      <c r="AK22" s="75" cm="1">
        <f t="array" ref="AK22">IF(INDEX(CapexBuyMonth,ROW()-6)=AK$3,INDEX(CapexBuyAmount,ROW()-6),0)</f>
        <v>0</v>
      </c>
      <c r="AL22" s="75" cm="1">
        <f t="array" ref="AL22">IF(INDEX(CapexBuyMonth,ROW()-6)=AL$3,INDEX(CapexBuyAmount,ROW()-6),0)</f>
        <v>0</v>
      </c>
      <c r="AM22" s="75" cm="1">
        <f t="array" ref="AM22">IF(INDEX(CapexBuyMonth,ROW()-6)=AM$3,INDEX(CapexBuyAmount,ROW()-6),0)</f>
        <v>0</v>
      </c>
      <c r="AN22" s="75" cm="1">
        <f t="array" ref="AN22">IF(INDEX(CapexBuyMonth,ROW()-6)=AN$3,INDEX(CapexBuyAmount,ROW()-6),0)</f>
        <v>0</v>
      </c>
      <c r="AO22" s="75" cm="1">
        <f t="array" ref="AO22">IF(INDEX(CapexBuyMonth,ROW()-6)=AO$3,INDEX(CapexBuyAmount,ROW()-6),0)</f>
        <v>0</v>
      </c>
      <c r="AP22" s="75" cm="1">
        <f t="array" ref="AP22">IF(INDEX(CapexBuyMonth,ROW()-6)=AP$3,INDEX(CapexBuyAmount,ROW()-6),0)</f>
        <v>0</v>
      </c>
      <c r="AQ22" s="75" cm="1">
        <f t="array" ref="AQ22">IF(INDEX(CapexBuyMonth,ROW()-6)=AQ$3,INDEX(CapexBuyAmount,ROW()-6),0)</f>
        <v>0</v>
      </c>
      <c r="AR22" s="75" cm="1">
        <f t="array" ref="AR22">IF(INDEX(CapexBuyMonth,ROW()-6)=AR$3,INDEX(CapexBuyAmount,ROW()-6),0)</f>
        <v>0</v>
      </c>
      <c r="AS22" s="75" cm="1">
        <f t="array" ref="AS22">IF(INDEX(CapexBuyMonth,ROW()-6)=AS$3,INDEX(CapexBuyAmount,ROW()-6),0)</f>
        <v>0</v>
      </c>
      <c r="AT22" s="76" cm="1">
        <f t="array" ref="AT22">IF(INDEX(CapexBuyMonth,ROW()-6)=AT$3,INDEX(CapexBuyAmount,ROW()-6),0)</f>
        <v>0</v>
      </c>
      <c r="AU22" s="74" cm="1">
        <f t="array" ref="AU22">IF(INDEX(CapexBuyMonth,ROW()-6)=AU$3,INDEX(CapexBuyAmount,ROW()-6),0)</f>
        <v>0</v>
      </c>
      <c r="AV22" s="75" cm="1">
        <f t="array" ref="AV22">IF(INDEX(CapexBuyMonth,ROW()-6)=AV$3,INDEX(CapexBuyAmount,ROW()-6),0)</f>
        <v>0</v>
      </c>
      <c r="AW22" s="75" cm="1">
        <f t="array" ref="AW22">IF(INDEX(CapexBuyMonth,ROW()-6)=AW$3,INDEX(CapexBuyAmount,ROW()-6),0)</f>
        <v>0</v>
      </c>
      <c r="AX22" s="75" cm="1">
        <f t="array" ref="AX22">IF(INDEX(CapexBuyMonth,ROW()-6)=AX$3,INDEX(CapexBuyAmount,ROW()-6),0)</f>
        <v>0</v>
      </c>
      <c r="AY22" s="75" cm="1">
        <f t="array" ref="AY22">IF(INDEX(CapexBuyMonth,ROW()-6)=AY$3,INDEX(CapexBuyAmount,ROW()-6),0)</f>
        <v>0</v>
      </c>
      <c r="AZ22" s="75" cm="1">
        <f t="array" ref="AZ22">IF(INDEX(CapexBuyMonth,ROW()-6)=AZ$3,INDEX(CapexBuyAmount,ROW()-6),0)</f>
        <v>0</v>
      </c>
      <c r="BA22" s="75" cm="1">
        <f t="array" ref="BA22">IF(INDEX(CapexBuyMonth,ROW()-6)=BA$3,INDEX(CapexBuyAmount,ROW()-6),0)</f>
        <v>0</v>
      </c>
      <c r="BB22" s="75" cm="1">
        <f t="array" ref="BB22">IF(INDEX(CapexBuyMonth,ROW()-6)=BB$3,INDEX(CapexBuyAmount,ROW()-6),0)</f>
        <v>0</v>
      </c>
      <c r="BC22" s="75" cm="1">
        <f t="array" ref="BC22">IF(INDEX(CapexBuyMonth,ROW()-6)=BC$3,INDEX(CapexBuyAmount,ROW()-6),0)</f>
        <v>0</v>
      </c>
      <c r="BD22" s="75" cm="1">
        <f t="array" ref="BD22">IF(INDEX(CapexBuyMonth,ROW()-6)=BD$3,INDEX(CapexBuyAmount,ROW()-6),0)</f>
        <v>0</v>
      </c>
      <c r="BE22" s="75" cm="1">
        <f t="array" ref="BE22">IF(INDEX(CapexBuyMonth,ROW()-6)=BE$3,INDEX(CapexBuyAmount,ROW()-6),0)</f>
        <v>0</v>
      </c>
      <c r="BF22" s="76" cm="1">
        <f t="array" ref="BF22">IF(INDEX(CapexBuyMonth,ROW()-6)=BF$3,INDEX(CapexBuyAmount,ROW()-6),0)</f>
        <v>0</v>
      </c>
      <c r="BG22" s="74" cm="1">
        <f t="array" ref="BG22">IF(INDEX(CapexBuyMonth,ROW()-6)=BG$3,INDEX(CapexBuyAmount,ROW()-6),0)</f>
        <v>0</v>
      </c>
      <c r="BH22" s="75" cm="1">
        <f t="array" ref="BH22">IF(INDEX(CapexBuyMonth,ROW()-6)=BH$3,INDEX(CapexBuyAmount,ROW()-6),0)</f>
        <v>0</v>
      </c>
      <c r="BI22" s="75" cm="1">
        <f t="array" ref="BI22">IF(INDEX(CapexBuyMonth,ROW()-6)=BI$3,INDEX(CapexBuyAmount,ROW()-6),0)</f>
        <v>0</v>
      </c>
      <c r="BJ22" s="75" cm="1">
        <f t="array" ref="BJ22">IF(INDEX(CapexBuyMonth,ROW()-6)=BJ$3,INDEX(CapexBuyAmount,ROW()-6),0)</f>
        <v>0</v>
      </c>
      <c r="BK22" s="75" cm="1">
        <f t="array" ref="BK22">IF(INDEX(CapexBuyMonth,ROW()-6)=BK$3,INDEX(CapexBuyAmount,ROW()-6),0)</f>
        <v>0</v>
      </c>
      <c r="BL22" s="75" cm="1">
        <f t="array" ref="BL22">IF(INDEX(CapexBuyMonth,ROW()-6)=BL$3,INDEX(CapexBuyAmount,ROW()-6),0)</f>
        <v>0</v>
      </c>
      <c r="BM22" s="75" cm="1">
        <f t="array" ref="BM22">IF(INDEX(CapexBuyMonth,ROW()-6)=BM$3,INDEX(CapexBuyAmount,ROW()-6),0)</f>
        <v>0</v>
      </c>
      <c r="BN22" s="75" cm="1">
        <f t="array" ref="BN22">IF(INDEX(CapexBuyMonth,ROW()-6)=BN$3,INDEX(CapexBuyAmount,ROW()-6),0)</f>
        <v>0</v>
      </c>
      <c r="BO22" s="75" cm="1">
        <f t="array" ref="BO22">IF(INDEX(CapexBuyMonth,ROW()-6)=BO$3,INDEX(CapexBuyAmount,ROW()-6),0)</f>
        <v>0</v>
      </c>
      <c r="BP22" s="75" cm="1">
        <f t="array" ref="BP22">IF(INDEX(CapexBuyMonth,ROW()-6)=BP$3,INDEX(CapexBuyAmount,ROW()-6),0)</f>
        <v>0</v>
      </c>
      <c r="BQ22" s="75" cm="1">
        <f t="array" ref="BQ22">IF(INDEX(CapexBuyMonth,ROW()-6)=BQ$3,INDEX(CapexBuyAmount,ROW()-6),0)</f>
        <v>0</v>
      </c>
      <c r="BR22" s="76" cm="1">
        <f t="array" ref="BR22">IF(INDEX(CapexBuyMonth,ROW()-6)=BR$3,INDEX(CapexBuyAmount,ROW()-6),0)</f>
        <v>0</v>
      </c>
    </row>
    <row r="23" spans="2:70" hidden="1" x14ac:dyDescent="0.25">
      <c r="B23" s="248"/>
      <c r="C23" s="72" cm="1">
        <f t="array" ref="C23">INDEX(CapexItem,ROW()-6)</f>
        <v>0</v>
      </c>
      <c r="E23" s="73">
        <f t="shared" si="0"/>
        <v>0</v>
      </c>
      <c r="F23" s="73">
        <f t="shared" si="1"/>
        <v>0</v>
      </c>
      <c r="G23" s="73">
        <f t="shared" si="2"/>
        <v>0</v>
      </c>
      <c r="H23" s="73">
        <f t="shared" si="3"/>
        <v>0</v>
      </c>
      <c r="I23" s="73">
        <f t="shared" si="4"/>
        <v>0</v>
      </c>
      <c r="K23" s="74" cm="1">
        <f t="array" ref="K23">IF(INDEX(CapexBuyMonth,ROW()-6)=K$3,INDEX(CapexBuyAmount,ROW()-6),0)</f>
        <v>0</v>
      </c>
      <c r="L23" s="75" cm="1">
        <f t="array" ref="L23">IF(INDEX(CapexBuyMonth,ROW()-6)=L$3,INDEX(CapexBuyAmount,ROW()-6),0)</f>
        <v>0</v>
      </c>
      <c r="M23" s="75" cm="1">
        <f t="array" ref="M23">IF(INDEX(CapexBuyMonth,ROW()-6)=M$3,INDEX(CapexBuyAmount,ROW()-6),0)</f>
        <v>0</v>
      </c>
      <c r="N23" s="75" cm="1">
        <f t="array" ref="N23">IF(INDEX(CapexBuyMonth,ROW()-6)=N$3,INDEX(CapexBuyAmount,ROW()-6),0)</f>
        <v>0</v>
      </c>
      <c r="O23" s="75" cm="1">
        <f t="array" ref="O23">IF(INDEX(CapexBuyMonth,ROW()-6)=O$3,INDEX(CapexBuyAmount,ROW()-6),0)</f>
        <v>0</v>
      </c>
      <c r="P23" s="75" cm="1">
        <f t="array" ref="P23">IF(INDEX(CapexBuyMonth,ROW()-6)=P$3,INDEX(CapexBuyAmount,ROW()-6),0)</f>
        <v>0</v>
      </c>
      <c r="Q23" s="75" cm="1">
        <f t="array" ref="Q23">IF(INDEX(CapexBuyMonth,ROW()-6)=Q$3,INDEX(CapexBuyAmount,ROW()-6),0)</f>
        <v>0</v>
      </c>
      <c r="R23" s="75" cm="1">
        <f t="array" ref="R23">IF(INDEX(CapexBuyMonth,ROW()-6)=R$3,INDEX(CapexBuyAmount,ROW()-6),0)</f>
        <v>0</v>
      </c>
      <c r="S23" s="75" cm="1">
        <f t="array" ref="S23">IF(INDEX(CapexBuyMonth,ROW()-6)=S$3,INDEX(CapexBuyAmount,ROW()-6),0)</f>
        <v>0</v>
      </c>
      <c r="T23" s="75" cm="1">
        <f t="array" ref="T23">IF(INDEX(CapexBuyMonth,ROW()-6)=T$3,INDEX(CapexBuyAmount,ROW()-6),0)</f>
        <v>0</v>
      </c>
      <c r="U23" s="75" cm="1">
        <f t="array" ref="U23">IF(INDEX(CapexBuyMonth,ROW()-6)=U$3,INDEX(CapexBuyAmount,ROW()-6),0)</f>
        <v>0</v>
      </c>
      <c r="V23" s="76" cm="1">
        <f t="array" ref="V23">IF(INDEX(CapexBuyMonth,ROW()-6)=V$3,INDEX(CapexBuyAmount,ROW()-6),0)</f>
        <v>0</v>
      </c>
      <c r="W23" s="74" cm="1">
        <f t="array" ref="W23">IF(INDEX(CapexBuyMonth,ROW()-6)=W$3,INDEX(CapexBuyAmount,ROW()-6),0)</f>
        <v>0</v>
      </c>
      <c r="X23" s="75" cm="1">
        <f t="array" ref="X23">IF(INDEX(CapexBuyMonth,ROW()-6)=X$3,INDEX(CapexBuyAmount,ROW()-6),0)</f>
        <v>0</v>
      </c>
      <c r="Y23" s="75" cm="1">
        <f t="array" ref="Y23">IF(INDEX(CapexBuyMonth,ROW()-6)=Y$3,INDEX(CapexBuyAmount,ROW()-6),0)</f>
        <v>0</v>
      </c>
      <c r="Z23" s="75" cm="1">
        <f t="array" ref="Z23">IF(INDEX(CapexBuyMonth,ROW()-6)=Z$3,INDEX(CapexBuyAmount,ROW()-6),0)</f>
        <v>0</v>
      </c>
      <c r="AA23" s="75" cm="1">
        <f t="array" ref="AA23">IF(INDEX(CapexBuyMonth,ROW()-6)=AA$3,INDEX(CapexBuyAmount,ROW()-6),0)</f>
        <v>0</v>
      </c>
      <c r="AB23" s="75" cm="1">
        <f t="array" ref="AB23">IF(INDEX(CapexBuyMonth,ROW()-6)=AB$3,INDEX(CapexBuyAmount,ROW()-6),0)</f>
        <v>0</v>
      </c>
      <c r="AC23" s="75" cm="1">
        <f t="array" ref="AC23">IF(INDEX(CapexBuyMonth,ROW()-6)=AC$3,INDEX(CapexBuyAmount,ROW()-6),0)</f>
        <v>0</v>
      </c>
      <c r="AD23" s="75" cm="1">
        <f t="array" ref="AD23">IF(INDEX(CapexBuyMonth,ROW()-6)=AD$3,INDEX(CapexBuyAmount,ROW()-6),0)</f>
        <v>0</v>
      </c>
      <c r="AE23" s="75" cm="1">
        <f t="array" ref="AE23">IF(INDEX(CapexBuyMonth,ROW()-6)=AE$3,INDEX(CapexBuyAmount,ROW()-6),0)</f>
        <v>0</v>
      </c>
      <c r="AF23" s="75" cm="1">
        <f t="array" ref="AF23">IF(INDEX(CapexBuyMonth,ROW()-6)=AF$3,INDEX(CapexBuyAmount,ROW()-6),0)</f>
        <v>0</v>
      </c>
      <c r="AG23" s="75" cm="1">
        <f t="array" ref="AG23">IF(INDEX(CapexBuyMonth,ROW()-6)=AG$3,INDEX(CapexBuyAmount,ROW()-6),0)</f>
        <v>0</v>
      </c>
      <c r="AH23" s="76" cm="1">
        <f t="array" ref="AH23">IF(INDEX(CapexBuyMonth,ROW()-6)=AH$3,INDEX(CapexBuyAmount,ROW()-6),0)</f>
        <v>0</v>
      </c>
      <c r="AI23" s="74" cm="1">
        <f t="array" ref="AI23">IF(INDEX(CapexBuyMonth,ROW()-6)=AI$3,INDEX(CapexBuyAmount,ROW()-6),0)</f>
        <v>0</v>
      </c>
      <c r="AJ23" s="75" cm="1">
        <f t="array" ref="AJ23">IF(INDEX(CapexBuyMonth,ROW()-6)=AJ$3,INDEX(CapexBuyAmount,ROW()-6),0)</f>
        <v>0</v>
      </c>
      <c r="AK23" s="75" cm="1">
        <f t="array" ref="AK23">IF(INDEX(CapexBuyMonth,ROW()-6)=AK$3,INDEX(CapexBuyAmount,ROW()-6),0)</f>
        <v>0</v>
      </c>
      <c r="AL23" s="75" cm="1">
        <f t="array" ref="AL23">IF(INDEX(CapexBuyMonth,ROW()-6)=AL$3,INDEX(CapexBuyAmount,ROW()-6),0)</f>
        <v>0</v>
      </c>
      <c r="AM23" s="75" cm="1">
        <f t="array" ref="AM23">IF(INDEX(CapexBuyMonth,ROW()-6)=AM$3,INDEX(CapexBuyAmount,ROW()-6),0)</f>
        <v>0</v>
      </c>
      <c r="AN23" s="75" cm="1">
        <f t="array" ref="AN23">IF(INDEX(CapexBuyMonth,ROW()-6)=AN$3,INDEX(CapexBuyAmount,ROW()-6),0)</f>
        <v>0</v>
      </c>
      <c r="AO23" s="75" cm="1">
        <f t="array" ref="AO23">IF(INDEX(CapexBuyMonth,ROW()-6)=AO$3,INDEX(CapexBuyAmount,ROW()-6),0)</f>
        <v>0</v>
      </c>
      <c r="AP23" s="75" cm="1">
        <f t="array" ref="AP23">IF(INDEX(CapexBuyMonth,ROW()-6)=AP$3,INDEX(CapexBuyAmount,ROW()-6),0)</f>
        <v>0</v>
      </c>
      <c r="AQ23" s="75" cm="1">
        <f t="array" ref="AQ23">IF(INDEX(CapexBuyMonth,ROW()-6)=AQ$3,INDEX(CapexBuyAmount,ROW()-6),0)</f>
        <v>0</v>
      </c>
      <c r="AR23" s="75" cm="1">
        <f t="array" ref="AR23">IF(INDEX(CapexBuyMonth,ROW()-6)=AR$3,INDEX(CapexBuyAmount,ROW()-6),0)</f>
        <v>0</v>
      </c>
      <c r="AS23" s="75" cm="1">
        <f t="array" ref="AS23">IF(INDEX(CapexBuyMonth,ROW()-6)=AS$3,INDEX(CapexBuyAmount,ROW()-6),0)</f>
        <v>0</v>
      </c>
      <c r="AT23" s="76" cm="1">
        <f t="array" ref="AT23">IF(INDEX(CapexBuyMonth,ROW()-6)=AT$3,INDEX(CapexBuyAmount,ROW()-6),0)</f>
        <v>0</v>
      </c>
      <c r="AU23" s="74" cm="1">
        <f t="array" ref="AU23">IF(INDEX(CapexBuyMonth,ROW()-6)=AU$3,INDEX(CapexBuyAmount,ROW()-6),0)</f>
        <v>0</v>
      </c>
      <c r="AV23" s="75" cm="1">
        <f t="array" ref="AV23">IF(INDEX(CapexBuyMonth,ROW()-6)=AV$3,INDEX(CapexBuyAmount,ROW()-6),0)</f>
        <v>0</v>
      </c>
      <c r="AW23" s="75" cm="1">
        <f t="array" ref="AW23">IF(INDEX(CapexBuyMonth,ROW()-6)=AW$3,INDEX(CapexBuyAmount,ROW()-6),0)</f>
        <v>0</v>
      </c>
      <c r="AX23" s="75" cm="1">
        <f t="array" ref="AX23">IF(INDEX(CapexBuyMonth,ROW()-6)=AX$3,INDEX(CapexBuyAmount,ROW()-6),0)</f>
        <v>0</v>
      </c>
      <c r="AY23" s="75" cm="1">
        <f t="array" ref="AY23">IF(INDEX(CapexBuyMonth,ROW()-6)=AY$3,INDEX(CapexBuyAmount,ROW()-6),0)</f>
        <v>0</v>
      </c>
      <c r="AZ23" s="75" cm="1">
        <f t="array" ref="AZ23">IF(INDEX(CapexBuyMonth,ROW()-6)=AZ$3,INDEX(CapexBuyAmount,ROW()-6),0)</f>
        <v>0</v>
      </c>
      <c r="BA23" s="75" cm="1">
        <f t="array" ref="BA23">IF(INDEX(CapexBuyMonth,ROW()-6)=BA$3,INDEX(CapexBuyAmount,ROW()-6),0)</f>
        <v>0</v>
      </c>
      <c r="BB23" s="75" cm="1">
        <f t="array" ref="BB23">IF(INDEX(CapexBuyMonth,ROW()-6)=BB$3,INDEX(CapexBuyAmount,ROW()-6),0)</f>
        <v>0</v>
      </c>
      <c r="BC23" s="75" cm="1">
        <f t="array" ref="BC23">IF(INDEX(CapexBuyMonth,ROW()-6)=BC$3,INDEX(CapexBuyAmount,ROW()-6),0)</f>
        <v>0</v>
      </c>
      <c r="BD23" s="75" cm="1">
        <f t="array" ref="BD23">IF(INDEX(CapexBuyMonth,ROW()-6)=BD$3,INDEX(CapexBuyAmount,ROW()-6),0)</f>
        <v>0</v>
      </c>
      <c r="BE23" s="75" cm="1">
        <f t="array" ref="BE23">IF(INDEX(CapexBuyMonth,ROW()-6)=BE$3,INDEX(CapexBuyAmount,ROW()-6),0)</f>
        <v>0</v>
      </c>
      <c r="BF23" s="76" cm="1">
        <f t="array" ref="BF23">IF(INDEX(CapexBuyMonth,ROW()-6)=BF$3,INDEX(CapexBuyAmount,ROW()-6),0)</f>
        <v>0</v>
      </c>
      <c r="BG23" s="74" cm="1">
        <f t="array" ref="BG23">IF(INDEX(CapexBuyMonth,ROW()-6)=BG$3,INDEX(CapexBuyAmount,ROW()-6),0)</f>
        <v>0</v>
      </c>
      <c r="BH23" s="75" cm="1">
        <f t="array" ref="BH23">IF(INDEX(CapexBuyMonth,ROW()-6)=BH$3,INDEX(CapexBuyAmount,ROW()-6),0)</f>
        <v>0</v>
      </c>
      <c r="BI23" s="75" cm="1">
        <f t="array" ref="BI23">IF(INDEX(CapexBuyMonth,ROW()-6)=BI$3,INDEX(CapexBuyAmount,ROW()-6),0)</f>
        <v>0</v>
      </c>
      <c r="BJ23" s="75" cm="1">
        <f t="array" ref="BJ23">IF(INDEX(CapexBuyMonth,ROW()-6)=BJ$3,INDEX(CapexBuyAmount,ROW()-6),0)</f>
        <v>0</v>
      </c>
      <c r="BK23" s="75" cm="1">
        <f t="array" ref="BK23">IF(INDEX(CapexBuyMonth,ROW()-6)=BK$3,INDEX(CapexBuyAmount,ROW()-6),0)</f>
        <v>0</v>
      </c>
      <c r="BL23" s="75" cm="1">
        <f t="array" ref="BL23">IF(INDEX(CapexBuyMonth,ROW()-6)=BL$3,INDEX(CapexBuyAmount,ROW()-6),0)</f>
        <v>0</v>
      </c>
      <c r="BM23" s="75" cm="1">
        <f t="array" ref="BM23">IF(INDEX(CapexBuyMonth,ROW()-6)=BM$3,INDEX(CapexBuyAmount,ROW()-6),0)</f>
        <v>0</v>
      </c>
      <c r="BN23" s="75" cm="1">
        <f t="array" ref="BN23">IF(INDEX(CapexBuyMonth,ROW()-6)=BN$3,INDEX(CapexBuyAmount,ROW()-6),0)</f>
        <v>0</v>
      </c>
      <c r="BO23" s="75" cm="1">
        <f t="array" ref="BO23">IF(INDEX(CapexBuyMonth,ROW()-6)=BO$3,INDEX(CapexBuyAmount,ROW()-6),0)</f>
        <v>0</v>
      </c>
      <c r="BP23" s="75" cm="1">
        <f t="array" ref="BP23">IF(INDEX(CapexBuyMonth,ROW()-6)=BP$3,INDEX(CapexBuyAmount,ROW()-6),0)</f>
        <v>0</v>
      </c>
      <c r="BQ23" s="75" cm="1">
        <f t="array" ref="BQ23">IF(INDEX(CapexBuyMonth,ROW()-6)=BQ$3,INDEX(CapexBuyAmount,ROW()-6),0)</f>
        <v>0</v>
      </c>
      <c r="BR23" s="76" cm="1">
        <f t="array" ref="BR23">IF(INDEX(CapexBuyMonth,ROW()-6)=BR$3,INDEX(CapexBuyAmount,ROW()-6),0)</f>
        <v>0</v>
      </c>
    </row>
    <row r="24" spans="2:70" hidden="1" x14ac:dyDescent="0.25">
      <c r="B24" s="248"/>
      <c r="C24" s="72" cm="1">
        <f t="array" ref="C24">INDEX(CapexItem,ROW()-6)</f>
        <v>0</v>
      </c>
      <c r="E24" s="73">
        <f t="shared" si="0"/>
        <v>0</v>
      </c>
      <c r="F24" s="73">
        <f t="shared" si="1"/>
        <v>0</v>
      </c>
      <c r="G24" s="73">
        <f t="shared" si="2"/>
        <v>0</v>
      </c>
      <c r="H24" s="73">
        <f t="shared" si="3"/>
        <v>0</v>
      </c>
      <c r="I24" s="73">
        <f t="shared" si="4"/>
        <v>0</v>
      </c>
      <c r="K24" s="74" cm="1">
        <f t="array" ref="K24">IF(INDEX(CapexBuyMonth,ROW()-6)=K$3,INDEX(CapexBuyAmount,ROW()-6),0)</f>
        <v>0</v>
      </c>
      <c r="L24" s="75" cm="1">
        <f t="array" ref="L24">IF(INDEX(CapexBuyMonth,ROW()-6)=L$3,INDEX(CapexBuyAmount,ROW()-6),0)</f>
        <v>0</v>
      </c>
      <c r="M24" s="75" cm="1">
        <f t="array" ref="M24">IF(INDEX(CapexBuyMonth,ROW()-6)=M$3,INDEX(CapexBuyAmount,ROW()-6),0)</f>
        <v>0</v>
      </c>
      <c r="N24" s="75" cm="1">
        <f t="array" ref="N24">IF(INDEX(CapexBuyMonth,ROW()-6)=N$3,INDEX(CapexBuyAmount,ROW()-6),0)</f>
        <v>0</v>
      </c>
      <c r="O24" s="75" cm="1">
        <f t="array" ref="O24">IF(INDEX(CapexBuyMonth,ROW()-6)=O$3,INDEX(CapexBuyAmount,ROW()-6),0)</f>
        <v>0</v>
      </c>
      <c r="P24" s="75" cm="1">
        <f t="array" ref="P24">IF(INDEX(CapexBuyMonth,ROW()-6)=P$3,INDEX(CapexBuyAmount,ROW()-6),0)</f>
        <v>0</v>
      </c>
      <c r="Q24" s="75" cm="1">
        <f t="array" ref="Q24">IF(INDEX(CapexBuyMonth,ROW()-6)=Q$3,INDEX(CapexBuyAmount,ROW()-6),0)</f>
        <v>0</v>
      </c>
      <c r="R24" s="75" cm="1">
        <f t="array" ref="R24">IF(INDEX(CapexBuyMonth,ROW()-6)=R$3,INDEX(CapexBuyAmount,ROW()-6),0)</f>
        <v>0</v>
      </c>
      <c r="S24" s="75" cm="1">
        <f t="array" ref="S24">IF(INDEX(CapexBuyMonth,ROW()-6)=S$3,INDEX(CapexBuyAmount,ROW()-6),0)</f>
        <v>0</v>
      </c>
      <c r="T24" s="75" cm="1">
        <f t="array" ref="T24">IF(INDEX(CapexBuyMonth,ROW()-6)=T$3,INDEX(CapexBuyAmount,ROW()-6),0)</f>
        <v>0</v>
      </c>
      <c r="U24" s="75" cm="1">
        <f t="array" ref="U24">IF(INDEX(CapexBuyMonth,ROW()-6)=U$3,INDEX(CapexBuyAmount,ROW()-6),0)</f>
        <v>0</v>
      </c>
      <c r="V24" s="76" cm="1">
        <f t="array" ref="V24">IF(INDEX(CapexBuyMonth,ROW()-6)=V$3,INDEX(CapexBuyAmount,ROW()-6),0)</f>
        <v>0</v>
      </c>
      <c r="W24" s="74" cm="1">
        <f t="array" ref="W24">IF(INDEX(CapexBuyMonth,ROW()-6)=W$3,INDEX(CapexBuyAmount,ROW()-6),0)</f>
        <v>0</v>
      </c>
      <c r="X24" s="75" cm="1">
        <f t="array" ref="X24">IF(INDEX(CapexBuyMonth,ROW()-6)=X$3,INDEX(CapexBuyAmount,ROW()-6),0)</f>
        <v>0</v>
      </c>
      <c r="Y24" s="75" cm="1">
        <f t="array" ref="Y24">IF(INDEX(CapexBuyMonth,ROW()-6)=Y$3,INDEX(CapexBuyAmount,ROW()-6),0)</f>
        <v>0</v>
      </c>
      <c r="Z24" s="75" cm="1">
        <f t="array" ref="Z24">IF(INDEX(CapexBuyMonth,ROW()-6)=Z$3,INDEX(CapexBuyAmount,ROW()-6),0)</f>
        <v>0</v>
      </c>
      <c r="AA24" s="75" cm="1">
        <f t="array" ref="AA24">IF(INDEX(CapexBuyMonth,ROW()-6)=AA$3,INDEX(CapexBuyAmount,ROW()-6),0)</f>
        <v>0</v>
      </c>
      <c r="AB24" s="75" cm="1">
        <f t="array" ref="AB24">IF(INDEX(CapexBuyMonth,ROW()-6)=AB$3,INDEX(CapexBuyAmount,ROW()-6),0)</f>
        <v>0</v>
      </c>
      <c r="AC24" s="75" cm="1">
        <f t="array" ref="AC24">IF(INDEX(CapexBuyMonth,ROW()-6)=AC$3,INDEX(CapexBuyAmount,ROW()-6),0)</f>
        <v>0</v>
      </c>
      <c r="AD24" s="75" cm="1">
        <f t="array" ref="AD24">IF(INDEX(CapexBuyMonth,ROW()-6)=AD$3,INDEX(CapexBuyAmount,ROW()-6),0)</f>
        <v>0</v>
      </c>
      <c r="AE24" s="75" cm="1">
        <f t="array" ref="AE24">IF(INDEX(CapexBuyMonth,ROW()-6)=AE$3,INDEX(CapexBuyAmount,ROW()-6),0)</f>
        <v>0</v>
      </c>
      <c r="AF24" s="75" cm="1">
        <f t="array" ref="AF24">IF(INDEX(CapexBuyMonth,ROW()-6)=AF$3,INDEX(CapexBuyAmount,ROW()-6),0)</f>
        <v>0</v>
      </c>
      <c r="AG24" s="75" cm="1">
        <f t="array" ref="AG24">IF(INDEX(CapexBuyMonth,ROW()-6)=AG$3,INDEX(CapexBuyAmount,ROW()-6),0)</f>
        <v>0</v>
      </c>
      <c r="AH24" s="76" cm="1">
        <f t="array" ref="AH24">IF(INDEX(CapexBuyMonth,ROW()-6)=AH$3,INDEX(CapexBuyAmount,ROW()-6),0)</f>
        <v>0</v>
      </c>
      <c r="AI24" s="74" cm="1">
        <f t="array" ref="AI24">IF(INDEX(CapexBuyMonth,ROW()-6)=AI$3,INDEX(CapexBuyAmount,ROW()-6),0)</f>
        <v>0</v>
      </c>
      <c r="AJ24" s="75" cm="1">
        <f t="array" ref="AJ24">IF(INDEX(CapexBuyMonth,ROW()-6)=AJ$3,INDEX(CapexBuyAmount,ROW()-6),0)</f>
        <v>0</v>
      </c>
      <c r="AK24" s="75" cm="1">
        <f t="array" ref="AK24">IF(INDEX(CapexBuyMonth,ROW()-6)=AK$3,INDEX(CapexBuyAmount,ROW()-6),0)</f>
        <v>0</v>
      </c>
      <c r="AL24" s="75" cm="1">
        <f t="array" ref="AL24">IF(INDEX(CapexBuyMonth,ROW()-6)=AL$3,INDEX(CapexBuyAmount,ROW()-6),0)</f>
        <v>0</v>
      </c>
      <c r="AM24" s="75" cm="1">
        <f t="array" ref="AM24">IF(INDEX(CapexBuyMonth,ROW()-6)=AM$3,INDEX(CapexBuyAmount,ROW()-6),0)</f>
        <v>0</v>
      </c>
      <c r="AN24" s="75" cm="1">
        <f t="array" ref="AN24">IF(INDEX(CapexBuyMonth,ROW()-6)=AN$3,INDEX(CapexBuyAmount,ROW()-6),0)</f>
        <v>0</v>
      </c>
      <c r="AO24" s="75" cm="1">
        <f t="array" ref="AO24">IF(INDEX(CapexBuyMonth,ROW()-6)=AO$3,INDEX(CapexBuyAmount,ROW()-6),0)</f>
        <v>0</v>
      </c>
      <c r="AP24" s="75" cm="1">
        <f t="array" ref="AP24">IF(INDEX(CapexBuyMonth,ROW()-6)=AP$3,INDEX(CapexBuyAmount,ROW()-6),0)</f>
        <v>0</v>
      </c>
      <c r="AQ24" s="75" cm="1">
        <f t="array" ref="AQ24">IF(INDEX(CapexBuyMonth,ROW()-6)=AQ$3,INDEX(CapexBuyAmount,ROW()-6),0)</f>
        <v>0</v>
      </c>
      <c r="AR24" s="75" cm="1">
        <f t="array" ref="AR24">IF(INDEX(CapexBuyMonth,ROW()-6)=AR$3,INDEX(CapexBuyAmount,ROW()-6),0)</f>
        <v>0</v>
      </c>
      <c r="AS24" s="75" cm="1">
        <f t="array" ref="AS24">IF(INDEX(CapexBuyMonth,ROW()-6)=AS$3,INDEX(CapexBuyAmount,ROW()-6),0)</f>
        <v>0</v>
      </c>
      <c r="AT24" s="76" cm="1">
        <f t="array" ref="AT24">IF(INDEX(CapexBuyMonth,ROW()-6)=AT$3,INDEX(CapexBuyAmount,ROW()-6),0)</f>
        <v>0</v>
      </c>
      <c r="AU24" s="74" cm="1">
        <f t="array" ref="AU24">IF(INDEX(CapexBuyMonth,ROW()-6)=AU$3,INDEX(CapexBuyAmount,ROW()-6),0)</f>
        <v>0</v>
      </c>
      <c r="AV24" s="75" cm="1">
        <f t="array" ref="AV24">IF(INDEX(CapexBuyMonth,ROW()-6)=AV$3,INDEX(CapexBuyAmount,ROW()-6),0)</f>
        <v>0</v>
      </c>
      <c r="AW24" s="75" cm="1">
        <f t="array" ref="AW24">IF(INDEX(CapexBuyMonth,ROW()-6)=AW$3,INDEX(CapexBuyAmount,ROW()-6),0)</f>
        <v>0</v>
      </c>
      <c r="AX24" s="75" cm="1">
        <f t="array" ref="AX24">IF(INDEX(CapexBuyMonth,ROW()-6)=AX$3,INDEX(CapexBuyAmount,ROW()-6),0)</f>
        <v>0</v>
      </c>
      <c r="AY24" s="75" cm="1">
        <f t="array" ref="AY24">IF(INDEX(CapexBuyMonth,ROW()-6)=AY$3,INDEX(CapexBuyAmount,ROW()-6),0)</f>
        <v>0</v>
      </c>
      <c r="AZ24" s="75" cm="1">
        <f t="array" ref="AZ24">IF(INDEX(CapexBuyMonth,ROW()-6)=AZ$3,INDEX(CapexBuyAmount,ROW()-6),0)</f>
        <v>0</v>
      </c>
      <c r="BA24" s="75" cm="1">
        <f t="array" ref="BA24">IF(INDEX(CapexBuyMonth,ROW()-6)=BA$3,INDEX(CapexBuyAmount,ROW()-6),0)</f>
        <v>0</v>
      </c>
      <c r="BB24" s="75" cm="1">
        <f t="array" ref="BB24">IF(INDEX(CapexBuyMonth,ROW()-6)=BB$3,INDEX(CapexBuyAmount,ROW()-6),0)</f>
        <v>0</v>
      </c>
      <c r="BC24" s="75" cm="1">
        <f t="array" ref="BC24">IF(INDEX(CapexBuyMonth,ROW()-6)=BC$3,INDEX(CapexBuyAmount,ROW()-6),0)</f>
        <v>0</v>
      </c>
      <c r="BD24" s="75" cm="1">
        <f t="array" ref="BD24">IF(INDEX(CapexBuyMonth,ROW()-6)=BD$3,INDEX(CapexBuyAmount,ROW()-6),0)</f>
        <v>0</v>
      </c>
      <c r="BE24" s="75" cm="1">
        <f t="array" ref="BE24">IF(INDEX(CapexBuyMonth,ROW()-6)=BE$3,INDEX(CapexBuyAmount,ROW()-6),0)</f>
        <v>0</v>
      </c>
      <c r="BF24" s="76" cm="1">
        <f t="array" ref="BF24">IF(INDEX(CapexBuyMonth,ROW()-6)=BF$3,INDEX(CapexBuyAmount,ROW()-6),0)</f>
        <v>0</v>
      </c>
      <c r="BG24" s="74" cm="1">
        <f t="array" ref="BG24">IF(INDEX(CapexBuyMonth,ROW()-6)=BG$3,INDEX(CapexBuyAmount,ROW()-6),0)</f>
        <v>0</v>
      </c>
      <c r="BH24" s="75" cm="1">
        <f t="array" ref="BH24">IF(INDEX(CapexBuyMonth,ROW()-6)=BH$3,INDEX(CapexBuyAmount,ROW()-6),0)</f>
        <v>0</v>
      </c>
      <c r="BI24" s="75" cm="1">
        <f t="array" ref="BI24">IF(INDEX(CapexBuyMonth,ROW()-6)=BI$3,INDEX(CapexBuyAmount,ROW()-6),0)</f>
        <v>0</v>
      </c>
      <c r="BJ24" s="75" cm="1">
        <f t="array" ref="BJ24">IF(INDEX(CapexBuyMonth,ROW()-6)=BJ$3,INDEX(CapexBuyAmount,ROW()-6),0)</f>
        <v>0</v>
      </c>
      <c r="BK24" s="75" cm="1">
        <f t="array" ref="BK24">IF(INDEX(CapexBuyMonth,ROW()-6)=BK$3,INDEX(CapexBuyAmount,ROW()-6),0)</f>
        <v>0</v>
      </c>
      <c r="BL24" s="75" cm="1">
        <f t="array" ref="BL24">IF(INDEX(CapexBuyMonth,ROW()-6)=BL$3,INDEX(CapexBuyAmount,ROW()-6),0)</f>
        <v>0</v>
      </c>
      <c r="BM24" s="75" cm="1">
        <f t="array" ref="BM24">IF(INDEX(CapexBuyMonth,ROW()-6)=BM$3,INDEX(CapexBuyAmount,ROW()-6),0)</f>
        <v>0</v>
      </c>
      <c r="BN24" s="75" cm="1">
        <f t="array" ref="BN24">IF(INDEX(CapexBuyMonth,ROW()-6)=BN$3,INDEX(CapexBuyAmount,ROW()-6),0)</f>
        <v>0</v>
      </c>
      <c r="BO24" s="75" cm="1">
        <f t="array" ref="BO24">IF(INDEX(CapexBuyMonth,ROW()-6)=BO$3,INDEX(CapexBuyAmount,ROW()-6),0)</f>
        <v>0</v>
      </c>
      <c r="BP24" s="75" cm="1">
        <f t="array" ref="BP24">IF(INDEX(CapexBuyMonth,ROW()-6)=BP$3,INDEX(CapexBuyAmount,ROW()-6),0)</f>
        <v>0</v>
      </c>
      <c r="BQ24" s="75" cm="1">
        <f t="array" ref="BQ24">IF(INDEX(CapexBuyMonth,ROW()-6)=BQ$3,INDEX(CapexBuyAmount,ROW()-6),0)</f>
        <v>0</v>
      </c>
      <c r="BR24" s="76" cm="1">
        <f t="array" ref="BR24">IF(INDEX(CapexBuyMonth,ROW()-6)=BR$3,INDEX(CapexBuyAmount,ROW()-6),0)</f>
        <v>0</v>
      </c>
    </row>
    <row r="25" spans="2:70" hidden="1" x14ac:dyDescent="0.25">
      <c r="B25" s="248"/>
      <c r="C25" s="72" cm="1">
        <f t="array" ref="C25">INDEX(CapexItem,ROW()-6)</f>
        <v>0</v>
      </c>
      <c r="E25" s="73">
        <f t="shared" si="0"/>
        <v>0</v>
      </c>
      <c r="F25" s="73">
        <f t="shared" si="1"/>
        <v>0</v>
      </c>
      <c r="G25" s="73">
        <f t="shared" si="2"/>
        <v>0</v>
      </c>
      <c r="H25" s="73">
        <f t="shared" si="3"/>
        <v>0</v>
      </c>
      <c r="I25" s="73">
        <f t="shared" si="4"/>
        <v>0</v>
      </c>
      <c r="K25" s="74" cm="1">
        <f t="array" ref="K25">IF(INDEX(CapexBuyMonth,ROW()-6)=K$3,INDEX(CapexBuyAmount,ROW()-6),0)</f>
        <v>0</v>
      </c>
      <c r="L25" s="75" cm="1">
        <f t="array" ref="L25">IF(INDEX(CapexBuyMonth,ROW()-6)=L$3,INDEX(CapexBuyAmount,ROW()-6),0)</f>
        <v>0</v>
      </c>
      <c r="M25" s="75" cm="1">
        <f t="array" ref="M25">IF(INDEX(CapexBuyMonth,ROW()-6)=M$3,INDEX(CapexBuyAmount,ROW()-6),0)</f>
        <v>0</v>
      </c>
      <c r="N25" s="75" cm="1">
        <f t="array" ref="N25">IF(INDEX(CapexBuyMonth,ROW()-6)=N$3,INDEX(CapexBuyAmount,ROW()-6),0)</f>
        <v>0</v>
      </c>
      <c r="O25" s="75" cm="1">
        <f t="array" ref="O25">IF(INDEX(CapexBuyMonth,ROW()-6)=O$3,INDEX(CapexBuyAmount,ROW()-6),0)</f>
        <v>0</v>
      </c>
      <c r="P25" s="75" cm="1">
        <f t="array" ref="P25">IF(INDEX(CapexBuyMonth,ROW()-6)=P$3,INDEX(CapexBuyAmount,ROW()-6),0)</f>
        <v>0</v>
      </c>
      <c r="Q25" s="75" cm="1">
        <f t="array" ref="Q25">IF(INDEX(CapexBuyMonth,ROW()-6)=Q$3,INDEX(CapexBuyAmount,ROW()-6),0)</f>
        <v>0</v>
      </c>
      <c r="R25" s="75" cm="1">
        <f t="array" ref="R25">IF(INDEX(CapexBuyMonth,ROW()-6)=R$3,INDEX(CapexBuyAmount,ROW()-6),0)</f>
        <v>0</v>
      </c>
      <c r="S25" s="75" cm="1">
        <f t="array" ref="S25">IF(INDEX(CapexBuyMonth,ROW()-6)=S$3,INDEX(CapexBuyAmount,ROW()-6),0)</f>
        <v>0</v>
      </c>
      <c r="T25" s="75" cm="1">
        <f t="array" ref="T25">IF(INDEX(CapexBuyMonth,ROW()-6)=T$3,INDEX(CapexBuyAmount,ROW()-6),0)</f>
        <v>0</v>
      </c>
      <c r="U25" s="75" cm="1">
        <f t="array" ref="U25">IF(INDEX(CapexBuyMonth,ROW()-6)=U$3,INDEX(CapexBuyAmount,ROW()-6),0)</f>
        <v>0</v>
      </c>
      <c r="V25" s="76" cm="1">
        <f t="array" ref="V25">IF(INDEX(CapexBuyMonth,ROW()-6)=V$3,INDEX(CapexBuyAmount,ROW()-6),0)</f>
        <v>0</v>
      </c>
      <c r="W25" s="74" cm="1">
        <f t="array" ref="W25">IF(INDEX(CapexBuyMonth,ROW()-6)=W$3,INDEX(CapexBuyAmount,ROW()-6),0)</f>
        <v>0</v>
      </c>
      <c r="X25" s="75" cm="1">
        <f t="array" ref="X25">IF(INDEX(CapexBuyMonth,ROW()-6)=X$3,INDEX(CapexBuyAmount,ROW()-6),0)</f>
        <v>0</v>
      </c>
      <c r="Y25" s="75" cm="1">
        <f t="array" ref="Y25">IF(INDEX(CapexBuyMonth,ROW()-6)=Y$3,INDEX(CapexBuyAmount,ROW()-6),0)</f>
        <v>0</v>
      </c>
      <c r="Z25" s="75" cm="1">
        <f t="array" ref="Z25">IF(INDEX(CapexBuyMonth,ROW()-6)=Z$3,INDEX(CapexBuyAmount,ROW()-6),0)</f>
        <v>0</v>
      </c>
      <c r="AA25" s="75" cm="1">
        <f t="array" ref="AA25">IF(INDEX(CapexBuyMonth,ROW()-6)=AA$3,INDEX(CapexBuyAmount,ROW()-6),0)</f>
        <v>0</v>
      </c>
      <c r="AB25" s="75" cm="1">
        <f t="array" ref="AB25">IF(INDEX(CapexBuyMonth,ROW()-6)=AB$3,INDEX(CapexBuyAmount,ROW()-6),0)</f>
        <v>0</v>
      </c>
      <c r="AC25" s="75" cm="1">
        <f t="array" ref="AC25">IF(INDEX(CapexBuyMonth,ROW()-6)=AC$3,INDEX(CapexBuyAmount,ROW()-6),0)</f>
        <v>0</v>
      </c>
      <c r="AD25" s="75" cm="1">
        <f t="array" ref="AD25">IF(INDEX(CapexBuyMonth,ROW()-6)=AD$3,INDEX(CapexBuyAmount,ROW()-6),0)</f>
        <v>0</v>
      </c>
      <c r="AE25" s="75" cm="1">
        <f t="array" ref="AE25">IF(INDEX(CapexBuyMonth,ROW()-6)=AE$3,INDEX(CapexBuyAmount,ROW()-6),0)</f>
        <v>0</v>
      </c>
      <c r="AF25" s="75" cm="1">
        <f t="array" ref="AF25">IF(INDEX(CapexBuyMonth,ROW()-6)=AF$3,INDEX(CapexBuyAmount,ROW()-6),0)</f>
        <v>0</v>
      </c>
      <c r="AG25" s="75" cm="1">
        <f t="array" ref="AG25">IF(INDEX(CapexBuyMonth,ROW()-6)=AG$3,INDEX(CapexBuyAmount,ROW()-6),0)</f>
        <v>0</v>
      </c>
      <c r="AH25" s="76" cm="1">
        <f t="array" ref="AH25">IF(INDEX(CapexBuyMonth,ROW()-6)=AH$3,INDEX(CapexBuyAmount,ROW()-6),0)</f>
        <v>0</v>
      </c>
      <c r="AI25" s="74" cm="1">
        <f t="array" ref="AI25">IF(INDEX(CapexBuyMonth,ROW()-6)=AI$3,INDEX(CapexBuyAmount,ROW()-6),0)</f>
        <v>0</v>
      </c>
      <c r="AJ25" s="75" cm="1">
        <f t="array" ref="AJ25">IF(INDEX(CapexBuyMonth,ROW()-6)=AJ$3,INDEX(CapexBuyAmount,ROW()-6),0)</f>
        <v>0</v>
      </c>
      <c r="AK25" s="75" cm="1">
        <f t="array" ref="AK25">IF(INDEX(CapexBuyMonth,ROW()-6)=AK$3,INDEX(CapexBuyAmount,ROW()-6),0)</f>
        <v>0</v>
      </c>
      <c r="AL25" s="75" cm="1">
        <f t="array" ref="AL25">IF(INDEX(CapexBuyMonth,ROW()-6)=AL$3,INDEX(CapexBuyAmount,ROW()-6),0)</f>
        <v>0</v>
      </c>
      <c r="AM25" s="75" cm="1">
        <f t="array" ref="AM25">IF(INDEX(CapexBuyMonth,ROW()-6)=AM$3,INDEX(CapexBuyAmount,ROW()-6),0)</f>
        <v>0</v>
      </c>
      <c r="AN25" s="75" cm="1">
        <f t="array" ref="AN25">IF(INDEX(CapexBuyMonth,ROW()-6)=AN$3,INDEX(CapexBuyAmount,ROW()-6),0)</f>
        <v>0</v>
      </c>
      <c r="AO25" s="75" cm="1">
        <f t="array" ref="AO25">IF(INDEX(CapexBuyMonth,ROW()-6)=AO$3,INDEX(CapexBuyAmount,ROW()-6),0)</f>
        <v>0</v>
      </c>
      <c r="AP25" s="75" cm="1">
        <f t="array" ref="AP25">IF(INDEX(CapexBuyMonth,ROW()-6)=AP$3,INDEX(CapexBuyAmount,ROW()-6),0)</f>
        <v>0</v>
      </c>
      <c r="AQ25" s="75" cm="1">
        <f t="array" ref="AQ25">IF(INDEX(CapexBuyMonth,ROW()-6)=AQ$3,INDEX(CapexBuyAmount,ROW()-6),0)</f>
        <v>0</v>
      </c>
      <c r="AR25" s="75" cm="1">
        <f t="array" ref="AR25">IF(INDEX(CapexBuyMonth,ROW()-6)=AR$3,INDEX(CapexBuyAmount,ROW()-6),0)</f>
        <v>0</v>
      </c>
      <c r="AS25" s="75" cm="1">
        <f t="array" ref="AS25">IF(INDEX(CapexBuyMonth,ROW()-6)=AS$3,INDEX(CapexBuyAmount,ROW()-6),0)</f>
        <v>0</v>
      </c>
      <c r="AT25" s="76" cm="1">
        <f t="array" ref="AT25">IF(INDEX(CapexBuyMonth,ROW()-6)=AT$3,INDEX(CapexBuyAmount,ROW()-6),0)</f>
        <v>0</v>
      </c>
      <c r="AU25" s="74" cm="1">
        <f t="array" ref="AU25">IF(INDEX(CapexBuyMonth,ROW()-6)=AU$3,INDEX(CapexBuyAmount,ROW()-6),0)</f>
        <v>0</v>
      </c>
      <c r="AV25" s="75" cm="1">
        <f t="array" ref="AV25">IF(INDEX(CapexBuyMonth,ROW()-6)=AV$3,INDEX(CapexBuyAmount,ROW()-6),0)</f>
        <v>0</v>
      </c>
      <c r="AW25" s="75" cm="1">
        <f t="array" ref="AW25">IF(INDEX(CapexBuyMonth,ROW()-6)=AW$3,INDEX(CapexBuyAmount,ROW()-6),0)</f>
        <v>0</v>
      </c>
      <c r="AX25" s="75" cm="1">
        <f t="array" ref="AX25">IF(INDEX(CapexBuyMonth,ROW()-6)=AX$3,INDEX(CapexBuyAmount,ROW()-6),0)</f>
        <v>0</v>
      </c>
      <c r="AY25" s="75" cm="1">
        <f t="array" ref="AY25">IF(INDEX(CapexBuyMonth,ROW()-6)=AY$3,INDEX(CapexBuyAmount,ROW()-6),0)</f>
        <v>0</v>
      </c>
      <c r="AZ25" s="75" cm="1">
        <f t="array" ref="AZ25">IF(INDEX(CapexBuyMonth,ROW()-6)=AZ$3,INDEX(CapexBuyAmount,ROW()-6),0)</f>
        <v>0</v>
      </c>
      <c r="BA25" s="75" cm="1">
        <f t="array" ref="BA25">IF(INDEX(CapexBuyMonth,ROW()-6)=BA$3,INDEX(CapexBuyAmount,ROW()-6),0)</f>
        <v>0</v>
      </c>
      <c r="BB25" s="75" cm="1">
        <f t="array" ref="BB25">IF(INDEX(CapexBuyMonth,ROW()-6)=BB$3,INDEX(CapexBuyAmount,ROW()-6),0)</f>
        <v>0</v>
      </c>
      <c r="BC25" s="75" cm="1">
        <f t="array" ref="BC25">IF(INDEX(CapexBuyMonth,ROW()-6)=BC$3,INDEX(CapexBuyAmount,ROW()-6),0)</f>
        <v>0</v>
      </c>
      <c r="BD25" s="75" cm="1">
        <f t="array" ref="BD25">IF(INDEX(CapexBuyMonth,ROW()-6)=BD$3,INDEX(CapexBuyAmount,ROW()-6),0)</f>
        <v>0</v>
      </c>
      <c r="BE25" s="75" cm="1">
        <f t="array" ref="BE25">IF(INDEX(CapexBuyMonth,ROW()-6)=BE$3,INDEX(CapexBuyAmount,ROW()-6),0)</f>
        <v>0</v>
      </c>
      <c r="BF25" s="76" cm="1">
        <f t="array" ref="BF25">IF(INDEX(CapexBuyMonth,ROW()-6)=BF$3,INDEX(CapexBuyAmount,ROW()-6),0)</f>
        <v>0</v>
      </c>
      <c r="BG25" s="74" cm="1">
        <f t="array" ref="BG25">IF(INDEX(CapexBuyMonth,ROW()-6)=BG$3,INDEX(CapexBuyAmount,ROW()-6),0)</f>
        <v>0</v>
      </c>
      <c r="BH25" s="75" cm="1">
        <f t="array" ref="BH25">IF(INDEX(CapexBuyMonth,ROW()-6)=BH$3,INDEX(CapexBuyAmount,ROW()-6),0)</f>
        <v>0</v>
      </c>
      <c r="BI25" s="75" cm="1">
        <f t="array" ref="BI25">IF(INDEX(CapexBuyMonth,ROW()-6)=BI$3,INDEX(CapexBuyAmount,ROW()-6),0)</f>
        <v>0</v>
      </c>
      <c r="BJ25" s="75" cm="1">
        <f t="array" ref="BJ25">IF(INDEX(CapexBuyMonth,ROW()-6)=BJ$3,INDEX(CapexBuyAmount,ROW()-6),0)</f>
        <v>0</v>
      </c>
      <c r="BK25" s="75" cm="1">
        <f t="array" ref="BK25">IF(INDEX(CapexBuyMonth,ROW()-6)=BK$3,INDEX(CapexBuyAmount,ROW()-6),0)</f>
        <v>0</v>
      </c>
      <c r="BL25" s="75" cm="1">
        <f t="array" ref="BL25">IF(INDEX(CapexBuyMonth,ROW()-6)=BL$3,INDEX(CapexBuyAmount,ROW()-6),0)</f>
        <v>0</v>
      </c>
      <c r="BM25" s="75" cm="1">
        <f t="array" ref="BM25">IF(INDEX(CapexBuyMonth,ROW()-6)=BM$3,INDEX(CapexBuyAmount,ROW()-6),0)</f>
        <v>0</v>
      </c>
      <c r="BN25" s="75" cm="1">
        <f t="array" ref="BN25">IF(INDEX(CapexBuyMonth,ROW()-6)=BN$3,INDEX(CapexBuyAmount,ROW()-6),0)</f>
        <v>0</v>
      </c>
      <c r="BO25" s="75" cm="1">
        <f t="array" ref="BO25">IF(INDEX(CapexBuyMonth,ROW()-6)=BO$3,INDEX(CapexBuyAmount,ROW()-6),0)</f>
        <v>0</v>
      </c>
      <c r="BP25" s="75" cm="1">
        <f t="array" ref="BP25">IF(INDEX(CapexBuyMonth,ROW()-6)=BP$3,INDEX(CapexBuyAmount,ROW()-6),0)</f>
        <v>0</v>
      </c>
      <c r="BQ25" s="75" cm="1">
        <f t="array" ref="BQ25">IF(INDEX(CapexBuyMonth,ROW()-6)=BQ$3,INDEX(CapexBuyAmount,ROW()-6),0)</f>
        <v>0</v>
      </c>
      <c r="BR25" s="76" cm="1">
        <f t="array" ref="BR25">IF(INDEX(CapexBuyMonth,ROW()-6)=BR$3,INDEX(CapexBuyAmount,ROW()-6),0)</f>
        <v>0</v>
      </c>
    </row>
    <row r="26" spans="2:70" hidden="1" x14ac:dyDescent="0.25">
      <c r="B26" s="251"/>
      <c r="C26" s="72" cm="1">
        <f t="array" ref="C26">INDEX(CapexItem,ROW()-6)</f>
        <v>0</v>
      </c>
      <c r="E26" s="73">
        <f t="shared" si="0"/>
        <v>0</v>
      </c>
      <c r="F26" s="73">
        <f t="shared" si="1"/>
        <v>0</v>
      </c>
      <c r="G26" s="73">
        <f t="shared" si="2"/>
        <v>0</v>
      </c>
      <c r="H26" s="73">
        <f t="shared" si="3"/>
        <v>0</v>
      </c>
      <c r="I26" s="73">
        <f t="shared" si="4"/>
        <v>0</v>
      </c>
      <c r="K26" s="74" cm="1">
        <f t="array" ref="K26">IF(INDEX(CapexBuyMonth,ROW()-6)=K$3,INDEX(CapexBuyAmount,ROW()-6),0)</f>
        <v>0</v>
      </c>
      <c r="L26" s="75" cm="1">
        <f t="array" ref="L26">IF(INDEX(CapexBuyMonth,ROW()-6)=L$3,INDEX(CapexBuyAmount,ROW()-6),0)</f>
        <v>0</v>
      </c>
      <c r="M26" s="75" cm="1">
        <f t="array" ref="M26">IF(INDEX(CapexBuyMonth,ROW()-6)=M$3,INDEX(CapexBuyAmount,ROW()-6),0)</f>
        <v>0</v>
      </c>
      <c r="N26" s="75" cm="1">
        <f t="array" ref="N26">IF(INDEX(CapexBuyMonth,ROW()-6)=N$3,INDEX(CapexBuyAmount,ROW()-6),0)</f>
        <v>0</v>
      </c>
      <c r="O26" s="75" cm="1">
        <f t="array" ref="O26">IF(INDEX(CapexBuyMonth,ROW()-6)=O$3,INDEX(CapexBuyAmount,ROW()-6),0)</f>
        <v>0</v>
      </c>
      <c r="P26" s="75" cm="1">
        <f t="array" ref="P26">IF(INDEX(CapexBuyMonth,ROW()-6)=P$3,INDEX(CapexBuyAmount,ROW()-6),0)</f>
        <v>0</v>
      </c>
      <c r="Q26" s="75" cm="1">
        <f t="array" ref="Q26">IF(INDEX(CapexBuyMonth,ROW()-6)=Q$3,INDEX(CapexBuyAmount,ROW()-6),0)</f>
        <v>0</v>
      </c>
      <c r="R26" s="75" cm="1">
        <f t="array" ref="R26">IF(INDEX(CapexBuyMonth,ROW()-6)=R$3,INDEX(CapexBuyAmount,ROW()-6),0)</f>
        <v>0</v>
      </c>
      <c r="S26" s="75" cm="1">
        <f t="array" ref="S26">IF(INDEX(CapexBuyMonth,ROW()-6)=S$3,INDEX(CapexBuyAmount,ROW()-6),0)</f>
        <v>0</v>
      </c>
      <c r="T26" s="75" cm="1">
        <f t="array" ref="T26">IF(INDEX(CapexBuyMonth,ROW()-6)=T$3,INDEX(CapexBuyAmount,ROW()-6),0)</f>
        <v>0</v>
      </c>
      <c r="U26" s="75" cm="1">
        <f t="array" ref="U26">IF(INDEX(CapexBuyMonth,ROW()-6)=U$3,INDEX(CapexBuyAmount,ROW()-6),0)</f>
        <v>0</v>
      </c>
      <c r="V26" s="76" cm="1">
        <f t="array" ref="V26">IF(INDEX(CapexBuyMonth,ROW()-6)=V$3,INDEX(CapexBuyAmount,ROW()-6),0)</f>
        <v>0</v>
      </c>
      <c r="W26" s="74" cm="1">
        <f t="array" ref="W26">IF(INDEX(CapexBuyMonth,ROW()-6)=W$3,INDEX(CapexBuyAmount,ROW()-6),0)</f>
        <v>0</v>
      </c>
      <c r="X26" s="75" cm="1">
        <f t="array" ref="X26">IF(INDEX(CapexBuyMonth,ROW()-6)=X$3,INDEX(CapexBuyAmount,ROW()-6),0)</f>
        <v>0</v>
      </c>
      <c r="Y26" s="75" cm="1">
        <f t="array" ref="Y26">IF(INDEX(CapexBuyMonth,ROW()-6)=Y$3,INDEX(CapexBuyAmount,ROW()-6),0)</f>
        <v>0</v>
      </c>
      <c r="Z26" s="75" cm="1">
        <f t="array" ref="Z26">IF(INDEX(CapexBuyMonth,ROW()-6)=Z$3,INDEX(CapexBuyAmount,ROW()-6),0)</f>
        <v>0</v>
      </c>
      <c r="AA26" s="75" cm="1">
        <f t="array" ref="AA26">IF(INDEX(CapexBuyMonth,ROW()-6)=AA$3,INDEX(CapexBuyAmount,ROW()-6),0)</f>
        <v>0</v>
      </c>
      <c r="AB26" s="75" cm="1">
        <f t="array" ref="AB26">IF(INDEX(CapexBuyMonth,ROW()-6)=AB$3,INDEX(CapexBuyAmount,ROW()-6),0)</f>
        <v>0</v>
      </c>
      <c r="AC26" s="75" cm="1">
        <f t="array" ref="AC26">IF(INDEX(CapexBuyMonth,ROW()-6)=AC$3,INDEX(CapexBuyAmount,ROW()-6),0)</f>
        <v>0</v>
      </c>
      <c r="AD26" s="75" cm="1">
        <f t="array" ref="AD26">IF(INDEX(CapexBuyMonth,ROW()-6)=AD$3,INDEX(CapexBuyAmount,ROW()-6),0)</f>
        <v>0</v>
      </c>
      <c r="AE26" s="75" cm="1">
        <f t="array" ref="AE26">IF(INDEX(CapexBuyMonth,ROW()-6)=AE$3,INDEX(CapexBuyAmount,ROW()-6),0)</f>
        <v>0</v>
      </c>
      <c r="AF26" s="75" cm="1">
        <f t="array" ref="AF26">IF(INDEX(CapexBuyMonth,ROW()-6)=AF$3,INDEX(CapexBuyAmount,ROW()-6),0)</f>
        <v>0</v>
      </c>
      <c r="AG26" s="75" cm="1">
        <f t="array" ref="AG26">IF(INDEX(CapexBuyMonth,ROW()-6)=AG$3,INDEX(CapexBuyAmount,ROW()-6),0)</f>
        <v>0</v>
      </c>
      <c r="AH26" s="76" cm="1">
        <f t="array" ref="AH26">IF(INDEX(CapexBuyMonth,ROW()-6)=AH$3,INDEX(CapexBuyAmount,ROW()-6),0)</f>
        <v>0</v>
      </c>
      <c r="AI26" s="74" cm="1">
        <f t="array" ref="AI26">IF(INDEX(CapexBuyMonth,ROW()-6)=AI$3,INDEX(CapexBuyAmount,ROW()-6),0)</f>
        <v>0</v>
      </c>
      <c r="AJ26" s="75" cm="1">
        <f t="array" ref="AJ26">IF(INDEX(CapexBuyMonth,ROW()-6)=AJ$3,INDEX(CapexBuyAmount,ROW()-6),0)</f>
        <v>0</v>
      </c>
      <c r="AK26" s="75" cm="1">
        <f t="array" ref="AK26">IF(INDEX(CapexBuyMonth,ROW()-6)=AK$3,INDEX(CapexBuyAmount,ROW()-6),0)</f>
        <v>0</v>
      </c>
      <c r="AL26" s="75" cm="1">
        <f t="array" ref="AL26">IF(INDEX(CapexBuyMonth,ROW()-6)=AL$3,INDEX(CapexBuyAmount,ROW()-6),0)</f>
        <v>0</v>
      </c>
      <c r="AM26" s="75" cm="1">
        <f t="array" ref="AM26">IF(INDEX(CapexBuyMonth,ROW()-6)=AM$3,INDEX(CapexBuyAmount,ROW()-6),0)</f>
        <v>0</v>
      </c>
      <c r="AN26" s="75" cm="1">
        <f t="array" ref="AN26">IF(INDEX(CapexBuyMonth,ROW()-6)=AN$3,INDEX(CapexBuyAmount,ROW()-6),0)</f>
        <v>0</v>
      </c>
      <c r="AO26" s="75" cm="1">
        <f t="array" ref="AO26">IF(INDEX(CapexBuyMonth,ROW()-6)=AO$3,INDEX(CapexBuyAmount,ROW()-6),0)</f>
        <v>0</v>
      </c>
      <c r="AP26" s="75" cm="1">
        <f t="array" ref="AP26">IF(INDEX(CapexBuyMonth,ROW()-6)=AP$3,INDEX(CapexBuyAmount,ROW()-6),0)</f>
        <v>0</v>
      </c>
      <c r="AQ26" s="75" cm="1">
        <f t="array" ref="AQ26">IF(INDEX(CapexBuyMonth,ROW()-6)=AQ$3,INDEX(CapexBuyAmount,ROW()-6),0)</f>
        <v>0</v>
      </c>
      <c r="AR26" s="75" cm="1">
        <f t="array" ref="AR26">IF(INDEX(CapexBuyMonth,ROW()-6)=AR$3,INDEX(CapexBuyAmount,ROW()-6),0)</f>
        <v>0</v>
      </c>
      <c r="AS26" s="75" cm="1">
        <f t="array" ref="AS26">IF(INDEX(CapexBuyMonth,ROW()-6)=AS$3,INDEX(CapexBuyAmount,ROW()-6),0)</f>
        <v>0</v>
      </c>
      <c r="AT26" s="76" cm="1">
        <f t="array" ref="AT26">IF(INDEX(CapexBuyMonth,ROW()-6)=AT$3,INDEX(CapexBuyAmount,ROW()-6),0)</f>
        <v>0</v>
      </c>
      <c r="AU26" s="74" cm="1">
        <f t="array" ref="AU26">IF(INDEX(CapexBuyMonth,ROW()-6)=AU$3,INDEX(CapexBuyAmount,ROW()-6),0)</f>
        <v>0</v>
      </c>
      <c r="AV26" s="75" cm="1">
        <f t="array" ref="AV26">IF(INDEX(CapexBuyMonth,ROW()-6)=AV$3,INDEX(CapexBuyAmount,ROW()-6),0)</f>
        <v>0</v>
      </c>
      <c r="AW26" s="75" cm="1">
        <f t="array" ref="AW26">IF(INDEX(CapexBuyMonth,ROW()-6)=AW$3,INDEX(CapexBuyAmount,ROW()-6),0)</f>
        <v>0</v>
      </c>
      <c r="AX26" s="75" cm="1">
        <f t="array" ref="AX26">IF(INDEX(CapexBuyMonth,ROW()-6)=AX$3,INDEX(CapexBuyAmount,ROW()-6),0)</f>
        <v>0</v>
      </c>
      <c r="AY26" s="75" cm="1">
        <f t="array" ref="AY26">IF(INDEX(CapexBuyMonth,ROW()-6)=AY$3,INDEX(CapexBuyAmount,ROW()-6),0)</f>
        <v>0</v>
      </c>
      <c r="AZ26" s="75" cm="1">
        <f t="array" ref="AZ26">IF(INDEX(CapexBuyMonth,ROW()-6)=AZ$3,INDEX(CapexBuyAmount,ROW()-6),0)</f>
        <v>0</v>
      </c>
      <c r="BA26" s="75" cm="1">
        <f t="array" ref="BA26">IF(INDEX(CapexBuyMonth,ROW()-6)=BA$3,INDEX(CapexBuyAmount,ROW()-6),0)</f>
        <v>0</v>
      </c>
      <c r="BB26" s="75" cm="1">
        <f t="array" ref="BB26">IF(INDEX(CapexBuyMonth,ROW()-6)=BB$3,INDEX(CapexBuyAmount,ROW()-6),0)</f>
        <v>0</v>
      </c>
      <c r="BC26" s="75" cm="1">
        <f t="array" ref="BC26">IF(INDEX(CapexBuyMonth,ROW()-6)=BC$3,INDEX(CapexBuyAmount,ROW()-6),0)</f>
        <v>0</v>
      </c>
      <c r="BD26" s="75" cm="1">
        <f t="array" ref="BD26">IF(INDEX(CapexBuyMonth,ROW()-6)=BD$3,INDEX(CapexBuyAmount,ROW()-6),0)</f>
        <v>0</v>
      </c>
      <c r="BE26" s="75" cm="1">
        <f t="array" ref="BE26">IF(INDEX(CapexBuyMonth,ROW()-6)=BE$3,INDEX(CapexBuyAmount,ROW()-6),0)</f>
        <v>0</v>
      </c>
      <c r="BF26" s="76" cm="1">
        <f t="array" ref="BF26">IF(INDEX(CapexBuyMonth,ROW()-6)=BF$3,INDEX(CapexBuyAmount,ROW()-6),0)</f>
        <v>0</v>
      </c>
      <c r="BG26" s="74" cm="1">
        <f t="array" ref="BG26">IF(INDEX(CapexBuyMonth,ROW()-6)=BG$3,INDEX(CapexBuyAmount,ROW()-6),0)</f>
        <v>0</v>
      </c>
      <c r="BH26" s="75" cm="1">
        <f t="array" ref="BH26">IF(INDEX(CapexBuyMonth,ROW()-6)=BH$3,INDEX(CapexBuyAmount,ROW()-6),0)</f>
        <v>0</v>
      </c>
      <c r="BI26" s="75" cm="1">
        <f t="array" ref="BI26">IF(INDEX(CapexBuyMonth,ROW()-6)=BI$3,INDEX(CapexBuyAmount,ROW()-6),0)</f>
        <v>0</v>
      </c>
      <c r="BJ26" s="75" cm="1">
        <f t="array" ref="BJ26">IF(INDEX(CapexBuyMonth,ROW()-6)=BJ$3,INDEX(CapexBuyAmount,ROW()-6),0)</f>
        <v>0</v>
      </c>
      <c r="BK26" s="75" cm="1">
        <f t="array" ref="BK26">IF(INDEX(CapexBuyMonth,ROW()-6)=BK$3,INDEX(CapexBuyAmount,ROW()-6),0)</f>
        <v>0</v>
      </c>
      <c r="BL26" s="75" cm="1">
        <f t="array" ref="BL26">IF(INDEX(CapexBuyMonth,ROW()-6)=BL$3,INDEX(CapexBuyAmount,ROW()-6),0)</f>
        <v>0</v>
      </c>
      <c r="BM26" s="75" cm="1">
        <f t="array" ref="BM26">IF(INDEX(CapexBuyMonth,ROW()-6)=BM$3,INDEX(CapexBuyAmount,ROW()-6),0)</f>
        <v>0</v>
      </c>
      <c r="BN26" s="75" cm="1">
        <f t="array" ref="BN26">IF(INDEX(CapexBuyMonth,ROW()-6)=BN$3,INDEX(CapexBuyAmount,ROW()-6),0)</f>
        <v>0</v>
      </c>
      <c r="BO26" s="75" cm="1">
        <f t="array" ref="BO26">IF(INDEX(CapexBuyMonth,ROW()-6)=BO$3,INDEX(CapexBuyAmount,ROW()-6),0)</f>
        <v>0</v>
      </c>
      <c r="BP26" s="75" cm="1">
        <f t="array" ref="BP26">IF(INDEX(CapexBuyMonth,ROW()-6)=BP$3,INDEX(CapexBuyAmount,ROW()-6),0)</f>
        <v>0</v>
      </c>
      <c r="BQ26" s="75" cm="1">
        <f t="array" ref="BQ26">IF(INDEX(CapexBuyMonth,ROW()-6)=BQ$3,INDEX(CapexBuyAmount,ROW()-6),0)</f>
        <v>0</v>
      </c>
      <c r="BR26" s="76" cm="1">
        <f t="array" ref="BR26">IF(INDEX(CapexBuyMonth,ROW()-6)=BR$3,INDEX(CapexBuyAmount,ROW()-6),0)</f>
        <v>0</v>
      </c>
    </row>
    <row r="27" spans="2:70" hidden="1" x14ac:dyDescent="0.25">
      <c r="B27" s="251"/>
      <c r="C27" s="72" cm="1">
        <f t="array" ref="C27">INDEX(CapexItem,ROW()-6)</f>
        <v>0</v>
      </c>
      <c r="E27" s="73">
        <f t="shared" si="0"/>
        <v>0</v>
      </c>
      <c r="F27" s="73">
        <f t="shared" si="1"/>
        <v>0</v>
      </c>
      <c r="G27" s="73">
        <f t="shared" si="2"/>
        <v>0</v>
      </c>
      <c r="H27" s="73">
        <f t="shared" si="3"/>
        <v>0</v>
      </c>
      <c r="I27" s="73">
        <f t="shared" si="4"/>
        <v>0</v>
      </c>
      <c r="K27" s="74" cm="1">
        <f t="array" ref="K27">IF(INDEX(CapexBuyMonth,ROW()-6)=K$3,INDEX(CapexBuyAmount,ROW()-6),0)</f>
        <v>0</v>
      </c>
      <c r="L27" s="75" cm="1">
        <f t="array" ref="L27">IF(INDEX(CapexBuyMonth,ROW()-6)=L$3,INDEX(CapexBuyAmount,ROW()-6),0)</f>
        <v>0</v>
      </c>
      <c r="M27" s="75" cm="1">
        <f t="array" ref="M27">IF(INDEX(CapexBuyMonth,ROW()-6)=M$3,INDEX(CapexBuyAmount,ROW()-6),0)</f>
        <v>0</v>
      </c>
      <c r="N27" s="75" cm="1">
        <f t="array" ref="N27">IF(INDEX(CapexBuyMonth,ROW()-6)=N$3,INDEX(CapexBuyAmount,ROW()-6),0)</f>
        <v>0</v>
      </c>
      <c r="O27" s="75" cm="1">
        <f t="array" ref="O27">IF(INDEX(CapexBuyMonth,ROW()-6)=O$3,INDEX(CapexBuyAmount,ROW()-6),0)</f>
        <v>0</v>
      </c>
      <c r="P27" s="75" cm="1">
        <f t="array" ref="P27">IF(INDEX(CapexBuyMonth,ROW()-6)=P$3,INDEX(CapexBuyAmount,ROW()-6),0)</f>
        <v>0</v>
      </c>
      <c r="Q27" s="75" cm="1">
        <f t="array" ref="Q27">IF(INDEX(CapexBuyMonth,ROW()-6)=Q$3,INDEX(CapexBuyAmount,ROW()-6),0)</f>
        <v>0</v>
      </c>
      <c r="R27" s="75" cm="1">
        <f t="array" ref="R27">IF(INDEX(CapexBuyMonth,ROW()-6)=R$3,INDEX(CapexBuyAmount,ROW()-6),0)</f>
        <v>0</v>
      </c>
      <c r="S27" s="75" cm="1">
        <f t="array" ref="S27">IF(INDEX(CapexBuyMonth,ROW()-6)=S$3,INDEX(CapexBuyAmount,ROW()-6),0)</f>
        <v>0</v>
      </c>
      <c r="T27" s="75" cm="1">
        <f t="array" ref="T27">IF(INDEX(CapexBuyMonth,ROW()-6)=T$3,INDEX(CapexBuyAmount,ROW()-6),0)</f>
        <v>0</v>
      </c>
      <c r="U27" s="75" cm="1">
        <f t="array" ref="U27">IF(INDEX(CapexBuyMonth,ROW()-6)=U$3,INDEX(CapexBuyAmount,ROW()-6),0)</f>
        <v>0</v>
      </c>
      <c r="V27" s="76" cm="1">
        <f t="array" ref="V27">IF(INDEX(CapexBuyMonth,ROW()-6)=V$3,INDEX(CapexBuyAmount,ROW()-6),0)</f>
        <v>0</v>
      </c>
      <c r="W27" s="74" cm="1">
        <f t="array" ref="W27">IF(INDEX(CapexBuyMonth,ROW()-6)=W$3,INDEX(CapexBuyAmount,ROW()-6),0)</f>
        <v>0</v>
      </c>
      <c r="X27" s="75" cm="1">
        <f t="array" ref="X27">IF(INDEX(CapexBuyMonth,ROW()-6)=X$3,INDEX(CapexBuyAmount,ROW()-6),0)</f>
        <v>0</v>
      </c>
      <c r="Y27" s="75" cm="1">
        <f t="array" ref="Y27">IF(INDEX(CapexBuyMonth,ROW()-6)=Y$3,INDEX(CapexBuyAmount,ROW()-6),0)</f>
        <v>0</v>
      </c>
      <c r="Z27" s="75" cm="1">
        <f t="array" ref="Z27">IF(INDEX(CapexBuyMonth,ROW()-6)=Z$3,INDEX(CapexBuyAmount,ROW()-6),0)</f>
        <v>0</v>
      </c>
      <c r="AA27" s="75" cm="1">
        <f t="array" ref="AA27">IF(INDEX(CapexBuyMonth,ROW()-6)=AA$3,INDEX(CapexBuyAmount,ROW()-6),0)</f>
        <v>0</v>
      </c>
      <c r="AB27" s="75" cm="1">
        <f t="array" ref="AB27">IF(INDEX(CapexBuyMonth,ROW()-6)=AB$3,INDEX(CapexBuyAmount,ROW()-6),0)</f>
        <v>0</v>
      </c>
      <c r="AC27" s="75" cm="1">
        <f t="array" ref="AC27">IF(INDEX(CapexBuyMonth,ROW()-6)=AC$3,INDEX(CapexBuyAmount,ROW()-6),0)</f>
        <v>0</v>
      </c>
      <c r="AD27" s="75" cm="1">
        <f t="array" ref="AD27">IF(INDEX(CapexBuyMonth,ROW()-6)=AD$3,INDEX(CapexBuyAmount,ROW()-6),0)</f>
        <v>0</v>
      </c>
      <c r="AE27" s="75" cm="1">
        <f t="array" ref="AE27">IF(INDEX(CapexBuyMonth,ROW()-6)=AE$3,INDEX(CapexBuyAmount,ROW()-6),0)</f>
        <v>0</v>
      </c>
      <c r="AF27" s="75" cm="1">
        <f t="array" ref="AF27">IF(INDEX(CapexBuyMonth,ROW()-6)=AF$3,INDEX(CapexBuyAmount,ROW()-6),0)</f>
        <v>0</v>
      </c>
      <c r="AG27" s="75" cm="1">
        <f t="array" ref="AG27">IF(INDEX(CapexBuyMonth,ROW()-6)=AG$3,INDEX(CapexBuyAmount,ROW()-6),0)</f>
        <v>0</v>
      </c>
      <c r="AH27" s="76" cm="1">
        <f t="array" ref="AH27">IF(INDEX(CapexBuyMonth,ROW()-6)=AH$3,INDEX(CapexBuyAmount,ROW()-6),0)</f>
        <v>0</v>
      </c>
      <c r="AI27" s="74" cm="1">
        <f t="array" ref="AI27">IF(INDEX(CapexBuyMonth,ROW()-6)=AI$3,INDEX(CapexBuyAmount,ROW()-6),0)</f>
        <v>0</v>
      </c>
      <c r="AJ27" s="75" cm="1">
        <f t="array" ref="AJ27">IF(INDEX(CapexBuyMonth,ROW()-6)=AJ$3,INDEX(CapexBuyAmount,ROW()-6),0)</f>
        <v>0</v>
      </c>
      <c r="AK27" s="75" cm="1">
        <f t="array" ref="AK27">IF(INDEX(CapexBuyMonth,ROW()-6)=AK$3,INDEX(CapexBuyAmount,ROW()-6),0)</f>
        <v>0</v>
      </c>
      <c r="AL27" s="75" cm="1">
        <f t="array" ref="AL27">IF(INDEX(CapexBuyMonth,ROW()-6)=AL$3,INDEX(CapexBuyAmount,ROW()-6),0)</f>
        <v>0</v>
      </c>
      <c r="AM27" s="75" cm="1">
        <f t="array" ref="AM27">IF(INDEX(CapexBuyMonth,ROW()-6)=AM$3,INDEX(CapexBuyAmount,ROW()-6),0)</f>
        <v>0</v>
      </c>
      <c r="AN27" s="75" cm="1">
        <f t="array" ref="AN27">IF(INDEX(CapexBuyMonth,ROW()-6)=AN$3,INDEX(CapexBuyAmount,ROW()-6),0)</f>
        <v>0</v>
      </c>
      <c r="AO27" s="75" cm="1">
        <f t="array" ref="AO27">IF(INDEX(CapexBuyMonth,ROW()-6)=AO$3,INDEX(CapexBuyAmount,ROW()-6),0)</f>
        <v>0</v>
      </c>
      <c r="AP27" s="75" cm="1">
        <f t="array" ref="AP27">IF(INDEX(CapexBuyMonth,ROW()-6)=AP$3,INDEX(CapexBuyAmount,ROW()-6),0)</f>
        <v>0</v>
      </c>
      <c r="AQ27" s="75" cm="1">
        <f t="array" ref="AQ27">IF(INDEX(CapexBuyMonth,ROW()-6)=AQ$3,INDEX(CapexBuyAmount,ROW()-6),0)</f>
        <v>0</v>
      </c>
      <c r="AR27" s="75" cm="1">
        <f t="array" ref="AR27">IF(INDEX(CapexBuyMonth,ROW()-6)=AR$3,INDEX(CapexBuyAmount,ROW()-6),0)</f>
        <v>0</v>
      </c>
      <c r="AS27" s="75" cm="1">
        <f t="array" ref="AS27">IF(INDEX(CapexBuyMonth,ROW()-6)=AS$3,INDEX(CapexBuyAmount,ROW()-6),0)</f>
        <v>0</v>
      </c>
      <c r="AT27" s="76" cm="1">
        <f t="array" ref="AT27">IF(INDEX(CapexBuyMonth,ROW()-6)=AT$3,INDEX(CapexBuyAmount,ROW()-6),0)</f>
        <v>0</v>
      </c>
      <c r="AU27" s="74" cm="1">
        <f t="array" ref="AU27">IF(INDEX(CapexBuyMonth,ROW()-6)=AU$3,INDEX(CapexBuyAmount,ROW()-6),0)</f>
        <v>0</v>
      </c>
      <c r="AV27" s="75" cm="1">
        <f t="array" ref="AV27">IF(INDEX(CapexBuyMonth,ROW()-6)=AV$3,INDEX(CapexBuyAmount,ROW()-6),0)</f>
        <v>0</v>
      </c>
      <c r="AW27" s="75" cm="1">
        <f t="array" ref="AW27">IF(INDEX(CapexBuyMonth,ROW()-6)=AW$3,INDEX(CapexBuyAmount,ROW()-6),0)</f>
        <v>0</v>
      </c>
      <c r="AX27" s="75" cm="1">
        <f t="array" ref="AX27">IF(INDEX(CapexBuyMonth,ROW()-6)=AX$3,INDEX(CapexBuyAmount,ROW()-6),0)</f>
        <v>0</v>
      </c>
      <c r="AY27" s="75" cm="1">
        <f t="array" ref="AY27">IF(INDEX(CapexBuyMonth,ROW()-6)=AY$3,INDEX(CapexBuyAmount,ROW()-6),0)</f>
        <v>0</v>
      </c>
      <c r="AZ27" s="75" cm="1">
        <f t="array" ref="AZ27">IF(INDEX(CapexBuyMonth,ROW()-6)=AZ$3,INDEX(CapexBuyAmount,ROW()-6),0)</f>
        <v>0</v>
      </c>
      <c r="BA27" s="75" cm="1">
        <f t="array" ref="BA27">IF(INDEX(CapexBuyMonth,ROW()-6)=BA$3,INDEX(CapexBuyAmount,ROW()-6),0)</f>
        <v>0</v>
      </c>
      <c r="BB27" s="75" cm="1">
        <f t="array" ref="BB27">IF(INDEX(CapexBuyMonth,ROW()-6)=BB$3,INDEX(CapexBuyAmount,ROW()-6),0)</f>
        <v>0</v>
      </c>
      <c r="BC27" s="75" cm="1">
        <f t="array" ref="BC27">IF(INDEX(CapexBuyMonth,ROW()-6)=BC$3,INDEX(CapexBuyAmount,ROW()-6),0)</f>
        <v>0</v>
      </c>
      <c r="BD27" s="75" cm="1">
        <f t="array" ref="BD27">IF(INDEX(CapexBuyMonth,ROW()-6)=BD$3,INDEX(CapexBuyAmount,ROW()-6),0)</f>
        <v>0</v>
      </c>
      <c r="BE27" s="75" cm="1">
        <f t="array" ref="BE27">IF(INDEX(CapexBuyMonth,ROW()-6)=BE$3,INDEX(CapexBuyAmount,ROW()-6),0)</f>
        <v>0</v>
      </c>
      <c r="BF27" s="76" cm="1">
        <f t="array" ref="BF27">IF(INDEX(CapexBuyMonth,ROW()-6)=BF$3,INDEX(CapexBuyAmount,ROW()-6),0)</f>
        <v>0</v>
      </c>
      <c r="BG27" s="74" cm="1">
        <f t="array" ref="BG27">IF(INDEX(CapexBuyMonth,ROW()-6)=BG$3,INDEX(CapexBuyAmount,ROW()-6),0)</f>
        <v>0</v>
      </c>
      <c r="BH27" s="75" cm="1">
        <f t="array" ref="BH27">IF(INDEX(CapexBuyMonth,ROW()-6)=BH$3,INDEX(CapexBuyAmount,ROW()-6),0)</f>
        <v>0</v>
      </c>
      <c r="BI27" s="75" cm="1">
        <f t="array" ref="BI27">IF(INDEX(CapexBuyMonth,ROW()-6)=BI$3,INDEX(CapexBuyAmount,ROW()-6),0)</f>
        <v>0</v>
      </c>
      <c r="BJ27" s="75" cm="1">
        <f t="array" ref="BJ27">IF(INDEX(CapexBuyMonth,ROW()-6)=BJ$3,INDEX(CapexBuyAmount,ROW()-6),0)</f>
        <v>0</v>
      </c>
      <c r="BK27" s="75" cm="1">
        <f t="array" ref="BK27">IF(INDEX(CapexBuyMonth,ROW()-6)=BK$3,INDEX(CapexBuyAmount,ROW()-6),0)</f>
        <v>0</v>
      </c>
      <c r="BL27" s="75" cm="1">
        <f t="array" ref="BL27">IF(INDEX(CapexBuyMonth,ROW()-6)=BL$3,INDEX(CapexBuyAmount,ROW()-6),0)</f>
        <v>0</v>
      </c>
      <c r="BM27" s="75" cm="1">
        <f t="array" ref="BM27">IF(INDEX(CapexBuyMonth,ROW()-6)=BM$3,INDEX(CapexBuyAmount,ROW()-6),0)</f>
        <v>0</v>
      </c>
      <c r="BN27" s="75" cm="1">
        <f t="array" ref="BN27">IF(INDEX(CapexBuyMonth,ROW()-6)=BN$3,INDEX(CapexBuyAmount,ROW()-6),0)</f>
        <v>0</v>
      </c>
      <c r="BO27" s="75" cm="1">
        <f t="array" ref="BO27">IF(INDEX(CapexBuyMonth,ROW()-6)=BO$3,INDEX(CapexBuyAmount,ROW()-6),0)</f>
        <v>0</v>
      </c>
      <c r="BP27" s="75" cm="1">
        <f t="array" ref="BP27">IF(INDEX(CapexBuyMonth,ROW()-6)=BP$3,INDEX(CapexBuyAmount,ROW()-6),0)</f>
        <v>0</v>
      </c>
      <c r="BQ27" s="75" cm="1">
        <f t="array" ref="BQ27">IF(INDEX(CapexBuyMonth,ROW()-6)=BQ$3,INDEX(CapexBuyAmount,ROW()-6),0)</f>
        <v>0</v>
      </c>
      <c r="BR27" s="76" cm="1">
        <f t="array" ref="BR27">IF(INDEX(CapexBuyMonth,ROW()-6)=BR$3,INDEX(CapexBuyAmount,ROW()-6),0)</f>
        <v>0</v>
      </c>
    </row>
    <row r="28" spans="2:70" hidden="1" x14ac:dyDescent="0.25">
      <c r="B28" s="254"/>
      <c r="C28" s="72" cm="1">
        <f t="array" ref="C28">INDEX(CapexItem,ROW()-6)</f>
        <v>0</v>
      </c>
      <c r="E28" s="73">
        <f t="shared" si="0"/>
        <v>0</v>
      </c>
      <c r="F28" s="73">
        <f t="shared" si="1"/>
        <v>0</v>
      </c>
      <c r="G28" s="73">
        <f t="shared" si="2"/>
        <v>0</v>
      </c>
      <c r="H28" s="73">
        <f t="shared" si="3"/>
        <v>0</v>
      </c>
      <c r="I28" s="73">
        <f t="shared" si="4"/>
        <v>0</v>
      </c>
      <c r="K28" s="74" cm="1">
        <f t="array" ref="K28">IF(INDEX(CapexBuyMonth,ROW()-6)=K$3,INDEX(CapexBuyAmount,ROW()-6),0)</f>
        <v>0</v>
      </c>
      <c r="L28" s="75" cm="1">
        <f t="array" ref="L28">IF(INDEX(CapexBuyMonth,ROW()-6)=L$3,INDEX(CapexBuyAmount,ROW()-6),0)</f>
        <v>0</v>
      </c>
      <c r="M28" s="75" cm="1">
        <f t="array" ref="M28">IF(INDEX(CapexBuyMonth,ROW()-6)=M$3,INDEX(CapexBuyAmount,ROW()-6),0)</f>
        <v>0</v>
      </c>
      <c r="N28" s="75" cm="1">
        <f t="array" ref="N28">IF(INDEX(CapexBuyMonth,ROW()-6)=N$3,INDEX(CapexBuyAmount,ROW()-6),0)</f>
        <v>0</v>
      </c>
      <c r="O28" s="75" cm="1">
        <f t="array" ref="O28">IF(INDEX(CapexBuyMonth,ROW()-6)=O$3,INDEX(CapexBuyAmount,ROW()-6),0)</f>
        <v>0</v>
      </c>
      <c r="P28" s="75" cm="1">
        <f t="array" ref="P28">IF(INDEX(CapexBuyMonth,ROW()-6)=P$3,INDEX(CapexBuyAmount,ROW()-6),0)</f>
        <v>0</v>
      </c>
      <c r="Q28" s="75" cm="1">
        <f t="array" ref="Q28">IF(INDEX(CapexBuyMonth,ROW()-6)=Q$3,INDEX(CapexBuyAmount,ROW()-6),0)</f>
        <v>0</v>
      </c>
      <c r="R28" s="75" cm="1">
        <f t="array" ref="R28">IF(INDEX(CapexBuyMonth,ROW()-6)=R$3,INDEX(CapexBuyAmount,ROW()-6),0)</f>
        <v>0</v>
      </c>
      <c r="S28" s="75" cm="1">
        <f t="array" ref="S28">IF(INDEX(CapexBuyMonth,ROW()-6)=S$3,INDEX(CapexBuyAmount,ROW()-6),0)</f>
        <v>0</v>
      </c>
      <c r="T28" s="75" cm="1">
        <f t="array" ref="T28">IF(INDEX(CapexBuyMonth,ROW()-6)=T$3,INDEX(CapexBuyAmount,ROW()-6),0)</f>
        <v>0</v>
      </c>
      <c r="U28" s="75" cm="1">
        <f t="array" ref="U28">IF(INDEX(CapexBuyMonth,ROW()-6)=U$3,INDEX(CapexBuyAmount,ROW()-6),0)</f>
        <v>0</v>
      </c>
      <c r="V28" s="76" cm="1">
        <f t="array" ref="V28">IF(INDEX(CapexBuyMonth,ROW()-6)=V$3,INDEX(CapexBuyAmount,ROW()-6),0)</f>
        <v>0</v>
      </c>
      <c r="W28" s="74" cm="1">
        <f t="array" ref="W28">IF(INDEX(CapexBuyMonth,ROW()-6)=W$3,INDEX(CapexBuyAmount,ROW()-6),0)</f>
        <v>0</v>
      </c>
      <c r="X28" s="75" cm="1">
        <f t="array" ref="X28">IF(INDEX(CapexBuyMonth,ROW()-6)=X$3,INDEX(CapexBuyAmount,ROW()-6),0)</f>
        <v>0</v>
      </c>
      <c r="Y28" s="75" cm="1">
        <f t="array" ref="Y28">IF(INDEX(CapexBuyMonth,ROW()-6)=Y$3,INDEX(CapexBuyAmount,ROW()-6),0)</f>
        <v>0</v>
      </c>
      <c r="Z28" s="75" cm="1">
        <f t="array" ref="Z28">IF(INDEX(CapexBuyMonth,ROW()-6)=Z$3,INDEX(CapexBuyAmount,ROW()-6),0)</f>
        <v>0</v>
      </c>
      <c r="AA28" s="75" cm="1">
        <f t="array" ref="AA28">IF(INDEX(CapexBuyMonth,ROW()-6)=AA$3,INDEX(CapexBuyAmount,ROW()-6),0)</f>
        <v>0</v>
      </c>
      <c r="AB28" s="75" cm="1">
        <f t="array" ref="AB28">IF(INDEX(CapexBuyMonth,ROW()-6)=AB$3,INDEX(CapexBuyAmount,ROW()-6),0)</f>
        <v>0</v>
      </c>
      <c r="AC28" s="75" cm="1">
        <f t="array" ref="AC28">IF(INDEX(CapexBuyMonth,ROW()-6)=AC$3,INDEX(CapexBuyAmount,ROW()-6),0)</f>
        <v>0</v>
      </c>
      <c r="AD28" s="75" cm="1">
        <f t="array" ref="AD28">IF(INDEX(CapexBuyMonth,ROW()-6)=AD$3,INDEX(CapexBuyAmount,ROW()-6),0)</f>
        <v>0</v>
      </c>
      <c r="AE28" s="75" cm="1">
        <f t="array" ref="AE28">IF(INDEX(CapexBuyMonth,ROW()-6)=AE$3,INDEX(CapexBuyAmount,ROW()-6),0)</f>
        <v>0</v>
      </c>
      <c r="AF28" s="75" cm="1">
        <f t="array" ref="AF28">IF(INDEX(CapexBuyMonth,ROW()-6)=AF$3,INDEX(CapexBuyAmount,ROW()-6),0)</f>
        <v>0</v>
      </c>
      <c r="AG28" s="75" cm="1">
        <f t="array" ref="AG28">IF(INDEX(CapexBuyMonth,ROW()-6)=AG$3,INDEX(CapexBuyAmount,ROW()-6),0)</f>
        <v>0</v>
      </c>
      <c r="AH28" s="76" cm="1">
        <f t="array" ref="AH28">IF(INDEX(CapexBuyMonth,ROW()-6)=AH$3,INDEX(CapexBuyAmount,ROW()-6),0)</f>
        <v>0</v>
      </c>
      <c r="AI28" s="74" cm="1">
        <f t="array" ref="AI28">IF(INDEX(CapexBuyMonth,ROW()-6)=AI$3,INDEX(CapexBuyAmount,ROW()-6),0)</f>
        <v>0</v>
      </c>
      <c r="AJ28" s="75" cm="1">
        <f t="array" ref="AJ28">IF(INDEX(CapexBuyMonth,ROW()-6)=AJ$3,INDEX(CapexBuyAmount,ROW()-6),0)</f>
        <v>0</v>
      </c>
      <c r="AK28" s="75" cm="1">
        <f t="array" ref="AK28">IF(INDEX(CapexBuyMonth,ROW()-6)=AK$3,INDEX(CapexBuyAmount,ROW()-6),0)</f>
        <v>0</v>
      </c>
      <c r="AL28" s="75" cm="1">
        <f t="array" ref="AL28">IF(INDEX(CapexBuyMonth,ROW()-6)=AL$3,INDEX(CapexBuyAmount,ROW()-6),0)</f>
        <v>0</v>
      </c>
      <c r="AM28" s="75" cm="1">
        <f t="array" ref="AM28">IF(INDEX(CapexBuyMonth,ROW()-6)=AM$3,INDEX(CapexBuyAmount,ROW()-6),0)</f>
        <v>0</v>
      </c>
      <c r="AN28" s="75" cm="1">
        <f t="array" ref="AN28">IF(INDEX(CapexBuyMonth,ROW()-6)=AN$3,INDEX(CapexBuyAmount,ROW()-6),0)</f>
        <v>0</v>
      </c>
      <c r="AO28" s="75" cm="1">
        <f t="array" ref="AO28">IF(INDEX(CapexBuyMonth,ROW()-6)=AO$3,INDEX(CapexBuyAmount,ROW()-6),0)</f>
        <v>0</v>
      </c>
      <c r="AP28" s="75" cm="1">
        <f t="array" ref="AP28">IF(INDEX(CapexBuyMonth,ROW()-6)=AP$3,INDEX(CapexBuyAmount,ROW()-6),0)</f>
        <v>0</v>
      </c>
      <c r="AQ28" s="75" cm="1">
        <f t="array" ref="AQ28">IF(INDEX(CapexBuyMonth,ROW()-6)=AQ$3,INDEX(CapexBuyAmount,ROW()-6),0)</f>
        <v>0</v>
      </c>
      <c r="AR28" s="75" cm="1">
        <f t="array" ref="AR28">IF(INDEX(CapexBuyMonth,ROW()-6)=AR$3,INDEX(CapexBuyAmount,ROW()-6),0)</f>
        <v>0</v>
      </c>
      <c r="AS28" s="75" cm="1">
        <f t="array" ref="AS28">IF(INDEX(CapexBuyMonth,ROW()-6)=AS$3,INDEX(CapexBuyAmount,ROW()-6),0)</f>
        <v>0</v>
      </c>
      <c r="AT28" s="76" cm="1">
        <f t="array" ref="AT28">IF(INDEX(CapexBuyMonth,ROW()-6)=AT$3,INDEX(CapexBuyAmount,ROW()-6),0)</f>
        <v>0</v>
      </c>
      <c r="AU28" s="74" cm="1">
        <f t="array" ref="AU28">IF(INDEX(CapexBuyMonth,ROW()-6)=AU$3,INDEX(CapexBuyAmount,ROW()-6),0)</f>
        <v>0</v>
      </c>
      <c r="AV28" s="75" cm="1">
        <f t="array" ref="AV28">IF(INDEX(CapexBuyMonth,ROW()-6)=AV$3,INDEX(CapexBuyAmount,ROW()-6),0)</f>
        <v>0</v>
      </c>
      <c r="AW28" s="75" cm="1">
        <f t="array" ref="AW28">IF(INDEX(CapexBuyMonth,ROW()-6)=AW$3,INDEX(CapexBuyAmount,ROW()-6),0)</f>
        <v>0</v>
      </c>
      <c r="AX28" s="75" cm="1">
        <f t="array" ref="AX28">IF(INDEX(CapexBuyMonth,ROW()-6)=AX$3,INDEX(CapexBuyAmount,ROW()-6),0)</f>
        <v>0</v>
      </c>
      <c r="AY28" s="75" cm="1">
        <f t="array" ref="AY28">IF(INDEX(CapexBuyMonth,ROW()-6)=AY$3,INDEX(CapexBuyAmount,ROW()-6),0)</f>
        <v>0</v>
      </c>
      <c r="AZ28" s="75" cm="1">
        <f t="array" ref="AZ28">IF(INDEX(CapexBuyMonth,ROW()-6)=AZ$3,INDEX(CapexBuyAmount,ROW()-6),0)</f>
        <v>0</v>
      </c>
      <c r="BA28" s="75" cm="1">
        <f t="array" ref="BA28">IF(INDEX(CapexBuyMonth,ROW()-6)=BA$3,INDEX(CapexBuyAmount,ROW()-6),0)</f>
        <v>0</v>
      </c>
      <c r="BB28" s="75" cm="1">
        <f t="array" ref="BB28">IF(INDEX(CapexBuyMonth,ROW()-6)=BB$3,INDEX(CapexBuyAmount,ROW()-6),0)</f>
        <v>0</v>
      </c>
      <c r="BC28" s="75" cm="1">
        <f t="array" ref="BC28">IF(INDEX(CapexBuyMonth,ROW()-6)=BC$3,INDEX(CapexBuyAmount,ROW()-6),0)</f>
        <v>0</v>
      </c>
      <c r="BD28" s="75" cm="1">
        <f t="array" ref="BD28">IF(INDEX(CapexBuyMonth,ROW()-6)=BD$3,INDEX(CapexBuyAmount,ROW()-6),0)</f>
        <v>0</v>
      </c>
      <c r="BE28" s="75" cm="1">
        <f t="array" ref="BE28">IF(INDEX(CapexBuyMonth,ROW()-6)=BE$3,INDEX(CapexBuyAmount,ROW()-6),0)</f>
        <v>0</v>
      </c>
      <c r="BF28" s="76" cm="1">
        <f t="array" ref="BF28">IF(INDEX(CapexBuyMonth,ROW()-6)=BF$3,INDEX(CapexBuyAmount,ROW()-6),0)</f>
        <v>0</v>
      </c>
      <c r="BG28" s="74" cm="1">
        <f t="array" ref="BG28">IF(INDEX(CapexBuyMonth,ROW()-6)=BG$3,INDEX(CapexBuyAmount,ROW()-6),0)</f>
        <v>0</v>
      </c>
      <c r="BH28" s="75" cm="1">
        <f t="array" ref="BH28">IF(INDEX(CapexBuyMonth,ROW()-6)=BH$3,INDEX(CapexBuyAmount,ROW()-6),0)</f>
        <v>0</v>
      </c>
      <c r="BI28" s="75" cm="1">
        <f t="array" ref="BI28">IF(INDEX(CapexBuyMonth,ROW()-6)=BI$3,INDEX(CapexBuyAmount,ROW()-6),0)</f>
        <v>0</v>
      </c>
      <c r="BJ28" s="75" cm="1">
        <f t="array" ref="BJ28">IF(INDEX(CapexBuyMonth,ROW()-6)=BJ$3,INDEX(CapexBuyAmount,ROW()-6),0)</f>
        <v>0</v>
      </c>
      <c r="BK28" s="75" cm="1">
        <f t="array" ref="BK28">IF(INDEX(CapexBuyMonth,ROW()-6)=BK$3,INDEX(CapexBuyAmount,ROW()-6),0)</f>
        <v>0</v>
      </c>
      <c r="BL28" s="75" cm="1">
        <f t="array" ref="BL28">IF(INDEX(CapexBuyMonth,ROW()-6)=BL$3,INDEX(CapexBuyAmount,ROW()-6),0)</f>
        <v>0</v>
      </c>
      <c r="BM28" s="75" cm="1">
        <f t="array" ref="BM28">IF(INDEX(CapexBuyMonth,ROW()-6)=BM$3,INDEX(CapexBuyAmount,ROW()-6),0)</f>
        <v>0</v>
      </c>
      <c r="BN28" s="75" cm="1">
        <f t="array" ref="BN28">IF(INDEX(CapexBuyMonth,ROW()-6)=BN$3,INDEX(CapexBuyAmount,ROW()-6),0)</f>
        <v>0</v>
      </c>
      <c r="BO28" s="75" cm="1">
        <f t="array" ref="BO28">IF(INDEX(CapexBuyMonth,ROW()-6)=BO$3,INDEX(CapexBuyAmount,ROW()-6),0)</f>
        <v>0</v>
      </c>
      <c r="BP28" s="75" cm="1">
        <f t="array" ref="BP28">IF(INDEX(CapexBuyMonth,ROW()-6)=BP$3,INDEX(CapexBuyAmount,ROW()-6),0)</f>
        <v>0</v>
      </c>
      <c r="BQ28" s="75" cm="1">
        <f t="array" ref="BQ28">IF(INDEX(CapexBuyMonth,ROW()-6)=BQ$3,INDEX(CapexBuyAmount,ROW()-6),0)</f>
        <v>0</v>
      </c>
      <c r="BR28" s="76" cm="1">
        <f t="array" ref="BR28">IF(INDEX(CapexBuyMonth,ROW()-6)=BR$3,INDEX(CapexBuyAmount,ROW()-6),0)</f>
        <v>0</v>
      </c>
    </row>
    <row r="29" spans="2:70" hidden="1" x14ac:dyDescent="0.25">
      <c r="B29" s="251"/>
      <c r="C29" s="72" cm="1">
        <f t="array" ref="C29">INDEX(CapexItem,ROW()-6)</f>
        <v>0</v>
      </c>
      <c r="E29" s="73">
        <f t="shared" si="0"/>
        <v>0</v>
      </c>
      <c r="F29" s="73">
        <f t="shared" si="1"/>
        <v>0</v>
      </c>
      <c r="G29" s="73">
        <f t="shared" si="2"/>
        <v>0</v>
      </c>
      <c r="H29" s="73">
        <f t="shared" si="3"/>
        <v>0</v>
      </c>
      <c r="I29" s="73">
        <f t="shared" si="4"/>
        <v>0</v>
      </c>
      <c r="K29" s="74" cm="1">
        <f t="array" ref="K29">IF(INDEX(CapexBuyMonth,ROW()-6)=K$3,INDEX(CapexBuyAmount,ROW()-6),0)</f>
        <v>0</v>
      </c>
      <c r="L29" s="75" cm="1">
        <f t="array" ref="L29">IF(INDEX(CapexBuyMonth,ROW()-6)=L$3,INDEX(CapexBuyAmount,ROW()-6),0)</f>
        <v>0</v>
      </c>
      <c r="M29" s="75" cm="1">
        <f t="array" ref="M29">IF(INDEX(CapexBuyMonth,ROW()-6)=M$3,INDEX(CapexBuyAmount,ROW()-6),0)</f>
        <v>0</v>
      </c>
      <c r="N29" s="75" cm="1">
        <f t="array" ref="N29">IF(INDEX(CapexBuyMonth,ROW()-6)=N$3,INDEX(CapexBuyAmount,ROW()-6),0)</f>
        <v>0</v>
      </c>
      <c r="O29" s="75" cm="1">
        <f t="array" ref="O29">IF(INDEX(CapexBuyMonth,ROW()-6)=O$3,INDEX(CapexBuyAmount,ROW()-6),0)</f>
        <v>0</v>
      </c>
      <c r="P29" s="75" cm="1">
        <f t="array" ref="P29">IF(INDEX(CapexBuyMonth,ROW()-6)=P$3,INDEX(CapexBuyAmount,ROW()-6),0)</f>
        <v>0</v>
      </c>
      <c r="Q29" s="75" cm="1">
        <f t="array" ref="Q29">IF(INDEX(CapexBuyMonth,ROW()-6)=Q$3,INDEX(CapexBuyAmount,ROW()-6),0)</f>
        <v>0</v>
      </c>
      <c r="R29" s="75" cm="1">
        <f t="array" ref="R29">IF(INDEX(CapexBuyMonth,ROW()-6)=R$3,INDEX(CapexBuyAmount,ROW()-6),0)</f>
        <v>0</v>
      </c>
      <c r="S29" s="75" cm="1">
        <f t="array" ref="S29">IF(INDEX(CapexBuyMonth,ROW()-6)=S$3,INDEX(CapexBuyAmount,ROW()-6),0)</f>
        <v>0</v>
      </c>
      <c r="T29" s="75" cm="1">
        <f t="array" ref="T29">IF(INDEX(CapexBuyMonth,ROW()-6)=T$3,INDEX(CapexBuyAmount,ROW()-6),0)</f>
        <v>0</v>
      </c>
      <c r="U29" s="75" cm="1">
        <f t="array" ref="U29">IF(INDEX(CapexBuyMonth,ROW()-6)=U$3,INDEX(CapexBuyAmount,ROW()-6),0)</f>
        <v>0</v>
      </c>
      <c r="V29" s="76" cm="1">
        <f t="array" ref="V29">IF(INDEX(CapexBuyMonth,ROW()-6)=V$3,INDEX(CapexBuyAmount,ROW()-6),0)</f>
        <v>0</v>
      </c>
      <c r="W29" s="74" cm="1">
        <f t="array" ref="W29">IF(INDEX(CapexBuyMonth,ROW()-6)=W$3,INDEX(CapexBuyAmount,ROW()-6),0)</f>
        <v>0</v>
      </c>
      <c r="X29" s="75" cm="1">
        <f t="array" ref="X29">IF(INDEX(CapexBuyMonth,ROW()-6)=X$3,INDEX(CapexBuyAmount,ROW()-6),0)</f>
        <v>0</v>
      </c>
      <c r="Y29" s="75" cm="1">
        <f t="array" ref="Y29">IF(INDEX(CapexBuyMonth,ROW()-6)=Y$3,INDEX(CapexBuyAmount,ROW()-6),0)</f>
        <v>0</v>
      </c>
      <c r="Z29" s="75" cm="1">
        <f t="array" ref="Z29">IF(INDEX(CapexBuyMonth,ROW()-6)=Z$3,INDEX(CapexBuyAmount,ROW()-6),0)</f>
        <v>0</v>
      </c>
      <c r="AA29" s="75" cm="1">
        <f t="array" ref="AA29">IF(INDEX(CapexBuyMonth,ROW()-6)=AA$3,INDEX(CapexBuyAmount,ROW()-6),0)</f>
        <v>0</v>
      </c>
      <c r="AB29" s="75" cm="1">
        <f t="array" ref="AB29">IF(INDEX(CapexBuyMonth,ROW()-6)=AB$3,INDEX(CapexBuyAmount,ROW()-6),0)</f>
        <v>0</v>
      </c>
      <c r="AC29" s="75" cm="1">
        <f t="array" ref="AC29">IF(INDEX(CapexBuyMonth,ROW()-6)=AC$3,INDEX(CapexBuyAmount,ROW()-6),0)</f>
        <v>0</v>
      </c>
      <c r="AD29" s="75" cm="1">
        <f t="array" ref="AD29">IF(INDEX(CapexBuyMonth,ROW()-6)=AD$3,INDEX(CapexBuyAmount,ROW()-6),0)</f>
        <v>0</v>
      </c>
      <c r="AE29" s="75" cm="1">
        <f t="array" ref="AE29">IF(INDEX(CapexBuyMonth,ROW()-6)=AE$3,INDEX(CapexBuyAmount,ROW()-6),0)</f>
        <v>0</v>
      </c>
      <c r="AF29" s="75" cm="1">
        <f t="array" ref="AF29">IF(INDEX(CapexBuyMonth,ROW()-6)=AF$3,INDEX(CapexBuyAmount,ROW()-6),0)</f>
        <v>0</v>
      </c>
      <c r="AG29" s="75" cm="1">
        <f t="array" ref="AG29">IF(INDEX(CapexBuyMonth,ROW()-6)=AG$3,INDEX(CapexBuyAmount,ROW()-6),0)</f>
        <v>0</v>
      </c>
      <c r="AH29" s="76" cm="1">
        <f t="array" ref="AH29">IF(INDEX(CapexBuyMonth,ROW()-6)=AH$3,INDEX(CapexBuyAmount,ROW()-6),0)</f>
        <v>0</v>
      </c>
      <c r="AI29" s="74" cm="1">
        <f t="array" ref="AI29">IF(INDEX(CapexBuyMonth,ROW()-6)=AI$3,INDEX(CapexBuyAmount,ROW()-6),0)</f>
        <v>0</v>
      </c>
      <c r="AJ29" s="75" cm="1">
        <f t="array" ref="AJ29">IF(INDEX(CapexBuyMonth,ROW()-6)=AJ$3,INDEX(CapexBuyAmount,ROW()-6),0)</f>
        <v>0</v>
      </c>
      <c r="AK29" s="75" cm="1">
        <f t="array" ref="AK29">IF(INDEX(CapexBuyMonth,ROW()-6)=AK$3,INDEX(CapexBuyAmount,ROW()-6),0)</f>
        <v>0</v>
      </c>
      <c r="AL29" s="75" cm="1">
        <f t="array" ref="AL29">IF(INDEX(CapexBuyMonth,ROW()-6)=AL$3,INDEX(CapexBuyAmount,ROW()-6),0)</f>
        <v>0</v>
      </c>
      <c r="AM29" s="75" cm="1">
        <f t="array" ref="AM29">IF(INDEX(CapexBuyMonth,ROW()-6)=AM$3,INDEX(CapexBuyAmount,ROW()-6),0)</f>
        <v>0</v>
      </c>
      <c r="AN29" s="75" cm="1">
        <f t="array" ref="AN29">IF(INDEX(CapexBuyMonth,ROW()-6)=AN$3,INDEX(CapexBuyAmount,ROW()-6),0)</f>
        <v>0</v>
      </c>
      <c r="AO29" s="75" cm="1">
        <f t="array" ref="AO29">IF(INDEX(CapexBuyMonth,ROW()-6)=AO$3,INDEX(CapexBuyAmount,ROW()-6),0)</f>
        <v>0</v>
      </c>
      <c r="AP29" s="75" cm="1">
        <f t="array" ref="AP29">IF(INDEX(CapexBuyMonth,ROW()-6)=AP$3,INDEX(CapexBuyAmount,ROW()-6),0)</f>
        <v>0</v>
      </c>
      <c r="AQ29" s="75" cm="1">
        <f t="array" ref="AQ29">IF(INDEX(CapexBuyMonth,ROW()-6)=AQ$3,INDEX(CapexBuyAmount,ROW()-6),0)</f>
        <v>0</v>
      </c>
      <c r="AR29" s="75" cm="1">
        <f t="array" ref="AR29">IF(INDEX(CapexBuyMonth,ROW()-6)=AR$3,INDEX(CapexBuyAmount,ROW()-6),0)</f>
        <v>0</v>
      </c>
      <c r="AS29" s="75" cm="1">
        <f t="array" ref="AS29">IF(INDEX(CapexBuyMonth,ROW()-6)=AS$3,INDEX(CapexBuyAmount,ROW()-6),0)</f>
        <v>0</v>
      </c>
      <c r="AT29" s="76" cm="1">
        <f t="array" ref="AT29">IF(INDEX(CapexBuyMonth,ROW()-6)=AT$3,INDEX(CapexBuyAmount,ROW()-6),0)</f>
        <v>0</v>
      </c>
      <c r="AU29" s="74" cm="1">
        <f t="array" ref="AU29">IF(INDEX(CapexBuyMonth,ROW()-6)=AU$3,INDEX(CapexBuyAmount,ROW()-6),0)</f>
        <v>0</v>
      </c>
      <c r="AV29" s="75" cm="1">
        <f t="array" ref="AV29">IF(INDEX(CapexBuyMonth,ROW()-6)=AV$3,INDEX(CapexBuyAmount,ROW()-6),0)</f>
        <v>0</v>
      </c>
      <c r="AW29" s="75" cm="1">
        <f t="array" ref="AW29">IF(INDEX(CapexBuyMonth,ROW()-6)=AW$3,INDEX(CapexBuyAmount,ROW()-6),0)</f>
        <v>0</v>
      </c>
      <c r="AX29" s="75" cm="1">
        <f t="array" ref="AX29">IF(INDEX(CapexBuyMonth,ROW()-6)=AX$3,INDEX(CapexBuyAmount,ROW()-6),0)</f>
        <v>0</v>
      </c>
      <c r="AY29" s="75" cm="1">
        <f t="array" ref="AY29">IF(INDEX(CapexBuyMonth,ROW()-6)=AY$3,INDEX(CapexBuyAmount,ROW()-6),0)</f>
        <v>0</v>
      </c>
      <c r="AZ29" s="75" cm="1">
        <f t="array" ref="AZ29">IF(INDEX(CapexBuyMonth,ROW()-6)=AZ$3,INDEX(CapexBuyAmount,ROW()-6),0)</f>
        <v>0</v>
      </c>
      <c r="BA29" s="75" cm="1">
        <f t="array" ref="BA29">IF(INDEX(CapexBuyMonth,ROW()-6)=BA$3,INDEX(CapexBuyAmount,ROW()-6),0)</f>
        <v>0</v>
      </c>
      <c r="BB29" s="75" cm="1">
        <f t="array" ref="BB29">IF(INDEX(CapexBuyMonth,ROW()-6)=BB$3,INDEX(CapexBuyAmount,ROW()-6),0)</f>
        <v>0</v>
      </c>
      <c r="BC29" s="75" cm="1">
        <f t="array" ref="BC29">IF(INDEX(CapexBuyMonth,ROW()-6)=BC$3,INDEX(CapexBuyAmount,ROW()-6),0)</f>
        <v>0</v>
      </c>
      <c r="BD29" s="75" cm="1">
        <f t="array" ref="BD29">IF(INDEX(CapexBuyMonth,ROW()-6)=BD$3,INDEX(CapexBuyAmount,ROW()-6),0)</f>
        <v>0</v>
      </c>
      <c r="BE29" s="75" cm="1">
        <f t="array" ref="BE29">IF(INDEX(CapexBuyMonth,ROW()-6)=BE$3,INDEX(CapexBuyAmount,ROW()-6),0)</f>
        <v>0</v>
      </c>
      <c r="BF29" s="76" cm="1">
        <f t="array" ref="BF29">IF(INDEX(CapexBuyMonth,ROW()-6)=BF$3,INDEX(CapexBuyAmount,ROW()-6),0)</f>
        <v>0</v>
      </c>
      <c r="BG29" s="74" cm="1">
        <f t="array" ref="BG29">IF(INDEX(CapexBuyMonth,ROW()-6)=BG$3,INDEX(CapexBuyAmount,ROW()-6),0)</f>
        <v>0</v>
      </c>
      <c r="BH29" s="75" cm="1">
        <f t="array" ref="BH29">IF(INDEX(CapexBuyMonth,ROW()-6)=BH$3,INDEX(CapexBuyAmount,ROW()-6),0)</f>
        <v>0</v>
      </c>
      <c r="BI29" s="75" cm="1">
        <f t="array" ref="BI29">IF(INDEX(CapexBuyMonth,ROW()-6)=BI$3,INDEX(CapexBuyAmount,ROW()-6),0)</f>
        <v>0</v>
      </c>
      <c r="BJ29" s="75" cm="1">
        <f t="array" ref="BJ29">IF(INDEX(CapexBuyMonth,ROW()-6)=BJ$3,INDEX(CapexBuyAmount,ROW()-6),0)</f>
        <v>0</v>
      </c>
      <c r="BK29" s="75" cm="1">
        <f t="array" ref="BK29">IF(INDEX(CapexBuyMonth,ROW()-6)=BK$3,INDEX(CapexBuyAmount,ROW()-6),0)</f>
        <v>0</v>
      </c>
      <c r="BL29" s="75" cm="1">
        <f t="array" ref="BL29">IF(INDEX(CapexBuyMonth,ROW()-6)=BL$3,INDEX(CapexBuyAmount,ROW()-6),0)</f>
        <v>0</v>
      </c>
      <c r="BM29" s="75" cm="1">
        <f t="array" ref="BM29">IF(INDEX(CapexBuyMonth,ROW()-6)=BM$3,INDEX(CapexBuyAmount,ROW()-6),0)</f>
        <v>0</v>
      </c>
      <c r="BN29" s="75" cm="1">
        <f t="array" ref="BN29">IF(INDEX(CapexBuyMonth,ROW()-6)=BN$3,INDEX(CapexBuyAmount,ROW()-6),0)</f>
        <v>0</v>
      </c>
      <c r="BO29" s="75" cm="1">
        <f t="array" ref="BO29">IF(INDEX(CapexBuyMonth,ROW()-6)=BO$3,INDEX(CapexBuyAmount,ROW()-6),0)</f>
        <v>0</v>
      </c>
      <c r="BP29" s="75" cm="1">
        <f t="array" ref="BP29">IF(INDEX(CapexBuyMonth,ROW()-6)=BP$3,INDEX(CapexBuyAmount,ROW()-6),0)</f>
        <v>0</v>
      </c>
      <c r="BQ29" s="75" cm="1">
        <f t="array" ref="BQ29">IF(INDEX(CapexBuyMonth,ROW()-6)=BQ$3,INDEX(CapexBuyAmount,ROW()-6),0)</f>
        <v>0</v>
      </c>
      <c r="BR29" s="76" cm="1">
        <f t="array" ref="BR29">IF(INDEX(CapexBuyMonth,ROW()-6)=BR$3,INDEX(CapexBuyAmount,ROW()-6),0)</f>
        <v>0</v>
      </c>
    </row>
    <row r="30" spans="2:70" hidden="1" x14ac:dyDescent="0.25">
      <c r="B30" s="252"/>
      <c r="C30" s="72" cm="1">
        <f t="array" ref="C30">INDEX(CapexItem,ROW()-6)</f>
        <v>0</v>
      </c>
      <c r="E30" s="73">
        <f t="shared" si="0"/>
        <v>0</v>
      </c>
      <c r="F30" s="73">
        <f t="shared" si="1"/>
        <v>0</v>
      </c>
      <c r="G30" s="73">
        <f t="shared" si="2"/>
        <v>0</v>
      </c>
      <c r="H30" s="73">
        <f t="shared" si="3"/>
        <v>0</v>
      </c>
      <c r="I30" s="73">
        <f t="shared" si="4"/>
        <v>0</v>
      </c>
      <c r="K30" s="74" cm="1">
        <f t="array" ref="K30">IF(INDEX(CapexBuyMonth,ROW()-6)=K$3,INDEX(CapexBuyAmount,ROW()-6),0)</f>
        <v>0</v>
      </c>
      <c r="L30" s="75" cm="1">
        <f t="array" ref="L30">IF(INDEX(CapexBuyMonth,ROW()-6)=L$3,INDEX(CapexBuyAmount,ROW()-6),0)</f>
        <v>0</v>
      </c>
      <c r="M30" s="75" cm="1">
        <f t="array" ref="M30">IF(INDEX(CapexBuyMonth,ROW()-6)=M$3,INDEX(CapexBuyAmount,ROW()-6),0)</f>
        <v>0</v>
      </c>
      <c r="N30" s="75" cm="1">
        <f t="array" ref="N30">IF(INDEX(CapexBuyMonth,ROW()-6)=N$3,INDEX(CapexBuyAmount,ROW()-6),0)</f>
        <v>0</v>
      </c>
      <c r="O30" s="75" cm="1">
        <f t="array" ref="O30">IF(INDEX(CapexBuyMonth,ROW()-6)=O$3,INDEX(CapexBuyAmount,ROW()-6),0)</f>
        <v>0</v>
      </c>
      <c r="P30" s="75" cm="1">
        <f t="array" ref="P30">IF(INDEX(CapexBuyMonth,ROW()-6)=P$3,INDEX(CapexBuyAmount,ROW()-6),0)</f>
        <v>0</v>
      </c>
      <c r="Q30" s="75" cm="1">
        <f t="array" ref="Q30">IF(INDEX(CapexBuyMonth,ROW()-6)=Q$3,INDEX(CapexBuyAmount,ROW()-6),0)</f>
        <v>0</v>
      </c>
      <c r="R30" s="75" cm="1">
        <f t="array" ref="R30">IF(INDEX(CapexBuyMonth,ROW()-6)=R$3,INDEX(CapexBuyAmount,ROW()-6),0)</f>
        <v>0</v>
      </c>
      <c r="S30" s="75" cm="1">
        <f t="array" ref="S30">IF(INDEX(CapexBuyMonth,ROW()-6)=S$3,INDEX(CapexBuyAmount,ROW()-6),0)</f>
        <v>0</v>
      </c>
      <c r="T30" s="75" cm="1">
        <f t="array" ref="T30">IF(INDEX(CapexBuyMonth,ROW()-6)=T$3,INDEX(CapexBuyAmount,ROW()-6),0)</f>
        <v>0</v>
      </c>
      <c r="U30" s="75" cm="1">
        <f t="array" ref="U30">IF(INDEX(CapexBuyMonth,ROW()-6)=U$3,INDEX(CapexBuyAmount,ROW()-6),0)</f>
        <v>0</v>
      </c>
      <c r="V30" s="76" cm="1">
        <f t="array" ref="V30">IF(INDEX(CapexBuyMonth,ROW()-6)=V$3,INDEX(CapexBuyAmount,ROW()-6),0)</f>
        <v>0</v>
      </c>
      <c r="W30" s="74" cm="1">
        <f t="array" ref="W30">IF(INDEX(CapexBuyMonth,ROW()-6)=W$3,INDEX(CapexBuyAmount,ROW()-6),0)</f>
        <v>0</v>
      </c>
      <c r="X30" s="75" cm="1">
        <f t="array" ref="X30">IF(INDEX(CapexBuyMonth,ROW()-6)=X$3,INDEX(CapexBuyAmount,ROW()-6),0)</f>
        <v>0</v>
      </c>
      <c r="Y30" s="75" cm="1">
        <f t="array" ref="Y30">IF(INDEX(CapexBuyMonth,ROW()-6)=Y$3,INDEX(CapexBuyAmount,ROW()-6),0)</f>
        <v>0</v>
      </c>
      <c r="Z30" s="75" cm="1">
        <f t="array" ref="Z30">IF(INDEX(CapexBuyMonth,ROW()-6)=Z$3,INDEX(CapexBuyAmount,ROW()-6),0)</f>
        <v>0</v>
      </c>
      <c r="AA30" s="75" cm="1">
        <f t="array" ref="AA30">IF(INDEX(CapexBuyMonth,ROW()-6)=AA$3,INDEX(CapexBuyAmount,ROW()-6),0)</f>
        <v>0</v>
      </c>
      <c r="AB30" s="75" cm="1">
        <f t="array" ref="AB30">IF(INDEX(CapexBuyMonth,ROW()-6)=AB$3,INDEX(CapexBuyAmount,ROW()-6),0)</f>
        <v>0</v>
      </c>
      <c r="AC30" s="75" cm="1">
        <f t="array" ref="AC30">IF(INDEX(CapexBuyMonth,ROW()-6)=AC$3,INDEX(CapexBuyAmount,ROW()-6),0)</f>
        <v>0</v>
      </c>
      <c r="AD30" s="75" cm="1">
        <f t="array" ref="AD30">IF(INDEX(CapexBuyMonth,ROW()-6)=AD$3,INDEX(CapexBuyAmount,ROW()-6),0)</f>
        <v>0</v>
      </c>
      <c r="AE30" s="75" cm="1">
        <f t="array" ref="AE30">IF(INDEX(CapexBuyMonth,ROW()-6)=AE$3,INDEX(CapexBuyAmount,ROW()-6),0)</f>
        <v>0</v>
      </c>
      <c r="AF30" s="75" cm="1">
        <f t="array" ref="AF30">IF(INDEX(CapexBuyMonth,ROW()-6)=AF$3,INDEX(CapexBuyAmount,ROW()-6),0)</f>
        <v>0</v>
      </c>
      <c r="AG30" s="75" cm="1">
        <f t="array" ref="AG30">IF(INDEX(CapexBuyMonth,ROW()-6)=AG$3,INDEX(CapexBuyAmount,ROW()-6),0)</f>
        <v>0</v>
      </c>
      <c r="AH30" s="76" cm="1">
        <f t="array" ref="AH30">IF(INDEX(CapexBuyMonth,ROW()-6)=AH$3,INDEX(CapexBuyAmount,ROW()-6),0)</f>
        <v>0</v>
      </c>
      <c r="AI30" s="74" cm="1">
        <f t="array" ref="AI30">IF(INDEX(CapexBuyMonth,ROW()-6)=AI$3,INDEX(CapexBuyAmount,ROW()-6),0)</f>
        <v>0</v>
      </c>
      <c r="AJ30" s="75" cm="1">
        <f t="array" ref="AJ30">IF(INDEX(CapexBuyMonth,ROW()-6)=AJ$3,INDEX(CapexBuyAmount,ROW()-6),0)</f>
        <v>0</v>
      </c>
      <c r="AK30" s="75" cm="1">
        <f t="array" ref="AK30">IF(INDEX(CapexBuyMonth,ROW()-6)=AK$3,INDEX(CapexBuyAmount,ROW()-6),0)</f>
        <v>0</v>
      </c>
      <c r="AL30" s="75" cm="1">
        <f t="array" ref="AL30">IF(INDEX(CapexBuyMonth,ROW()-6)=AL$3,INDEX(CapexBuyAmount,ROW()-6),0)</f>
        <v>0</v>
      </c>
      <c r="AM30" s="75" cm="1">
        <f t="array" ref="AM30">IF(INDEX(CapexBuyMonth,ROW()-6)=AM$3,INDEX(CapexBuyAmount,ROW()-6),0)</f>
        <v>0</v>
      </c>
      <c r="AN30" s="75" cm="1">
        <f t="array" ref="AN30">IF(INDEX(CapexBuyMonth,ROW()-6)=AN$3,INDEX(CapexBuyAmount,ROW()-6),0)</f>
        <v>0</v>
      </c>
      <c r="AO30" s="75" cm="1">
        <f t="array" ref="AO30">IF(INDEX(CapexBuyMonth,ROW()-6)=AO$3,INDEX(CapexBuyAmount,ROW()-6),0)</f>
        <v>0</v>
      </c>
      <c r="AP30" s="75" cm="1">
        <f t="array" ref="AP30">IF(INDEX(CapexBuyMonth,ROW()-6)=AP$3,INDEX(CapexBuyAmount,ROW()-6),0)</f>
        <v>0</v>
      </c>
      <c r="AQ30" s="75" cm="1">
        <f t="array" ref="AQ30">IF(INDEX(CapexBuyMonth,ROW()-6)=AQ$3,INDEX(CapexBuyAmount,ROW()-6),0)</f>
        <v>0</v>
      </c>
      <c r="AR30" s="75" cm="1">
        <f t="array" ref="AR30">IF(INDEX(CapexBuyMonth,ROW()-6)=AR$3,INDEX(CapexBuyAmount,ROW()-6),0)</f>
        <v>0</v>
      </c>
      <c r="AS30" s="75" cm="1">
        <f t="array" ref="AS30">IF(INDEX(CapexBuyMonth,ROW()-6)=AS$3,INDEX(CapexBuyAmount,ROW()-6),0)</f>
        <v>0</v>
      </c>
      <c r="AT30" s="76" cm="1">
        <f t="array" ref="AT30">IF(INDEX(CapexBuyMonth,ROW()-6)=AT$3,INDEX(CapexBuyAmount,ROW()-6),0)</f>
        <v>0</v>
      </c>
      <c r="AU30" s="74" cm="1">
        <f t="array" ref="AU30">IF(INDEX(CapexBuyMonth,ROW()-6)=AU$3,INDEX(CapexBuyAmount,ROW()-6),0)</f>
        <v>0</v>
      </c>
      <c r="AV30" s="75" cm="1">
        <f t="array" ref="AV30">IF(INDEX(CapexBuyMonth,ROW()-6)=AV$3,INDEX(CapexBuyAmount,ROW()-6),0)</f>
        <v>0</v>
      </c>
      <c r="AW30" s="75" cm="1">
        <f t="array" ref="AW30">IF(INDEX(CapexBuyMonth,ROW()-6)=AW$3,INDEX(CapexBuyAmount,ROW()-6),0)</f>
        <v>0</v>
      </c>
      <c r="AX30" s="75" cm="1">
        <f t="array" ref="AX30">IF(INDEX(CapexBuyMonth,ROW()-6)=AX$3,INDEX(CapexBuyAmount,ROW()-6),0)</f>
        <v>0</v>
      </c>
      <c r="AY30" s="75" cm="1">
        <f t="array" ref="AY30">IF(INDEX(CapexBuyMonth,ROW()-6)=AY$3,INDEX(CapexBuyAmount,ROW()-6),0)</f>
        <v>0</v>
      </c>
      <c r="AZ30" s="75" cm="1">
        <f t="array" ref="AZ30">IF(INDEX(CapexBuyMonth,ROW()-6)=AZ$3,INDEX(CapexBuyAmount,ROW()-6),0)</f>
        <v>0</v>
      </c>
      <c r="BA30" s="75" cm="1">
        <f t="array" ref="BA30">IF(INDEX(CapexBuyMonth,ROW()-6)=BA$3,INDEX(CapexBuyAmount,ROW()-6),0)</f>
        <v>0</v>
      </c>
      <c r="BB30" s="75" cm="1">
        <f t="array" ref="BB30">IF(INDEX(CapexBuyMonth,ROW()-6)=BB$3,INDEX(CapexBuyAmount,ROW()-6),0)</f>
        <v>0</v>
      </c>
      <c r="BC30" s="75" cm="1">
        <f t="array" ref="BC30">IF(INDEX(CapexBuyMonth,ROW()-6)=BC$3,INDEX(CapexBuyAmount,ROW()-6),0)</f>
        <v>0</v>
      </c>
      <c r="BD30" s="75" cm="1">
        <f t="array" ref="BD30">IF(INDEX(CapexBuyMonth,ROW()-6)=BD$3,INDEX(CapexBuyAmount,ROW()-6),0)</f>
        <v>0</v>
      </c>
      <c r="BE30" s="75" cm="1">
        <f t="array" ref="BE30">IF(INDEX(CapexBuyMonth,ROW()-6)=BE$3,INDEX(CapexBuyAmount,ROW()-6),0)</f>
        <v>0</v>
      </c>
      <c r="BF30" s="76" cm="1">
        <f t="array" ref="BF30">IF(INDEX(CapexBuyMonth,ROW()-6)=BF$3,INDEX(CapexBuyAmount,ROW()-6),0)</f>
        <v>0</v>
      </c>
      <c r="BG30" s="74" cm="1">
        <f t="array" ref="BG30">IF(INDEX(CapexBuyMonth,ROW()-6)=BG$3,INDEX(CapexBuyAmount,ROW()-6),0)</f>
        <v>0</v>
      </c>
      <c r="BH30" s="75" cm="1">
        <f t="array" ref="BH30">IF(INDEX(CapexBuyMonth,ROW()-6)=BH$3,INDEX(CapexBuyAmount,ROW()-6),0)</f>
        <v>0</v>
      </c>
      <c r="BI30" s="75" cm="1">
        <f t="array" ref="BI30">IF(INDEX(CapexBuyMonth,ROW()-6)=BI$3,INDEX(CapexBuyAmount,ROW()-6),0)</f>
        <v>0</v>
      </c>
      <c r="BJ30" s="75" cm="1">
        <f t="array" ref="BJ30">IF(INDEX(CapexBuyMonth,ROW()-6)=BJ$3,INDEX(CapexBuyAmount,ROW()-6),0)</f>
        <v>0</v>
      </c>
      <c r="BK30" s="75" cm="1">
        <f t="array" ref="BK30">IF(INDEX(CapexBuyMonth,ROW()-6)=BK$3,INDEX(CapexBuyAmount,ROW()-6),0)</f>
        <v>0</v>
      </c>
      <c r="BL30" s="75" cm="1">
        <f t="array" ref="BL30">IF(INDEX(CapexBuyMonth,ROW()-6)=BL$3,INDEX(CapexBuyAmount,ROW()-6),0)</f>
        <v>0</v>
      </c>
      <c r="BM30" s="75" cm="1">
        <f t="array" ref="BM30">IF(INDEX(CapexBuyMonth,ROW()-6)=BM$3,INDEX(CapexBuyAmount,ROW()-6),0)</f>
        <v>0</v>
      </c>
      <c r="BN30" s="75" cm="1">
        <f t="array" ref="BN30">IF(INDEX(CapexBuyMonth,ROW()-6)=BN$3,INDEX(CapexBuyAmount,ROW()-6),0)</f>
        <v>0</v>
      </c>
      <c r="BO30" s="75" cm="1">
        <f t="array" ref="BO30">IF(INDEX(CapexBuyMonth,ROW()-6)=BO$3,INDEX(CapexBuyAmount,ROW()-6),0)</f>
        <v>0</v>
      </c>
      <c r="BP30" s="75" cm="1">
        <f t="array" ref="BP30">IF(INDEX(CapexBuyMonth,ROW()-6)=BP$3,INDEX(CapexBuyAmount,ROW()-6),0)</f>
        <v>0</v>
      </c>
      <c r="BQ30" s="75" cm="1">
        <f t="array" ref="BQ30">IF(INDEX(CapexBuyMonth,ROW()-6)=BQ$3,INDEX(CapexBuyAmount,ROW()-6),0)</f>
        <v>0</v>
      </c>
      <c r="BR30" s="76" cm="1">
        <f t="array" ref="BR30">IF(INDEX(CapexBuyMonth,ROW()-6)=BR$3,INDEX(CapexBuyAmount,ROW()-6),0)</f>
        <v>0</v>
      </c>
    </row>
    <row r="31" spans="2:70" hidden="1" x14ac:dyDescent="0.25">
      <c r="C31" s="72" cm="1">
        <f t="array" ref="C31">INDEX(CapexItem,ROW()-6)</f>
        <v>0</v>
      </c>
      <c r="E31" s="73">
        <f t="shared" si="0"/>
        <v>0</v>
      </c>
      <c r="F31" s="73">
        <f t="shared" si="1"/>
        <v>0</v>
      </c>
      <c r="G31" s="73">
        <f t="shared" si="2"/>
        <v>0</v>
      </c>
      <c r="H31" s="73">
        <f t="shared" si="3"/>
        <v>0</v>
      </c>
      <c r="I31" s="73">
        <f t="shared" si="4"/>
        <v>0</v>
      </c>
      <c r="K31" s="74" cm="1">
        <f t="array" ref="K31">IF(INDEX(CapexBuyMonth,ROW()-6)=K$3,INDEX(CapexBuyAmount,ROW()-6),0)</f>
        <v>0</v>
      </c>
      <c r="L31" s="75" cm="1">
        <f t="array" ref="L31">IF(INDEX(CapexBuyMonth,ROW()-6)=L$3,INDEX(CapexBuyAmount,ROW()-6),0)</f>
        <v>0</v>
      </c>
      <c r="M31" s="75" cm="1">
        <f t="array" ref="M31">IF(INDEX(CapexBuyMonth,ROW()-6)=M$3,INDEX(CapexBuyAmount,ROW()-6),0)</f>
        <v>0</v>
      </c>
      <c r="N31" s="75" cm="1">
        <f t="array" ref="N31">IF(INDEX(CapexBuyMonth,ROW()-6)=N$3,INDEX(CapexBuyAmount,ROW()-6),0)</f>
        <v>0</v>
      </c>
      <c r="O31" s="75" cm="1">
        <f t="array" ref="O31">IF(INDEX(CapexBuyMonth,ROW()-6)=O$3,INDEX(CapexBuyAmount,ROW()-6),0)</f>
        <v>0</v>
      </c>
      <c r="P31" s="75" cm="1">
        <f t="array" ref="P31">IF(INDEX(CapexBuyMonth,ROW()-6)=P$3,INDEX(CapexBuyAmount,ROW()-6),0)</f>
        <v>0</v>
      </c>
      <c r="Q31" s="75" cm="1">
        <f t="array" ref="Q31">IF(INDEX(CapexBuyMonth,ROW()-6)=Q$3,INDEX(CapexBuyAmount,ROW()-6),0)</f>
        <v>0</v>
      </c>
      <c r="R31" s="75" cm="1">
        <f t="array" ref="R31">IF(INDEX(CapexBuyMonth,ROW()-6)=R$3,INDEX(CapexBuyAmount,ROW()-6),0)</f>
        <v>0</v>
      </c>
      <c r="S31" s="75" cm="1">
        <f t="array" ref="S31">IF(INDEX(CapexBuyMonth,ROW()-6)=S$3,INDEX(CapexBuyAmount,ROW()-6),0)</f>
        <v>0</v>
      </c>
      <c r="T31" s="75" cm="1">
        <f t="array" ref="T31">IF(INDEX(CapexBuyMonth,ROW()-6)=T$3,INDEX(CapexBuyAmount,ROW()-6),0)</f>
        <v>0</v>
      </c>
      <c r="U31" s="75" cm="1">
        <f t="array" ref="U31">IF(INDEX(CapexBuyMonth,ROW()-6)=U$3,INDEX(CapexBuyAmount,ROW()-6),0)</f>
        <v>0</v>
      </c>
      <c r="V31" s="76" cm="1">
        <f t="array" ref="V31">IF(INDEX(CapexBuyMonth,ROW()-6)=V$3,INDEX(CapexBuyAmount,ROW()-6),0)</f>
        <v>0</v>
      </c>
      <c r="W31" s="74" cm="1">
        <f t="array" ref="W31">IF(INDEX(CapexBuyMonth,ROW()-6)=W$3,INDEX(CapexBuyAmount,ROW()-6),0)</f>
        <v>0</v>
      </c>
      <c r="X31" s="75" cm="1">
        <f t="array" ref="X31">IF(INDEX(CapexBuyMonth,ROW()-6)=X$3,INDEX(CapexBuyAmount,ROW()-6),0)</f>
        <v>0</v>
      </c>
      <c r="Y31" s="75" cm="1">
        <f t="array" ref="Y31">IF(INDEX(CapexBuyMonth,ROW()-6)=Y$3,INDEX(CapexBuyAmount,ROW()-6),0)</f>
        <v>0</v>
      </c>
      <c r="Z31" s="75" cm="1">
        <f t="array" ref="Z31">IF(INDEX(CapexBuyMonth,ROW()-6)=Z$3,INDEX(CapexBuyAmount,ROW()-6),0)</f>
        <v>0</v>
      </c>
      <c r="AA31" s="75" cm="1">
        <f t="array" ref="AA31">IF(INDEX(CapexBuyMonth,ROW()-6)=AA$3,INDEX(CapexBuyAmount,ROW()-6),0)</f>
        <v>0</v>
      </c>
      <c r="AB31" s="75" cm="1">
        <f t="array" ref="AB31">IF(INDEX(CapexBuyMonth,ROW()-6)=AB$3,INDEX(CapexBuyAmount,ROW()-6),0)</f>
        <v>0</v>
      </c>
      <c r="AC31" s="75" cm="1">
        <f t="array" ref="AC31">IF(INDEX(CapexBuyMonth,ROW()-6)=AC$3,INDEX(CapexBuyAmount,ROW()-6),0)</f>
        <v>0</v>
      </c>
      <c r="AD31" s="75" cm="1">
        <f t="array" ref="AD31">IF(INDEX(CapexBuyMonth,ROW()-6)=AD$3,INDEX(CapexBuyAmount,ROW()-6),0)</f>
        <v>0</v>
      </c>
      <c r="AE31" s="75" cm="1">
        <f t="array" ref="AE31">IF(INDEX(CapexBuyMonth,ROW()-6)=AE$3,INDEX(CapexBuyAmount,ROW()-6),0)</f>
        <v>0</v>
      </c>
      <c r="AF31" s="75" cm="1">
        <f t="array" ref="AF31">IF(INDEX(CapexBuyMonth,ROW()-6)=AF$3,INDEX(CapexBuyAmount,ROW()-6),0)</f>
        <v>0</v>
      </c>
      <c r="AG31" s="75" cm="1">
        <f t="array" ref="AG31">IF(INDEX(CapexBuyMonth,ROW()-6)=AG$3,INDEX(CapexBuyAmount,ROW()-6),0)</f>
        <v>0</v>
      </c>
      <c r="AH31" s="76" cm="1">
        <f t="array" ref="AH31">IF(INDEX(CapexBuyMonth,ROW()-6)=AH$3,INDEX(CapexBuyAmount,ROW()-6),0)</f>
        <v>0</v>
      </c>
      <c r="AI31" s="74" cm="1">
        <f t="array" ref="AI31">IF(INDEX(CapexBuyMonth,ROW()-6)=AI$3,INDEX(CapexBuyAmount,ROW()-6),0)</f>
        <v>0</v>
      </c>
      <c r="AJ31" s="75" cm="1">
        <f t="array" ref="AJ31">IF(INDEX(CapexBuyMonth,ROW()-6)=AJ$3,INDEX(CapexBuyAmount,ROW()-6),0)</f>
        <v>0</v>
      </c>
      <c r="AK31" s="75" cm="1">
        <f t="array" ref="AK31">IF(INDEX(CapexBuyMonth,ROW()-6)=AK$3,INDEX(CapexBuyAmount,ROW()-6),0)</f>
        <v>0</v>
      </c>
      <c r="AL31" s="75" cm="1">
        <f t="array" ref="AL31">IF(INDEX(CapexBuyMonth,ROW()-6)=AL$3,INDEX(CapexBuyAmount,ROW()-6),0)</f>
        <v>0</v>
      </c>
      <c r="AM31" s="75" cm="1">
        <f t="array" ref="AM31">IF(INDEX(CapexBuyMonth,ROW()-6)=AM$3,INDEX(CapexBuyAmount,ROW()-6),0)</f>
        <v>0</v>
      </c>
      <c r="AN31" s="75" cm="1">
        <f t="array" ref="AN31">IF(INDEX(CapexBuyMonth,ROW()-6)=AN$3,INDEX(CapexBuyAmount,ROW()-6),0)</f>
        <v>0</v>
      </c>
      <c r="AO31" s="75" cm="1">
        <f t="array" ref="AO31">IF(INDEX(CapexBuyMonth,ROW()-6)=AO$3,INDEX(CapexBuyAmount,ROW()-6),0)</f>
        <v>0</v>
      </c>
      <c r="AP31" s="75" cm="1">
        <f t="array" ref="AP31">IF(INDEX(CapexBuyMonth,ROW()-6)=AP$3,INDEX(CapexBuyAmount,ROW()-6),0)</f>
        <v>0</v>
      </c>
      <c r="AQ31" s="75" cm="1">
        <f t="array" ref="AQ31">IF(INDEX(CapexBuyMonth,ROW()-6)=AQ$3,INDEX(CapexBuyAmount,ROW()-6),0)</f>
        <v>0</v>
      </c>
      <c r="AR31" s="75" cm="1">
        <f t="array" ref="AR31">IF(INDEX(CapexBuyMonth,ROW()-6)=AR$3,INDEX(CapexBuyAmount,ROW()-6),0)</f>
        <v>0</v>
      </c>
      <c r="AS31" s="75" cm="1">
        <f t="array" ref="AS31">IF(INDEX(CapexBuyMonth,ROW()-6)=AS$3,INDEX(CapexBuyAmount,ROW()-6),0)</f>
        <v>0</v>
      </c>
      <c r="AT31" s="76" cm="1">
        <f t="array" ref="AT31">IF(INDEX(CapexBuyMonth,ROW()-6)=AT$3,INDEX(CapexBuyAmount,ROW()-6),0)</f>
        <v>0</v>
      </c>
      <c r="AU31" s="74" cm="1">
        <f t="array" ref="AU31">IF(INDEX(CapexBuyMonth,ROW()-6)=AU$3,INDEX(CapexBuyAmount,ROW()-6),0)</f>
        <v>0</v>
      </c>
      <c r="AV31" s="75" cm="1">
        <f t="array" ref="AV31">IF(INDEX(CapexBuyMonth,ROW()-6)=AV$3,INDEX(CapexBuyAmount,ROW()-6),0)</f>
        <v>0</v>
      </c>
      <c r="AW31" s="75" cm="1">
        <f t="array" ref="AW31">IF(INDEX(CapexBuyMonth,ROW()-6)=AW$3,INDEX(CapexBuyAmount,ROW()-6),0)</f>
        <v>0</v>
      </c>
      <c r="AX31" s="75" cm="1">
        <f t="array" ref="AX31">IF(INDEX(CapexBuyMonth,ROW()-6)=AX$3,INDEX(CapexBuyAmount,ROW()-6),0)</f>
        <v>0</v>
      </c>
      <c r="AY31" s="75" cm="1">
        <f t="array" ref="AY31">IF(INDEX(CapexBuyMonth,ROW()-6)=AY$3,INDEX(CapexBuyAmount,ROW()-6),0)</f>
        <v>0</v>
      </c>
      <c r="AZ31" s="75" cm="1">
        <f t="array" ref="AZ31">IF(INDEX(CapexBuyMonth,ROW()-6)=AZ$3,INDEX(CapexBuyAmount,ROW()-6),0)</f>
        <v>0</v>
      </c>
      <c r="BA31" s="75" cm="1">
        <f t="array" ref="BA31">IF(INDEX(CapexBuyMonth,ROW()-6)=BA$3,INDEX(CapexBuyAmount,ROW()-6),0)</f>
        <v>0</v>
      </c>
      <c r="BB31" s="75" cm="1">
        <f t="array" ref="BB31">IF(INDEX(CapexBuyMonth,ROW()-6)=BB$3,INDEX(CapexBuyAmount,ROW()-6),0)</f>
        <v>0</v>
      </c>
      <c r="BC31" s="75" cm="1">
        <f t="array" ref="BC31">IF(INDEX(CapexBuyMonth,ROW()-6)=BC$3,INDEX(CapexBuyAmount,ROW()-6),0)</f>
        <v>0</v>
      </c>
      <c r="BD31" s="75" cm="1">
        <f t="array" ref="BD31">IF(INDEX(CapexBuyMonth,ROW()-6)=BD$3,INDEX(CapexBuyAmount,ROW()-6),0)</f>
        <v>0</v>
      </c>
      <c r="BE31" s="75" cm="1">
        <f t="array" ref="BE31">IF(INDEX(CapexBuyMonth,ROW()-6)=BE$3,INDEX(CapexBuyAmount,ROW()-6),0)</f>
        <v>0</v>
      </c>
      <c r="BF31" s="76" cm="1">
        <f t="array" ref="BF31">IF(INDEX(CapexBuyMonth,ROW()-6)=BF$3,INDEX(CapexBuyAmount,ROW()-6),0)</f>
        <v>0</v>
      </c>
      <c r="BG31" s="74" cm="1">
        <f t="array" ref="BG31">IF(INDEX(CapexBuyMonth,ROW()-6)=BG$3,INDEX(CapexBuyAmount,ROW()-6),0)</f>
        <v>0</v>
      </c>
      <c r="BH31" s="75" cm="1">
        <f t="array" ref="BH31">IF(INDEX(CapexBuyMonth,ROW()-6)=BH$3,INDEX(CapexBuyAmount,ROW()-6),0)</f>
        <v>0</v>
      </c>
      <c r="BI31" s="75" cm="1">
        <f t="array" ref="BI31">IF(INDEX(CapexBuyMonth,ROW()-6)=BI$3,INDEX(CapexBuyAmount,ROW()-6),0)</f>
        <v>0</v>
      </c>
      <c r="BJ31" s="75" cm="1">
        <f t="array" ref="BJ31">IF(INDEX(CapexBuyMonth,ROW()-6)=BJ$3,INDEX(CapexBuyAmount,ROW()-6),0)</f>
        <v>0</v>
      </c>
      <c r="BK31" s="75" cm="1">
        <f t="array" ref="BK31">IF(INDEX(CapexBuyMonth,ROW()-6)=BK$3,INDEX(CapexBuyAmount,ROW()-6),0)</f>
        <v>0</v>
      </c>
      <c r="BL31" s="75" cm="1">
        <f t="array" ref="BL31">IF(INDEX(CapexBuyMonth,ROW()-6)=BL$3,INDEX(CapexBuyAmount,ROW()-6),0)</f>
        <v>0</v>
      </c>
      <c r="BM31" s="75" cm="1">
        <f t="array" ref="BM31">IF(INDEX(CapexBuyMonth,ROW()-6)=BM$3,INDEX(CapexBuyAmount,ROW()-6),0)</f>
        <v>0</v>
      </c>
      <c r="BN31" s="75" cm="1">
        <f t="array" ref="BN31">IF(INDEX(CapexBuyMonth,ROW()-6)=BN$3,INDEX(CapexBuyAmount,ROW()-6),0)</f>
        <v>0</v>
      </c>
      <c r="BO31" s="75" cm="1">
        <f t="array" ref="BO31">IF(INDEX(CapexBuyMonth,ROW()-6)=BO$3,INDEX(CapexBuyAmount,ROW()-6),0)</f>
        <v>0</v>
      </c>
      <c r="BP31" s="75" cm="1">
        <f t="array" ref="BP31">IF(INDEX(CapexBuyMonth,ROW()-6)=BP$3,INDEX(CapexBuyAmount,ROW()-6),0)</f>
        <v>0</v>
      </c>
      <c r="BQ31" s="75" cm="1">
        <f t="array" ref="BQ31">IF(INDEX(CapexBuyMonth,ROW()-6)=BQ$3,INDEX(CapexBuyAmount,ROW()-6),0)</f>
        <v>0</v>
      </c>
      <c r="BR31" s="76" cm="1">
        <f t="array" ref="BR31">IF(INDEX(CapexBuyMonth,ROW()-6)=BR$3,INDEX(CapexBuyAmount,ROW()-6),0)</f>
        <v>0</v>
      </c>
    </row>
    <row r="32" spans="2:70" hidden="1" x14ac:dyDescent="0.25">
      <c r="B32" s="248"/>
      <c r="C32" s="64" cm="1">
        <f t="array" ref="C32">INDEX(CapexItem,ROW()-6)</f>
        <v>0</v>
      </c>
      <c r="E32" s="65">
        <f t="shared" si="0"/>
        <v>0</v>
      </c>
      <c r="F32" s="65">
        <f t="shared" si="1"/>
        <v>0</v>
      </c>
      <c r="G32" s="65">
        <f t="shared" si="2"/>
        <v>0</v>
      </c>
      <c r="H32" s="65">
        <f t="shared" si="3"/>
        <v>0</v>
      </c>
      <c r="I32" s="65">
        <f t="shared" si="4"/>
        <v>0</v>
      </c>
      <c r="J32" s="8"/>
      <c r="K32" s="77" cm="1">
        <f t="array" ref="K32">IF(INDEX(CapexBuyMonth,ROW()-6)=K$3,INDEX(CapexBuyAmount,ROW()-6),0)</f>
        <v>0</v>
      </c>
      <c r="L32" s="78" cm="1">
        <f t="array" ref="L32">IF(INDEX(CapexBuyMonth,ROW()-6)=L$3,INDEX(CapexBuyAmount,ROW()-6),0)</f>
        <v>0</v>
      </c>
      <c r="M32" s="78" cm="1">
        <f t="array" ref="M32">IF(INDEX(CapexBuyMonth,ROW()-6)=M$3,INDEX(CapexBuyAmount,ROW()-6),0)</f>
        <v>0</v>
      </c>
      <c r="N32" s="78" cm="1">
        <f t="array" ref="N32">IF(INDEX(CapexBuyMonth,ROW()-6)=N$3,INDEX(CapexBuyAmount,ROW()-6),0)</f>
        <v>0</v>
      </c>
      <c r="O32" s="78" cm="1">
        <f t="array" ref="O32">IF(INDEX(CapexBuyMonth,ROW()-6)=O$3,INDEX(CapexBuyAmount,ROW()-6),0)</f>
        <v>0</v>
      </c>
      <c r="P32" s="78" cm="1">
        <f t="array" ref="P32">IF(INDEX(CapexBuyMonth,ROW()-6)=P$3,INDEX(CapexBuyAmount,ROW()-6),0)</f>
        <v>0</v>
      </c>
      <c r="Q32" s="78" cm="1">
        <f t="array" ref="Q32">IF(INDEX(CapexBuyMonth,ROW()-6)=Q$3,INDEX(CapexBuyAmount,ROW()-6),0)</f>
        <v>0</v>
      </c>
      <c r="R32" s="78" cm="1">
        <f t="array" ref="R32">IF(INDEX(CapexBuyMonth,ROW()-6)=R$3,INDEX(CapexBuyAmount,ROW()-6),0)</f>
        <v>0</v>
      </c>
      <c r="S32" s="78" cm="1">
        <f t="array" ref="S32">IF(INDEX(CapexBuyMonth,ROW()-6)=S$3,INDEX(CapexBuyAmount,ROW()-6),0)</f>
        <v>0</v>
      </c>
      <c r="T32" s="78" cm="1">
        <f t="array" ref="T32">IF(INDEX(CapexBuyMonth,ROW()-6)=T$3,INDEX(CapexBuyAmount,ROW()-6),0)</f>
        <v>0</v>
      </c>
      <c r="U32" s="79" cm="1">
        <f t="array" ref="U32">IF(INDEX(CapexBuyMonth,ROW()-6)=U$3,INDEX(CapexBuyAmount,ROW()-6),0)</f>
        <v>0</v>
      </c>
      <c r="V32" s="80" cm="1">
        <f t="array" ref="V32">IF(INDEX(CapexBuyMonth,ROW()-6)=V$3,INDEX(CapexBuyAmount,ROW()-6),0)</f>
        <v>0</v>
      </c>
      <c r="W32" s="77" cm="1">
        <f t="array" ref="W32">IF(INDEX(CapexBuyMonth,ROW()-6)=W$3,INDEX(CapexBuyAmount,ROW()-6),0)</f>
        <v>0</v>
      </c>
      <c r="X32" s="78" cm="1">
        <f t="array" ref="X32">IF(INDEX(CapexBuyMonth,ROW()-6)=X$3,INDEX(CapexBuyAmount,ROW()-6),0)</f>
        <v>0</v>
      </c>
      <c r="Y32" s="78" cm="1">
        <f t="array" ref="Y32">IF(INDEX(CapexBuyMonth,ROW()-6)=Y$3,INDEX(CapexBuyAmount,ROW()-6),0)</f>
        <v>0</v>
      </c>
      <c r="Z32" s="78" cm="1">
        <f t="array" ref="Z32">IF(INDEX(CapexBuyMonth,ROW()-6)=Z$3,INDEX(CapexBuyAmount,ROW()-6),0)</f>
        <v>0</v>
      </c>
      <c r="AA32" s="78" cm="1">
        <f t="array" ref="AA32">IF(INDEX(CapexBuyMonth,ROW()-6)=AA$3,INDEX(CapexBuyAmount,ROW()-6),0)</f>
        <v>0</v>
      </c>
      <c r="AB32" s="78" cm="1">
        <f t="array" ref="AB32">IF(INDEX(CapexBuyMonth,ROW()-6)=AB$3,INDEX(CapexBuyAmount,ROW()-6),0)</f>
        <v>0</v>
      </c>
      <c r="AC32" s="78" cm="1">
        <f t="array" ref="AC32">IF(INDEX(CapexBuyMonth,ROW()-6)=AC$3,INDEX(CapexBuyAmount,ROW()-6),0)</f>
        <v>0</v>
      </c>
      <c r="AD32" s="78" cm="1">
        <f t="array" ref="AD32">IF(INDEX(CapexBuyMonth,ROW()-6)=AD$3,INDEX(CapexBuyAmount,ROW()-6),0)</f>
        <v>0</v>
      </c>
      <c r="AE32" s="78" cm="1">
        <f t="array" ref="AE32">IF(INDEX(CapexBuyMonth,ROW()-6)=AE$3,INDEX(CapexBuyAmount,ROW()-6),0)</f>
        <v>0</v>
      </c>
      <c r="AF32" s="78" cm="1">
        <f t="array" ref="AF32">IF(INDEX(CapexBuyMonth,ROW()-6)=AF$3,INDEX(CapexBuyAmount,ROW()-6),0)</f>
        <v>0</v>
      </c>
      <c r="AG32" s="78" cm="1">
        <f t="array" ref="AG32">IF(INDEX(CapexBuyMonth,ROW()-6)=AG$3,INDEX(CapexBuyAmount,ROW()-6),0)</f>
        <v>0</v>
      </c>
      <c r="AH32" s="80" cm="1">
        <f t="array" ref="AH32">IF(INDEX(CapexBuyMonth,ROW()-6)=AH$3,INDEX(CapexBuyAmount,ROW()-6),0)</f>
        <v>0</v>
      </c>
      <c r="AI32" s="77" cm="1">
        <f t="array" ref="AI32">IF(INDEX(CapexBuyMonth,ROW()-6)=AI$3,INDEX(CapexBuyAmount,ROW()-6),0)</f>
        <v>0</v>
      </c>
      <c r="AJ32" s="78" cm="1">
        <f t="array" ref="AJ32">IF(INDEX(CapexBuyMonth,ROW()-6)=AJ$3,INDEX(CapexBuyAmount,ROW()-6),0)</f>
        <v>0</v>
      </c>
      <c r="AK32" s="78" cm="1">
        <f t="array" ref="AK32">IF(INDEX(CapexBuyMonth,ROW()-6)=AK$3,INDEX(CapexBuyAmount,ROW()-6),0)</f>
        <v>0</v>
      </c>
      <c r="AL32" s="78" cm="1">
        <f t="array" ref="AL32">IF(INDEX(CapexBuyMonth,ROW()-6)=AL$3,INDEX(CapexBuyAmount,ROW()-6),0)</f>
        <v>0</v>
      </c>
      <c r="AM32" s="78" cm="1">
        <f t="array" ref="AM32">IF(INDEX(CapexBuyMonth,ROW()-6)=AM$3,INDEX(CapexBuyAmount,ROW()-6),0)</f>
        <v>0</v>
      </c>
      <c r="AN32" s="78" cm="1">
        <f t="array" ref="AN32">IF(INDEX(CapexBuyMonth,ROW()-6)=AN$3,INDEX(CapexBuyAmount,ROW()-6),0)</f>
        <v>0</v>
      </c>
      <c r="AO32" s="78" cm="1">
        <f t="array" ref="AO32">IF(INDEX(CapexBuyMonth,ROW()-6)=AO$3,INDEX(CapexBuyAmount,ROW()-6),0)</f>
        <v>0</v>
      </c>
      <c r="AP32" s="78" cm="1">
        <f t="array" ref="AP32">IF(INDEX(CapexBuyMonth,ROW()-6)=AP$3,INDEX(CapexBuyAmount,ROW()-6),0)</f>
        <v>0</v>
      </c>
      <c r="AQ32" s="78" cm="1">
        <f t="array" ref="AQ32">IF(INDEX(CapexBuyMonth,ROW()-6)=AQ$3,INDEX(CapexBuyAmount,ROW()-6),0)</f>
        <v>0</v>
      </c>
      <c r="AR32" s="78" cm="1">
        <f t="array" ref="AR32">IF(INDEX(CapexBuyMonth,ROW()-6)=AR$3,INDEX(CapexBuyAmount,ROW()-6),0)</f>
        <v>0</v>
      </c>
      <c r="AS32" s="78" cm="1">
        <f t="array" ref="AS32">IF(INDEX(CapexBuyMonth,ROW()-6)=AS$3,INDEX(CapexBuyAmount,ROW()-6),0)</f>
        <v>0</v>
      </c>
      <c r="AT32" s="80" cm="1">
        <f t="array" ref="AT32">IF(INDEX(CapexBuyMonth,ROW()-6)=AT$3,INDEX(CapexBuyAmount,ROW()-6),0)</f>
        <v>0</v>
      </c>
      <c r="AU32" s="77" cm="1">
        <f t="array" ref="AU32">IF(INDEX(CapexBuyMonth,ROW()-6)=AU$3,INDEX(CapexBuyAmount,ROW()-6),0)</f>
        <v>0</v>
      </c>
      <c r="AV32" s="78" cm="1">
        <f t="array" ref="AV32">IF(INDEX(CapexBuyMonth,ROW()-6)=AV$3,INDEX(CapexBuyAmount,ROW()-6),0)</f>
        <v>0</v>
      </c>
      <c r="AW32" s="78" cm="1">
        <f t="array" ref="AW32">IF(INDEX(CapexBuyMonth,ROW()-6)=AW$3,INDEX(CapexBuyAmount,ROW()-6),0)</f>
        <v>0</v>
      </c>
      <c r="AX32" s="78" cm="1">
        <f t="array" ref="AX32">IF(INDEX(CapexBuyMonth,ROW()-6)=AX$3,INDEX(CapexBuyAmount,ROW()-6),0)</f>
        <v>0</v>
      </c>
      <c r="AY32" s="78" cm="1">
        <f t="array" ref="AY32">IF(INDEX(CapexBuyMonth,ROW()-6)=AY$3,INDEX(CapexBuyAmount,ROW()-6),0)</f>
        <v>0</v>
      </c>
      <c r="AZ32" s="78" cm="1">
        <f t="array" ref="AZ32">IF(INDEX(CapexBuyMonth,ROW()-6)=AZ$3,INDEX(CapexBuyAmount,ROW()-6),0)</f>
        <v>0</v>
      </c>
      <c r="BA32" s="78" cm="1">
        <f t="array" ref="BA32">IF(INDEX(CapexBuyMonth,ROW()-6)=BA$3,INDEX(CapexBuyAmount,ROW()-6),0)</f>
        <v>0</v>
      </c>
      <c r="BB32" s="78" cm="1">
        <f t="array" ref="BB32">IF(INDEX(CapexBuyMonth,ROW()-6)=BB$3,INDEX(CapexBuyAmount,ROW()-6),0)</f>
        <v>0</v>
      </c>
      <c r="BC32" s="78" cm="1">
        <f t="array" ref="BC32">IF(INDEX(CapexBuyMonth,ROW()-6)=BC$3,INDEX(CapexBuyAmount,ROW()-6),0)</f>
        <v>0</v>
      </c>
      <c r="BD32" s="78" cm="1">
        <f t="array" ref="BD32">IF(INDEX(CapexBuyMonth,ROW()-6)=BD$3,INDEX(CapexBuyAmount,ROW()-6),0)</f>
        <v>0</v>
      </c>
      <c r="BE32" s="78" cm="1">
        <f t="array" ref="BE32">IF(INDEX(CapexBuyMonth,ROW()-6)=BE$3,INDEX(CapexBuyAmount,ROW()-6),0)</f>
        <v>0</v>
      </c>
      <c r="BF32" s="80" cm="1">
        <f t="array" ref="BF32">IF(INDEX(CapexBuyMonth,ROW()-6)=BF$3,INDEX(CapexBuyAmount,ROW()-6),0)</f>
        <v>0</v>
      </c>
      <c r="BG32" s="77" cm="1">
        <f t="array" ref="BG32">IF(INDEX(CapexBuyMonth,ROW()-6)=BG$3,INDEX(CapexBuyAmount,ROW()-6),0)</f>
        <v>0</v>
      </c>
      <c r="BH32" s="78" cm="1">
        <f t="array" ref="BH32">IF(INDEX(CapexBuyMonth,ROW()-6)=BH$3,INDEX(CapexBuyAmount,ROW()-6),0)</f>
        <v>0</v>
      </c>
      <c r="BI32" s="78" cm="1">
        <f t="array" ref="BI32">IF(INDEX(CapexBuyMonth,ROW()-6)=BI$3,INDEX(CapexBuyAmount,ROW()-6),0)</f>
        <v>0</v>
      </c>
      <c r="BJ32" s="78" cm="1">
        <f t="array" ref="BJ32">IF(INDEX(CapexBuyMonth,ROW()-6)=BJ$3,INDEX(CapexBuyAmount,ROW()-6),0)</f>
        <v>0</v>
      </c>
      <c r="BK32" s="78" cm="1">
        <f t="array" ref="BK32">IF(INDEX(CapexBuyMonth,ROW()-6)=BK$3,INDEX(CapexBuyAmount,ROW()-6),0)</f>
        <v>0</v>
      </c>
      <c r="BL32" s="78" cm="1">
        <f t="array" ref="BL32">IF(INDEX(CapexBuyMonth,ROW()-6)=BL$3,INDEX(CapexBuyAmount,ROW()-6),0)</f>
        <v>0</v>
      </c>
      <c r="BM32" s="78" cm="1">
        <f t="array" ref="BM32">IF(INDEX(CapexBuyMonth,ROW()-6)=BM$3,INDEX(CapexBuyAmount,ROW()-6),0)</f>
        <v>0</v>
      </c>
      <c r="BN32" s="78" cm="1">
        <f t="array" ref="BN32">IF(INDEX(CapexBuyMonth,ROW()-6)=BN$3,INDEX(CapexBuyAmount,ROW()-6),0)</f>
        <v>0</v>
      </c>
      <c r="BO32" s="78" cm="1">
        <f t="array" ref="BO32">IF(INDEX(CapexBuyMonth,ROW()-6)=BO$3,INDEX(CapexBuyAmount,ROW()-6),0)</f>
        <v>0</v>
      </c>
      <c r="BP32" s="78" cm="1">
        <f t="array" ref="BP32">IF(INDEX(CapexBuyMonth,ROW()-6)=BP$3,INDEX(CapexBuyAmount,ROW()-6),0)</f>
        <v>0</v>
      </c>
      <c r="BQ32" s="78" cm="1">
        <f t="array" ref="BQ32">IF(INDEX(CapexBuyMonth,ROW()-6)=BQ$3,INDEX(CapexBuyAmount,ROW()-6),0)</f>
        <v>0</v>
      </c>
      <c r="BR32" s="80" cm="1">
        <f t="array" ref="BR32">IF(INDEX(CapexBuyMonth,ROW()-6)=BR$3,INDEX(CapexBuyAmount,ROW()-6),0)</f>
        <v>0</v>
      </c>
    </row>
    <row r="33" spans="1:73" s="10" customFormat="1" hidden="1" x14ac:dyDescent="0.25">
      <c r="A33" s="246"/>
      <c r="B33" s="248"/>
      <c r="C33" s="9" t="s">
        <v>58</v>
      </c>
      <c r="D33" s="8"/>
      <c r="E33" s="9">
        <f t="shared" ref="E33:E40" si="5">SUM(K33:V33)</f>
        <v>0</v>
      </c>
      <c r="F33" s="9">
        <f t="shared" ref="F33:F40" si="6">SUM(W33:AH33)</f>
        <v>0</v>
      </c>
      <c r="G33" s="9">
        <f t="shared" ref="G33:G40" si="7">SUM(AI33:AT33)</f>
        <v>0</v>
      </c>
      <c r="H33" s="9">
        <f t="shared" ref="H33:H40" si="8">SUM(AU33:BF33)</f>
        <v>0</v>
      </c>
      <c r="I33" s="9">
        <f t="shared" ref="I33:I40" si="9">SUM(BG33:BR33)</f>
        <v>0</v>
      </c>
      <c r="J33" s="7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9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9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9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9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9"/>
    </row>
    <row r="34" spans="1:73" x14ac:dyDescent="0.25">
      <c r="C34" s="203" t="s">
        <v>150</v>
      </c>
      <c r="D34" s="8"/>
      <c r="E34" s="189">
        <f t="shared" si="5"/>
        <v>180</v>
      </c>
      <c r="F34" s="189">
        <f t="shared" si="6"/>
        <v>0</v>
      </c>
      <c r="G34" s="189">
        <f t="shared" si="7"/>
        <v>0</v>
      </c>
      <c r="H34" s="189">
        <f t="shared" si="8"/>
        <v>0</v>
      </c>
      <c r="I34" s="189">
        <f t="shared" si="9"/>
        <v>0</v>
      </c>
      <c r="J34" s="154"/>
      <c r="K34" s="10">
        <f t="shared" ref="K34:T38" si="10">SUMIF(CapexCategory,$C34,K$7:K$32)</f>
        <v>0</v>
      </c>
      <c r="L34" s="105">
        <f t="shared" si="10"/>
        <v>0</v>
      </c>
      <c r="M34" s="105">
        <f t="shared" si="10"/>
        <v>0</v>
      </c>
      <c r="N34" s="105">
        <f t="shared" si="10"/>
        <v>0</v>
      </c>
      <c r="O34" s="105">
        <f t="shared" si="10"/>
        <v>0</v>
      </c>
      <c r="P34" s="105">
        <f t="shared" si="10"/>
        <v>0</v>
      </c>
      <c r="Q34" s="105">
        <f t="shared" si="10"/>
        <v>0</v>
      </c>
      <c r="R34" s="105">
        <f t="shared" si="10"/>
        <v>0</v>
      </c>
      <c r="S34" s="105">
        <f t="shared" si="10"/>
        <v>180</v>
      </c>
      <c r="T34" s="105">
        <f t="shared" si="10"/>
        <v>0</v>
      </c>
      <c r="U34" s="105">
        <f t="shared" ref="U34:AD38" si="11">SUMIF(CapexCategory,$C34,U$7:U$32)</f>
        <v>0</v>
      </c>
      <c r="V34" s="189">
        <f t="shared" si="11"/>
        <v>0</v>
      </c>
      <c r="W34" s="10">
        <f t="shared" si="11"/>
        <v>0</v>
      </c>
      <c r="X34" s="105">
        <f t="shared" si="11"/>
        <v>0</v>
      </c>
      <c r="Y34" s="105">
        <f t="shared" si="11"/>
        <v>0</v>
      </c>
      <c r="Z34" s="105">
        <f t="shared" si="11"/>
        <v>0</v>
      </c>
      <c r="AA34" s="105">
        <f t="shared" si="11"/>
        <v>0</v>
      </c>
      <c r="AB34" s="105">
        <f t="shared" si="11"/>
        <v>0</v>
      </c>
      <c r="AC34" s="105">
        <f t="shared" si="11"/>
        <v>0</v>
      </c>
      <c r="AD34" s="105">
        <f t="shared" si="11"/>
        <v>0</v>
      </c>
      <c r="AE34" s="105">
        <f t="shared" ref="AE34:AN38" si="12">SUMIF(CapexCategory,$C34,AE$7:AE$32)</f>
        <v>0</v>
      </c>
      <c r="AF34" s="105">
        <f t="shared" si="12"/>
        <v>0</v>
      </c>
      <c r="AG34" s="105">
        <f t="shared" si="12"/>
        <v>0</v>
      </c>
      <c r="AH34" s="189">
        <f t="shared" si="12"/>
        <v>0</v>
      </c>
      <c r="AI34" s="10">
        <f t="shared" si="12"/>
        <v>0</v>
      </c>
      <c r="AJ34" s="105">
        <f t="shared" si="12"/>
        <v>0</v>
      </c>
      <c r="AK34" s="105">
        <f t="shared" si="12"/>
        <v>0</v>
      </c>
      <c r="AL34" s="105">
        <f t="shared" si="12"/>
        <v>0</v>
      </c>
      <c r="AM34" s="105">
        <f t="shared" si="12"/>
        <v>0</v>
      </c>
      <c r="AN34" s="105">
        <f t="shared" si="12"/>
        <v>0</v>
      </c>
      <c r="AO34" s="105">
        <f t="shared" ref="AO34:AX38" si="13">SUMIF(CapexCategory,$C34,AO$7:AO$32)</f>
        <v>0</v>
      </c>
      <c r="AP34" s="105">
        <f t="shared" si="13"/>
        <v>0</v>
      </c>
      <c r="AQ34" s="105">
        <f t="shared" si="13"/>
        <v>0</v>
      </c>
      <c r="AR34" s="105">
        <f t="shared" si="13"/>
        <v>0</v>
      </c>
      <c r="AS34" s="105">
        <f t="shared" si="13"/>
        <v>0</v>
      </c>
      <c r="AT34" s="189">
        <f t="shared" si="13"/>
        <v>0</v>
      </c>
      <c r="AU34" s="10">
        <f t="shared" si="13"/>
        <v>0</v>
      </c>
      <c r="AV34" s="105">
        <f t="shared" si="13"/>
        <v>0</v>
      </c>
      <c r="AW34" s="105">
        <f t="shared" si="13"/>
        <v>0</v>
      </c>
      <c r="AX34" s="105">
        <f t="shared" si="13"/>
        <v>0</v>
      </c>
      <c r="AY34" s="105">
        <f t="shared" ref="AY34:BH38" si="14">SUMIF(CapexCategory,$C34,AY$7:AY$32)</f>
        <v>0</v>
      </c>
      <c r="AZ34" s="105">
        <f t="shared" si="14"/>
        <v>0</v>
      </c>
      <c r="BA34" s="105">
        <f t="shared" si="14"/>
        <v>0</v>
      </c>
      <c r="BB34" s="105">
        <f t="shared" si="14"/>
        <v>0</v>
      </c>
      <c r="BC34" s="105">
        <f t="shared" si="14"/>
        <v>0</v>
      </c>
      <c r="BD34" s="105">
        <f t="shared" si="14"/>
        <v>0</v>
      </c>
      <c r="BE34" s="105">
        <f t="shared" si="14"/>
        <v>0</v>
      </c>
      <c r="BF34" s="189">
        <f t="shared" si="14"/>
        <v>0</v>
      </c>
      <c r="BG34" s="10">
        <f t="shared" si="14"/>
        <v>0</v>
      </c>
      <c r="BH34" s="105">
        <f t="shared" si="14"/>
        <v>0</v>
      </c>
      <c r="BI34" s="105">
        <f t="shared" ref="BI34:BR38" si="15">SUMIF(CapexCategory,$C34,BI$7:BI$32)</f>
        <v>0</v>
      </c>
      <c r="BJ34" s="105">
        <f t="shared" si="15"/>
        <v>0</v>
      </c>
      <c r="BK34" s="105">
        <f t="shared" si="15"/>
        <v>0</v>
      </c>
      <c r="BL34" s="105">
        <f t="shared" si="15"/>
        <v>0</v>
      </c>
      <c r="BM34" s="105">
        <f t="shared" si="15"/>
        <v>0</v>
      </c>
      <c r="BN34" s="105">
        <f t="shared" si="15"/>
        <v>0</v>
      </c>
      <c r="BO34" s="105">
        <f t="shared" si="15"/>
        <v>0</v>
      </c>
      <c r="BP34" s="105">
        <f t="shared" si="15"/>
        <v>0</v>
      </c>
      <c r="BQ34" s="105">
        <f t="shared" si="15"/>
        <v>0</v>
      </c>
      <c r="BR34" s="189">
        <f t="shared" si="15"/>
        <v>0</v>
      </c>
    </row>
    <row r="35" spans="1:73" x14ac:dyDescent="0.25">
      <c r="B35" s="255"/>
      <c r="C35" s="203" t="s">
        <v>153</v>
      </c>
      <c r="D35" s="8"/>
      <c r="E35" s="189">
        <f t="shared" si="5"/>
        <v>0</v>
      </c>
      <c r="F35" s="189">
        <f t="shared" si="6"/>
        <v>0</v>
      </c>
      <c r="G35" s="189">
        <f t="shared" si="7"/>
        <v>45</v>
      </c>
      <c r="H35" s="189">
        <f t="shared" si="8"/>
        <v>0</v>
      </c>
      <c r="I35" s="189">
        <f t="shared" si="9"/>
        <v>0</v>
      </c>
      <c r="J35" s="154"/>
      <c r="K35" s="10">
        <f t="shared" si="10"/>
        <v>0</v>
      </c>
      <c r="L35" s="105">
        <f t="shared" si="10"/>
        <v>0</v>
      </c>
      <c r="M35" s="105">
        <f t="shared" si="10"/>
        <v>0</v>
      </c>
      <c r="N35" s="105">
        <f t="shared" si="10"/>
        <v>0</v>
      </c>
      <c r="O35" s="105">
        <f t="shared" si="10"/>
        <v>0</v>
      </c>
      <c r="P35" s="105">
        <f t="shared" si="10"/>
        <v>0</v>
      </c>
      <c r="Q35" s="105">
        <f t="shared" si="10"/>
        <v>0</v>
      </c>
      <c r="R35" s="105">
        <f t="shared" si="10"/>
        <v>0</v>
      </c>
      <c r="S35" s="105">
        <f t="shared" si="10"/>
        <v>0</v>
      </c>
      <c r="T35" s="105">
        <f t="shared" si="10"/>
        <v>0</v>
      </c>
      <c r="U35" s="105">
        <f t="shared" si="11"/>
        <v>0</v>
      </c>
      <c r="V35" s="189">
        <f t="shared" si="11"/>
        <v>0</v>
      </c>
      <c r="W35" s="10">
        <f t="shared" si="11"/>
        <v>0</v>
      </c>
      <c r="X35" s="105">
        <f t="shared" si="11"/>
        <v>0</v>
      </c>
      <c r="Y35" s="105">
        <f t="shared" si="11"/>
        <v>0</v>
      </c>
      <c r="Z35" s="105">
        <f t="shared" si="11"/>
        <v>0</v>
      </c>
      <c r="AA35" s="105">
        <f t="shared" si="11"/>
        <v>0</v>
      </c>
      <c r="AB35" s="105">
        <f t="shared" si="11"/>
        <v>0</v>
      </c>
      <c r="AC35" s="105">
        <f t="shared" si="11"/>
        <v>0</v>
      </c>
      <c r="AD35" s="105">
        <f t="shared" si="11"/>
        <v>0</v>
      </c>
      <c r="AE35" s="105">
        <f t="shared" si="12"/>
        <v>0</v>
      </c>
      <c r="AF35" s="105">
        <f t="shared" si="12"/>
        <v>0</v>
      </c>
      <c r="AG35" s="105">
        <f t="shared" si="12"/>
        <v>0</v>
      </c>
      <c r="AH35" s="189">
        <f t="shared" si="12"/>
        <v>0</v>
      </c>
      <c r="AI35" s="10">
        <f t="shared" si="12"/>
        <v>45</v>
      </c>
      <c r="AJ35" s="105">
        <f t="shared" si="12"/>
        <v>0</v>
      </c>
      <c r="AK35" s="105">
        <f t="shared" si="12"/>
        <v>0</v>
      </c>
      <c r="AL35" s="105">
        <f t="shared" si="12"/>
        <v>0</v>
      </c>
      <c r="AM35" s="105">
        <f t="shared" si="12"/>
        <v>0</v>
      </c>
      <c r="AN35" s="105">
        <f t="shared" si="12"/>
        <v>0</v>
      </c>
      <c r="AO35" s="105">
        <f t="shared" si="13"/>
        <v>0</v>
      </c>
      <c r="AP35" s="105">
        <f t="shared" si="13"/>
        <v>0</v>
      </c>
      <c r="AQ35" s="105">
        <f t="shared" si="13"/>
        <v>0</v>
      </c>
      <c r="AR35" s="105">
        <f t="shared" si="13"/>
        <v>0</v>
      </c>
      <c r="AS35" s="105">
        <f t="shared" si="13"/>
        <v>0</v>
      </c>
      <c r="AT35" s="189">
        <f t="shared" si="13"/>
        <v>0</v>
      </c>
      <c r="AU35" s="10">
        <f t="shared" si="13"/>
        <v>0</v>
      </c>
      <c r="AV35" s="105">
        <f t="shared" si="13"/>
        <v>0</v>
      </c>
      <c r="AW35" s="105">
        <f t="shared" si="13"/>
        <v>0</v>
      </c>
      <c r="AX35" s="105">
        <f t="shared" si="13"/>
        <v>0</v>
      </c>
      <c r="AY35" s="105">
        <f t="shared" si="14"/>
        <v>0</v>
      </c>
      <c r="AZ35" s="105">
        <f t="shared" si="14"/>
        <v>0</v>
      </c>
      <c r="BA35" s="105">
        <f t="shared" si="14"/>
        <v>0</v>
      </c>
      <c r="BB35" s="105">
        <f t="shared" si="14"/>
        <v>0</v>
      </c>
      <c r="BC35" s="105">
        <f t="shared" si="14"/>
        <v>0</v>
      </c>
      <c r="BD35" s="105">
        <f t="shared" si="14"/>
        <v>0</v>
      </c>
      <c r="BE35" s="105">
        <f t="shared" si="14"/>
        <v>0</v>
      </c>
      <c r="BF35" s="189">
        <f t="shared" si="14"/>
        <v>0</v>
      </c>
      <c r="BG35" s="10">
        <f t="shared" si="14"/>
        <v>0</v>
      </c>
      <c r="BH35" s="105">
        <f t="shared" si="14"/>
        <v>0</v>
      </c>
      <c r="BI35" s="105">
        <f t="shared" si="15"/>
        <v>0</v>
      </c>
      <c r="BJ35" s="105">
        <f t="shared" si="15"/>
        <v>0</v>
      </c>
      <c r="BK35" s="105">
        <f t="shared" si="15"/>
        <v>0</v>
      </c>
      <c r="BL35" s="105">
        <f t="shared" si="15"/>
        <v>0</v>
      </c>
      <c r="BM35" s="105">
        <f t="shared" si="15"/>
        <v>0</v>
      </c>
      <c r="BN35" s="105">
        <f t="shared" si="15"/>
        <v>0</v>
      </c>
      <c r="BO35" s="105">
        <f t="shared" si="15"/>
        <v>0</v>
      </c>
      <c r="BP35" s="105">
        <f t="shared" si="15"/>
        <v>0</v>
      </c>
      <c r="BQ35" s="105">
        <f t="shared" si="15"/>
        <v>0</v>
      </c>
      <c r="BR35" s="189">
        <f t="shared" si="15"/>
        <v>0</v>
      </c>
    </row>
    <row r="36" spans="1:73" x14ac:dyDescent="0.25">
      <c r="B36" s="255"/>
      <c r="C36" s="203" t="s">
        <v>151</v>
      </c>
      <c r="D36" s="8"/>
      <c r="E36" s="189">
        <f t="shared" si="5"/>
        <v>0</v>
      </c>
      <c r="F36" s="189">
        <f t="shared" si="6"/>
        <v>0</v>
      </c>
      <c r="G36" s="189">
        <f t="shared" si="7"/>
        <v>0</v>
      </c>
      <c r="H36" s="189">
        <f t="shared" si="8"/>
        <v>0</v>
      </c>
      <c r="I36" s="189">
        <f t="shared" si="9"/>
        <v>0</v>
      </c>
      <c r="J36" s="154"/>
      <c r="K36" s="10">
        <f t="shared" si="10"/>
        <v>0</v>
      </c>
      <c r="L36" s="105">
        <f t="shared" si="10"/>
        <v>0</v>
      </c>
      <c r="M36" s="105">
        <f t="shared" si="10"/>
        <v>0</v>
      </c>
      <c r="N36" s="105">
        <f t="shared" si="10"/>
        <v>0</v>
      </c>
      <c r="O36" s="105">
        <f t="shared" si="10"/>
        <v>0</v>
      </c>
      <c r="P36" s="105">
        <f t="shared" si="10"/>
        <v>0</v>
      </c>
      <c r="Q36" s="105">
        <f t="shared" si="10"/>
        <v>0</v>
      </c>
      <c r="R36" s="105">
        <f t="shared" si="10"/>
        <v>0</v>
      </c>
      <c r="S36" s="105">
        <f t="shared" si="10"/>
        <v>0</v>
      </c>
      <c r="T36" s="105">
        <f t="shared" si="10"/>
        <v>0</v>
      </c>
      <c r="U36" s="105">
        <f t="shared" si="11"/>
        <v>0</v>
      </c>
      <c r="V36" s="189">
        <f t="shared" si="11"/>
        <v>0</v>
      </c>
      <c r="W36" s="10">
        <f t="shared" si="11"/>
        <v>0</v>
      </c>
      <c r="X36" s="105">
        <f t="shared" si="11"/>
        <v>0</v>
      </c>
      <c r="Y36" s="105">
        <f t="shared" si="11"/>
        <v>0</v>
      </c>
      <c r="Z36" s="105">
        <f t="shared" si="11"/>
        <v>0</v>
      </c>
      <c r="AA36" s="105">
        <f t="shared" si="11"/>
        <v>0</v>
      </c>
      <c r="AB36" s="105">
        <f t="shared" si="11"/>
        <v>0</v>
      </c>
      <c r="AC36" s="105">
        <f t="shared" si="11"/>
        <v>0</v>
      </c>
      <c r="AD36" s="105">
        <f t="shared" si="11"/>
        <v>0</v>
      </c>
      <c r="AE36" s="105">
        <f t="shared" si="12"/>
        <v>0</v>
      </c>
      <c r="AF36" s="105">
        <f t="shared" si="12"/>
        <v>0</v>
      </c>
      <c r="AG36" s="105">
        <f t="shared" si="12"/>
        <v>0</v>
      </c>
      <c r="AH36" s="189">
        <f t="shared" si="12"/>
        <v>0</v>
      </c>
      <c r="AI36" s="10">
        <f t="shared" si="12"/>
        <v>0</v>
      </c>
      <c r="AJ36" s="105">
        <f t="shared" si="12"/>
        <v>0</v>
      </c>
      <c r="AK36" s="105">
        <f t="shared" si="12"/>
        <v>0</v>
      </c>
      <c r="AL36" s="105">
        <f t="shared" si="12"/>
        <v>0</v>
      </c>
      <c r="AM36" s="105">
        <f t="shared" si="12"/>
        <v>0</v>
      </c>
      <c r="AN36" s="105">
        <f t="shared" si="12"/>
        <v>0</v>
      </c>
      <c r="AO36" s="105">
        <f t="shared" si="13"/>
        <v>0</v>
      </c>
      <c r="AP36" s="105">
        <f t="shared" si="13"/>
        <v>0</v>
      </c>
      <c r="AQ36" s="105">
        <f t="shared" si="13"/>
        <v>0</v>
      </c>
      <c r="AR36" s="105">
        <f t="shared" si="13"/>
        <v>0</v>
      </c>
      <c r="AS36" s="105">
        <f t="shared" si="13"/>
        <v>0</v>
      </c>
      <c r="AT36" s="189">
        <f t="shared" si="13"/>
        <v>0</v>
      </c>
      <c r="AU36" s="10">
        <f t="shared" si="13"/>
        <v>0</v>
      </c>
      <c r="AV36" s="105">
        <f t="shared" si="13"/>
        <v>0</v>
      </c>
      <c r="AW36" s="105">
        <f t="shared" si="13"/>
        <v>0</v>
      </c>
      <c r="AX36" s="105">
        <f t="shared" si="13"/>
        <v>0</v>
      </c>
      <c r="AY36" s="105">
        <f t="shared" si="14"/>
        <v>0</v>
      </c>
      <c r="AZ36" s="105">
        <f t="shared" si="14"/>
        <v>0</v>
      </c>
      <c r="BA36" s="105">
        <f t="shared" si="14"/>
        <v>0</v>
      </c>
      <c r="BB36" s="105">
        <f t="shared" si="14"/>
        <v>0</v>
      </c>
      <c r="BC36" s="105">
        <f t="shared" si="14"/>
        <v>0</v>
      </c>
      <c r="BD36" s="105">
        <f t="shared" si="14"/>
        <v>0</v>
      </c>
      <c r="BE36" s="105">
        <f t="shared" si="14"/>
        <v>0</v>
      </c>
      <c r="BF36" s="189">
        <f t="shared" si="14"/>
        <v>0</v>
      </c>
      <c r="BG36" s="10">
        <f t="shared" si="14"/>
        <v>0</v>
      </c>
      <c r="BH36" s="105">
        <f t="shared" si="14"/>
        <v>0</v>
      </c>
      <c r="BI36" s="105">
        <f t="shared" si="15"/>
        <v>0</v>
      </c>
      <c r="BJ36" s="105">
        <f t="shared" si="15"/>
        <v>0</v>
      </c>
      <c r="BK36" s="105">
        <f t="shared" si="15"/>
        <v>0</v>
      </c>
      <c r="BL36" s="105">
        <f t="shared" si="15"/>
        <v>0</v>
      </c>
      <c r="BM36" s="105">
        <f t="shared" si="15"/>
        <v>0</v>
      </c>
      <c r="BN36" s="105">
        <f t="shared" si="15"/>
        <v>0</v>
      </c>
      <c r="BO36" s="105">
        <f t="shared" si="15"/>
        <v>0</v>
      </c>
      <c r="BP36" s="105">
        <f t="shared" si="15"/>
        <v>0</v>
      </c>
      <c r="BQ36" s="105">
        <f t="shared" si="15"/>
        <v>0</v>
      </c>
      <c r="BR36" s="189">
        <f t="shared" si="15"/>
        <v>0</v>
      </c>
    </row>
    <row r="37" spans="1:73" x14ac:dyDescent="0.25">
      <c r="B37" s="255"/>
      <c r="C37" s="203" t="s">
        <v>152</v>
      </c>
      <c r="D37" s="8"/>
      <c r="E37" s="189">
        <f t="shared" si="5"/>
        <v>0</v>
      </c>
      <c r="F37" s="189">
        <f t="shared" si="6"/>
        <v>0</v>
      </c>
      <c r="G37" s="189">
        <f t="shared" si="7"/>
        <v>0</v>
      </c>
      <c r="H37" s="189">
        <f t="shared" si="8"/>
        <v>0</v>
      </c>
      <c r="I37" s="189">
        <f t="shared" si="9"/>
        <v>0</v>
      </c>
      <c r="J37" s="154"/>
      <c r="K37" s="10">
        <f t="shared" si="10"/>
        <v>0</v>
      </c>
      <c r="L37" s="105">
        <f t="shared" si="10"/>
        <v>0</v>
      </c>
      <c r="M37" s="105">
        <f t="shared" si="10"/>
        <v>0</v>
      </c>
      <c r="N37" s="105">
        <f t="shared" si="10"/>
        <v>0</v>
      </c>
      <c r="O37" s="105">
        <f t="shared" si="10"/>
        <v>0</v>
      </c>
      <c r="P37" s="105">
        <f t="shared" si="10"/>
        <v>0</v>
      </c>
      <c r="Q37" s="105">
        <f t="shared" si="10"/>
        <v>0</v>
      </c>
      <c r="R37" s="105">
        <f t="shared" si="10"/>
        <v>0</v>
      </c>
      <c r="S37" s="105">
        <f t="shared" si="10"/>
        <v>0</v>
      </c>
      <c r="T37" s="105">
        <f t="shared" si="10"/>
        <v>0</v>
      </c>
      <c r="U37" s="105">
        <f t="shared" si="11"/>
        <v>0</v>
      </c>
      <c r="V37" s="189">
        <f t="shared" si="11"/>
        <v>0</v>
      </c>
      <c r="W37" s="10">
        <f t="shared" si="11"/>
        <v>0</v>
      </c>
      <c r="X37" s="105">
        <f t="shared" si="11"/>
        <v>0</v>
      </c>
      <c r="Y37" s="105">
        <f t="shared" si="11"/>
        <v>0</v>
      </c>
      <c r="Z37" s="105">
        <f t="shared" si="11"/>
        <v>0</v>
      </c>
      <c r="AA37" s="105">
        <f t="shared" si="11"/>
        <v>0</v>
      </c>
      <c r="AB37" s="105">
        <f t="shared" si="11"/>
        <v>0</v>
      </c>
      <c r="AC37" s="105">
        <f t="shared" si="11"/>
        <v>0</v>
      </c>
      <c r="AD37" s="105">
        <f t="shared" si="11"/>
        <v>0</v>
      </c>
      <c r="AE37" s="105">
        <f t="shared" si="12"/>
        <v>0</v>
      </c>
      <c r="AF37" s="105">
        <f t="shared" si="12"/>
        <v>0</v>
      </c>
      <c r="AG37" s="105">
        <f t="shared" si="12"/>
        <v>0</v>
      </c>
      <c r="AH37" s="189">
        <f t="shared" si="12"/>
        <v>0</v>
      </c>
      <c r="AI37" s="10">
        <f t="shared" si="12"/>
        <v>0</v>
      </c>
      <c r="AJ37" s="105">
        <f t="shared" si="12"/>
        <v>0</v>
      </c>
      <c r="AK37" s="105">
        <f t="shared" si="12"/>
        <v>0</v>
      </c>
      <c r="AL37" s="105">
        <f t="shared" si="12"/>
        <v>0</v>
      </c>
      <c r="AM37" s="105">
        <f t="shared" si="12"/>
        <v>0</v>
      </c>
      <c r="AN37" s="105">
        <f t="shared" si="12"/>
        <v>0</v>
      </c>
      <c r="AO37" s="105">
        <f t="shared" si="13"/>
        <v>0</v>
      </c>
      <c r="AP37" s="105">
        <f t="shared" si="13"/>
        <v>0</v>
      </c>
      <c r="AQ37" s="105">
        <f t="shared" si="13"/>
        <v>0</v>
      </c>
      <c r="AR37" s="105">
        <f t="shared" si="13"/>
        <v>0</v>
      </c>
      <c r="AS37" s="105">
        <f t="shared" si="13"/>
        <v>0</v>
      </c>
      <c r="AT37" s="189">
        <f t="shared" si="13"/>
        <v>0</v>
      </c>
      <c r="AU37" s="10">
        <f t="shared" si="13"/>
        <v>0</v>
      </c>
      <c r="AV37" s="105">
        <f t="shared" si="13"/>
        <v>0</v>
      </c>
      <c r="AW37" s="105">
        <f t="shared" si="13"/>
        <v>0</v>
      </c>
      <c r="AX37" s="105">
        <f t="shared" si="13"/>
        <v>0</v>
      </c>
      <c r="AY37" s="105">
        <f t="shared" si="14"/>
        <v>0</v>
      </c>
      <c r="AZ37" s="105">
        <f t="shared" si="14"/>
        <v>0</v>
      </c>
      <c r="BA37" s="105">
        <f t="shared" si="14"/>
        <v>0</v>
      </c>
      <c r="BB37" s="105">
        <f t="shared" si="14"/>
        <v>0</v>
      </c>
      <c r="BC37" s="105">
        <f t="shared" si="14"/>
        <v>0</v>
      </c>
      <c r="BD37" s="105">
        <f t="shared" si="14"/>
        <v>0</v>
      </c>
      <c r="BE37" s="105">
        <f t="shared" si="14"/>
        <v>0</v>
      </c>
      <c r="BF37" s="189">
        <f t="shared" si="14"/>
        <v>0</v>
      </c>
      <c r="BG37" s="10">
        <f t="shared" si="14"/>
        <v>0</v>
      </c>
      <c r="BH37" s="105">
        <f t="shared" si="14"/>
        <v>0</v>
      </c>
      <c r="BI37" s="105">
        <f t="shared" si="15"/>
        <v>0</v>
      </c>
      <c r="BJ37" s="105">
        <f t="shared" si="15"/>
        <v>0</v>
      </c>
      <c r="BK37" s="105">
        <f t="shared" si="15"/>
        <v>0</v>
      </c>
      <c r="BL37" s="105">
        <f t="shared" si="15"/>
        <v>0</v>
      </c>
      <c r="BM37" s="105">
        <f t="shared" si="15"/>
        <v>0</v>
      </c>
      <c r="BN37" s="105">
        <f t="shared" si="15"/>
        <v>0</v>
      </c>
      <c r="BO37" s="105">
        <f t="shared" si="15"/>
        <v>0</v>
      </c>
      <c r="BP37" s="105">
        <f t="shared" si="15"/>
        <v>0</v>
      </c>
      <c r="BQ37" s="105">
        <f t="shared" si="15"/>
        <v>0</v>
      </c>
      <c r="BR37" s="189">
        <f t="shared" si="15"/>
        <v>0</v>
      </c>
    </row>
    <row r="38" spans="1:73" x14ac:dyDescent="0.25">
      <c r="C38" s="203" t="s">
        <v>15</v>
      </c>
      <c r="D38" s="8"/>
      <c r="E38" s="189">
        <f t="shared" si="5"/>
        <v>400</v>
      </c>
      <c r="F38" s="189">
        <f t="shared" si="6"/>
        <v>0</v>
      </c>
      <c r="G38" s="189">
        <f t="shared" si="7"/>
        <v>0</v>
      </c>
      <c r="H38" s="189">
        <f t="shared" si="8"/>
        <v>0</v>
      </c>
      <c r="I38" s="189">
        <f t="shared" si="9"/>
        <v>0</v>
      </c>
      <c r="J38" s="154"/>
      <c r="K38" s="10">
        <f t="shared" si="10"/>
        <v>400</v>
      </c>
      <c r="L38" s="105">
        <f t="shared" si="10"/>
        <v>0</v>
      </c>
      <c r="M38" s="105">
        <f t="shared" si="10"/>
        <v>0</v>
      </c>
      <c r="N38" s="105">
        <f t="shared" si="10"/>
        <v>0</v>
      </c>
      <c r="O38" s="105">
        <f t="shared" si="10"/>
        <v>0</v>
      </c>
      <c r="P38" s="105">
        <f t="shared" si="10"/>
        <v>0</v>
      </c>
      <c r="Q38" s="105">
        <f t="shared" si="10"/>
        <v>0</v>
      </c>
      <c r="R38" s="105">
        <f t="shared" si="10"/>
        <v>0</v>
      </c>
      <c r="S38" s="105">
        <f t="shared" si="10"/>
        <v>0</v>
      </c>
      <c r="T38" s="105">
        <f t="shared" si="10"/>
        <v>0</v>
      </c>
      <c r="U38" s="105">
        <f t="shared" si="11"/>
        <v>0</v>
      </c>
      <c r="V38" s="189">
        <f t="shared" si="11"/>
        <v>0</v>
      </c>
      <c r="W38" s="10">
        <f t="shared" si="11"/>
        <v>0</v>
      </c>
      <c r="X38" s="105">
        <f t="shared" si="11"/>
        <v>0</v>
      </c>
      <c r="Y38" s="105">
        <f t="shared" si="11"/>
        <v>0</v>
      </c>
      <c r="Z38" s="105">
        <f t="shared" si="11"/>
        <v>0</v>
      </c>
      <c r="AA38" s="105">
        <f t="shared" si="11"/>
        <v>0</v>
      </c>
      <c r="AB38" s="105">
        <f t="shared" si="11"/>
        <v>0</v>
      </c>
      <c r="AC38" s="105">
        <f t="shared" si="11"/>
        <v>0</v>
      </c>
      <c r="AD38" s="105">
        <f t="shared" si="11"/>
        <v>0</v>
      </c>
      <c r="AE38" s="105">
        <f t="shared" si="12"/>
        <v>0</v>
      </c>
      <c r="AF38" s="105">
        <f t="shared" si="12"/>
        <v>0</v>
      </c>
      <c r="AG38" s="105">
        <f t="shared" si="12"/>
        <v>0</v>
      </c>
      <c r="AH38" s="189">
        <f t="shared" si="12"/>
        <v>0</v>
      </c>
      <c r="AI38" s="10">
        <f t="shared" si="12"/>
        <v>0</v>
      </c>
      <c r="AJ38" s="105">
        <f t="shared" si="12"/>
        <v>0</v>
      </c>
      <c r="AK38" s="105">
        <f t="shared" si="12"/>
        <v>0</v>
      </c>
      <c r="AL38" s="105">
        <f t="shared" si="12"/>
        <v>0</v>
      </c>
      <c r="AM38" s="105">
        <f t="shared" si="12"/>
        <v>0</v>
      </c>
      <c r="AN38" s="105">
        <f t="shared" si="12"/>
        <v>0</v>
      </c>
      <c r="AO38" s="105">
        <f t="shared" si="13"/>
        <v>0</v>
      </c>
      <c r="AP38" s="105">
        <f t="shared" si="13"/>
        <v>0</v>
      </c>
      <c r="AQ38" s="105">
        <f t="shared" si="13"/>
        <v>0</v>
      </c>
      <c r="AR38" s="105">
        <f t="shared" si="13"/>
        <v>0</v>
      </c>
      <c r="AS38" s="105">
        <f t="shared" si="13"/>
        <v>0</v>
      </c>
      <c r="AT38" s="189">
        <f t="shared" si="13"/>
        <v>0</v>
      </c>
      <c r="AU38" s="10">
        <f t="shared" si="13"/>
        <v>0</v>
      </c>
      <c r="AV38" s="105">
        <f t="shared" si="13"/>
        <v>0</v>
      </c>
      <c r="AW38" s="105">
        <f t="shared" si="13"/>
        <v>0</v>
      </c>
      <c r="AX38" s="105">
        <f t="shared" si="13"/>
        <v>0</v>
      </c>
      <c r="AY38" s="105">
        <f t="shared" si="14"/>
        <v>0</v>
      </c>
      <c r="AZ38" s="105">
        <f t="shared" si="14"/>
        <v>0</v>
      </c>
      <c r="BA38" s="105">
        <f t="shared" si="14"/>
        <v>0</v>
      </c>
      <c r="BB38" s="105">
        <f t="shared" si="14"/>
        <v>0</v>
      </c>
      <c r="BC38" s="105">
        <f t="shared" si="14"/>
        <v>0</v>
      </c>
      <c r="BD38" s="105">
        <f t="shared" si="14"/>
        <v>0</v>
      </c>
      <c r="BE38" s="105">
        <f t="shared" si="14"/>
        <v>0</v>
      </c>
      <c r="BF38" s="189">
        <f t="shared" si="14"/>
        <v>0</v>
      </c>
      <c r="BG38" s="10">
        <f t="shared" si="14"/>
        <v>0</v>
      </c>
      <c r="BH38" s="105">
        <f t="shared" si="14"/>
        <v>0</v>
      </c>
      <c r="BI38" s="105">
        <f t="shared" si="15"/>
        <v>0</v>
      </c>
      <c r="BJ38" s="105">
        <f t="shared" si="15"/>
        <v>0</v>
      </c>
      <c r="BK38" s="105">
        <f t="shared" si="15"/>
        <v>0</v>
      </c>
      <c r="BL38" s="105">
        <f t="shared" si="15"/>
        <v>0</v>
      </c>
      <c r="BM38" s="105">
        <f t="shared" si="15"/>
        <v>0</v>
      </c>
      <c r="BN38" s="105">
        <f t="shared" si="15"/>
        <v>0</v>
      </c>
      <c r="BO38" s="105">
        <f t="shared" si="15"/>
        <v>0</v>
      </c>
      <c r="BP38" s="105">
        <f t="shared" si="15"/>
        <v>0</v>
      </c>
      <c r="BQ38" s="105">
        <f t="shared" si="15"/>
        <v>0</v>
      </c>
      <c r="BR38" s="189">
        <f t="shared" si="15"/>
        <v>0</v>
      </c>
    </row>
    <row r="39" spans="1:73" x14ac:dyDescent="0.25">
      <c r="A39" s="251"/>
      <c r="C39" s="205" t="s">
        <v>59</v>
      </c>
      <c r="D39" s="8"/>
      <c r="E39" s="194">
        <f t="shared" si="5"/>
        <v>0</v>
      </c>
      <c r="F39" s="194">
        <f t="shared" si="6"/>
        <v>0</v>
      </c>
      <c r="G39" s="194">
        <f t="shared" si="7"/>
        <v>0</v>
      </c>
      <c r="H39" s="194">
        <f t="shared" si="8"/>
        <v>0</v>
      </c>
      <c r="I39" s="194">
        <f t="shared" si="9"/>
        <v>0</v>
      </c>
      <c r="K39" s="182">
        <f t="shared" ref="K39:O39" si="16">SUM(K7:K32)-SUM(K34:K38)</f>
        <v>0</v>
      </c>
      <c r="L39" s="182">
        <f t="shared" si="16"/>
        <v>0</v>
      </c>
      <c r="M39" s="182">
        <f t="shared" si="16"/>
        <v>0</v>
      </c>
      <c r="N39" s="182">
        <f t="shared" si="16"/>
        <v>0</v>
      </c>
      <c r="O39" s="182">
        <f t="shared" si="16"/>
        <v>0</v>
      </c>
      <c r="P39" s="182">
        <f>SUM(P7:P32)-SUM(P34:P38)</f>
        <v>0</v>
      </c>
      <c r="Q39" s="182">
        <f t="shared" ref="Q39:BR39" si="17">SUM(Q7:Q32)-SUM(Q34:Q38)</f>
        <v>0</v>
      </c>
      <c r="R39" s="182">
        <f t="shared" si="17"/>
        <v>0</v>
      </c>
      <c r="S39" s="182">
        <f t="shared" si="17"/>
        <v>0</v>
      </c>
      <c r="T39" s="182">
        <f t="shared" si="17"/>
        <v>0</v>
      </c>
      <c r="U39" s="182">
        <f t="shared" si="17"/>
        <v>0</v>
      </c>
      <c r="V39" s="194">
        <f t="shared" si="17"/>
        <v>0</v>
      </c>
      <c r="W39" s="182">
        <f t="shared" si="17"/>
        <v>0</v>
      </c>
      <c r="X39" s="182">
        <f t="shared" si="17"/>
        <v>0</v>
      </c>
      <c r="Y39" s="182">
        <f t="shared" si="17"/>
        <v>0</v>
      </c>
      <c r="Z39" s="182">
        <f t="shared" si="17"/>
        <v>0</v>
      </c>
      <c r="AA39" s="182">
        <f t="shared" si="17"/>
        <v>0</v>
      </c>
      <c r="AB39" s="182">
        <f t="shared" si="17"/>
        <v>0</v>
      </c>
      <c r="AC39" s="182">
        <f t="shared" si="17"/>
        <v>0</v>
      </c>
      <c r="AD39" s="182">
        <f t="shared" si="17"/>
        <v>0</v>
      </c>
      <c r="AE39" s="182">
        <f t="shared" si="17"/>
        <v>0</v>
      </c>
      <c r="AF39" s="182">
        <f t="shared" si="17"/>
        <v>0</v>
      </c>
      <c r="AG39" s="182">
        <f t="shared" si="17"/>
        <v>0</v>
      </c>
      <c r="AH39" s="194">
        <f t="shared" si="17"/>
        <v>0</v>
      </c>
      <c r="AI39" s="182">
        <f t="shared" si="17"/>
        <v>0</v>
      </c>
      <c r="AJ39" s="182">
        <f t="shared" si="17"/>
        <v>0</v>
      </c>
      <c r="AK39" s="182">
        <f t="shared" si="17"/>
        <v>0</v>
      </c>
      <c r="AL39" s="182">
        <f t="shared" si="17"/>
        <v>0</v>
      </c>
      <c r="AM39" s="182">
        <f t="shared" si="17"/>
        <v>0</v>
      </c>
      <c r="AN39" s="182">
        <f t="shared" si="17"/>
        <v>0</v>
      </c>
      <c r="AO39" s="182">
        <f t="shared" si="17"/>
        <v>0</v>
      </c>
      <c r="AP39" s="182">
        <f t="shared" si="17"/>
        <v>0</v>
      </c>
      <c r="AQ39" s="182">
        <f t="shared" si="17"/>
        <v>0</v>
      </c>
      <c r="AR39" s="182">
        <f t="shared" si="17"/>
        <v>0</v>
      </c>
      <c r="AS39" s="182">
        <f t="shared" si="17"/>
        <v>0</v>
      </c>
      <c r="AT39" s="194">
        <f t="shared" si="17"/>
        <v>0</v>
      </c>
      <c r="AU39" s="182">
        <f t="shared" si="17"/>
        <v>0</v>
      </c>
      <c r="AV39" s="182">
        <f t="shared" si="17"/>
        <v>0</v>
      </c>
      <c r="AW39" s="182">
        <f t="shared" si="17"/>
        <v>0</v>
      </c>
      <c r="AX39" s="182">
        <f t="shared" si="17"/>
        <v>0</v>
      </c>
      <c r="AY39" s="182">
        <f t="shared" si="17"/>
        <v>0</v>
      </c>
      <c r="AZ39" s="182">
        <f t="shared" si="17"/>
        <v>0</v>
      </c>
      <c r="BA39" s="182">
        <f t="shared" si="17"/>
        <v>0</v>
      </c>
      <c r="BB39" s="182">
        <f t="shared" si="17"/>
        <v>0</v>
      </c>
      <c r="BC39" s="182">
        <f t="shared" si="17"/>
        <v>0</v>
      </c>
      <c r="BD39" s="182">
        <f t="shared" si="17"/>
        <v>0</v>
      </c>
      <c r="BE39" s="182">
        <f t="shared" si="17"/>
        <v>0</v>
      </c>
      <c r="BF39" s="194">
        <f t="shared" si="17"/>
        <v>0</v>
      </c>
      <c r="BG39" s="182">
        <f t="shared" si="17"/>
        <v>0</v>
      </c>
      <c r="BH39" s="182">
        <f t="shared" si="17"/>
        <v>0</v>
      </c>
      <c r="BI39" s="182">
        <f t="shared" si="17"/>
        <v>0</v>
      </c>
      <c r="BJ39" s="182">
        <f t="shared" si="17"/>
        <v>0</v>
      </c>
      <c r="BK39" s="182">
        <f t="shared" si="17"/>
        <v>0</v>
      </c>
      <c r="BL39" s="182">
        <f t="shared" si="17"/>
        <v>0</v>
      </c>
      <c r="BM39" s="182">
        <f t="shared" si="17"/>
        <v>0</v>
      </c>
      <c r="BN39" s="182">
        <f t="shared" si="17"/>
        <v>0</v>
      </c>
      <c r="BO39" s="182">
        <f t="shared" si="17"/>
        <v>0</v>
      </c>
      <c r="BP39" s="182">
        <f t="shared" si="17"/>
        <v>0</v>
      </c>
      <c r="BQ39" s="182">
        <f t="shared" si="17"/>
        <v>0</v>
      </c>
      <c r="BR39" s="194">
        <f t="shared" si="17"/>
        <v>0</v>
      </c>
      <c r="BT39" s="10"/>
      <c r="BU39" s="10"/>
    </row>
    <row r="40" spans="1:73" s="9" customFormat="1" x14ac:dyDescent="0.25">
      <c r="A40" s="251"/>
      <c r="B40" s="246"/>
      <c r="C40" s="112" t="s">
        <v>39</v>
      </c>
      <c r="D40" s="102"/>
      <c r="E40" s="9">
        <f t="shared" si="5"/>
        <v>580</v>
      </c>
      <c r="F40" s="9">
        <f t="shared" si="6"/>
        <v>0</v>
      </c>
      <c r="G40" s="9">
        <f t="shared" si="7"/>
        <v>45</v>
      </c>
      <c r="H40" s="9">
        <f t="shared" si="8"/>
        <v>0</v>
      </c>
      <c r="I40" s="9">
        <f t="shared" si="9"/>
        <v>0</v>
      </c>
      <c r="K40" s="9">
        <f>SUM(K34:K39)</f>
        <v>400</v>
      </c>
      <c r="L40" s="9">
        <f t="shared" ref="L40:BR40" si="18">SUM(L34:L39)</f>
        <v>0</v>
      </c>
      <c r="M40" s="9">
        <f t="shared" si="18"/>
        <v>0</v>
      </c>
      <c r="N40" s="9">
        <f t="shared" si="18"/>
        <v>0</v>
      </c>
      <c r="O40" s="9">
        <f t="shared" si="18"/>
        <v>0</v>
      </c>
      <c r="P40" s="9">
        <f t="shared" si="18"/>
        <v>0</v>
      </c>
      <c r="Q40" s="9">
        <f t="shared" si="18"/>
        <v>0</v>
      </c>
      <c r="R40" s="9">
        <f t="shared" si="18"/>
        <v>0</v>
      </c>
      <c r="S40" s="9">
        <f t="shared" si="18"/>
        <v>180</v>
      </c>
      <c r="T40" s="9">
        <f t="shared" si="18"/>
        <v>0</v>
      </c>
      <c r="U40" s="9">
        <f t="shared" si="18"/>
        <v>0</v>
      </c>
      <c r="V40" s="9">
        <f t="shared" si="18"/>
        <v>0</v>
      </c>
      <c r="W40" s="9">
        <f t="shared" si="18"/>
        <v>0</v>
      </c>
      <c r="X40" s="9">
        <f t="shared" si="18"/>
        <v>0</v>
      </c>
      <c r="Y40" s="9">
        <f t="shared" si="18"/>
        <v>0</v>
      </c>
      <c r="Z40" s="9">
        <f t="shared" si="18"/>
        <v>0</v>
      </c>
      <c r="AA40" s="9">
        <f t="shared" si="18"/>
        <v>0</v>
      </c>
      <c r="AB40" s="9">
        <f t="shared" si="18"/>
        <v>0</v>
      </c>
      <c r="AC40" s="9">
        <f t="shared" si="18"/>
        <v>0</v>
      </c>
      <c r="AD40" s="9">
        <f t="shared" si="18"/>
        <v>0</v>
      </c>
      <c r="AE40" s="9">
        <f t="shared" si="18"/>
        <v>0</v>
      </c>
      <c r="AF40" s="9">
        <f t="shared" si="18"/>
        <v>0</v>
      </c>
      <c r="AG40" s="9">
        <f t="shared" si="18"/>
        <v>0</v>
      </c>
      <c r="AH40" s="9">
        <f t="shared" si="18"/>
        <v>0</v>
      </c>
      <c r="AI40" s="9">
        <f t="shared" si="18"/>
        <v>45</v>
      </c>
      <c r="AJ40" s="9">
        <f t="shared" si="18"/>
        <v>0</v>
      </c>
      <c r="AK40" s="9">
        <f t="shared" si="18"/>
        <v>0</v>
      </c>
      <c r="AL40" s="9">
        <f t="shared" si="18"/>
        <v>0</v>
      </c>
      <c r="AM40" s="9">
        <f t="shared" si="18"/>
        <v>0</v>
      </c>
      <c r="AN40" s="9">
        <f t="shared" si="18"/>
        <v>0</v>
      </c>
      <c r="AO40" s="9">
        <f t="shared" si="18"/>
        <v>0</v>
      </c>
      <c r="AP40" s="9">
        <f t="shared" si="18"/>
        <v>0</v>
      </c>
      <c r="AQ40" s="9">
        <f t="shared" si="18"/>
        <v>0</v>
      </c>
      <c r="AR40" s="9">
        <f t="shared" si="18"/>
        <v>0</v>
      </c>
      <c r="AS40" s="9">
        <f t="shared" si="18"/>
        <v>0</v>
      </c>
      <c r="AT40" s="9">
        <f t="shared" si="18"/>
        <v>0</v>
      </c>
      <c r="AU40" s="9">
        <f t="shared" si="18"/>
        <v>0</v>
      </c>
      <c r="AV40" s="9">
        <f t="shared" si="18"/>
        <v>0</v>
      </c>
      <c r="AW40" s="9">
        <f t="shared" si="18"/>
        <v>0</v>
      </c>
      <c r="AX40" s="9">
        <f t="shared" si="18"/>
        <v>0</v>
      </c>
      <c r="AY40" s="9">
        <f t="shared" si="18"/>
        <v>0</v>
      </c>
      <c r="AZ40" s="9">
        <f t="shared" si="18"/>
        <v>0</v>
      </c>
      <c r="BA40" s="9">
        <f t="shared" si="18"/>
        <v>0</v>
      </c>
      <c r="BB40" s="9">
        <f t="shared" si="18"/>
        <v>0</v>
      </c>
      <c r="BC40" s="9">
        <f t="shared" si="18"/>
        <v>0</v>
      </c>
      <c r="BD40" s="9">
        <f t="shared" si="18"/>
        <v>0</v>
      </c>
      <c r="BE40" s="9">
        <f t="shared" si="18"/>
        <v>0</v>
      </c>
      <c r="BF40" s="9">
        <f t="shared" si="18"/>
        <v>0</v>
      </c>
      <c r="BG40" s="9">
        <f t="shared" si="18"/>
        <v>0</v>
      </c>
      <c r="BH40" s="9">
        <f t="shared" si="18"/>
        <v>0</v>
      </c>
      <c r="BI40" s="9">
        <f t="shared" si="18"/>
        <v>0</v>
      </c>
      <c r="BJ40" s="9">
        <f t="shared" si="18"/>
        <v>0</v>
      </c>
      <c r="BK40" s="9">
        <f t="shared" si="18"/>
        <v>0</v>
      </c>
      <c r="BL40" s="9">
        <f t="shared" si="18"/>
        <v>0</v>
      </c>
      <c r="BM40" s="9">
        <f t="shared" si="18"/>
        <v>0</v>
      </c>
      <c r="BN40" s="9">
        <f t="shared" si="18"/>
        <v>0</v>
      </c>
      <c r="BO40" s="9">
        <f t="shared" si="18"/>
        <v>0</v>
      </c>
      <c r="BP40" s="9">
        <f t="shared" si="18"/>
        <v>0</v>
      </c>
      <c r="BQ40" s="9">
        <f t="shared" si="18"/>
        <v>0</v>
      </c>
      <c r="BR40" s="9">
        <f t="shared" si="18"/>
        <v>0</v>
      </c>
    </row>
    <row r="41" spans="1:73" ht="6" customHeight="1" x14ac:dyDescent="0.25">
      <c r="C41" s="60"/>
      <c r="D41" s="8"/>
      <c r="E41" s="6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9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9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9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9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9"/>
    </row>
    <row r="42" spans="1:73" hidden="1" x14ac:dyDescent="0.25">
      <c r="C42" s="9" t="s">
        <v>19</v>
      </c>
      <c r="D42" s="2"/>
      <c r="E42" s="6"/>
      <c r="F42" s="6"/>
    </row>
    <row r="43" spans="1:73" s="10" customFormat="1" hidden="1" x14ac:dyDescent="0.25">
      <c r="A43" s="246"/>
      <c r="B43" s="246"/>
      <c r="C43" s="9" t="s">
        <v>60</v>
      </c>
      <c r="D43" s="8"/>
      <c r="E43" s="9"/>
      <c r="F43" s="9"/>
      <c r="G43" s="9"/>
      <c r="H43" s="9"/>
      <c r="I43" s="143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8"/>
      <c r="AQ43" s="8"/>
      <c r="AR43" s="8"/>
      <c r="AS43" s="8"/>
      <c r="AT43" s="9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9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9"/>
    </row>
    <row r="44" spans="1:73" hidden="1" x14ac:dyDescent="0.25">
      <c r="C44" s="67" t="str">
        <f>C7</f>
        <v>Construction</v>
      </c>
      <c r="D44" s="8"/>
      <c r="E44" s="68">
        <f t="shared" ref="E44:E69" si="19">V44</f>
        <v>180</v>
      </c>
      <c r="F44" s="68">
        <f t="shared" ref="F44:F69" si="20">AH44</f>
        <v>180</v>
      </c>
      <c r="G44" s="68">
        <f t="shared" ref="G44:G69" si="21">AT44</f>
        <v>180</v>
      </c>
      <c r="H44" s="68">
        <f t="shared" ref="H44:H69" si="22">BF44</f>
        <v>0</v>
      </c>
      <c r="I44" s="68">
        <f t="shared" ref="I44:I69" si="23">BR44</f>
        <v>0</v>
      </c>
      <c r="K44" s="69" cm="1">
        <f t="array" ref="K44">IF(AND(INDEX(CapexSalvageMonth,ROW()-43)&lt;&gt;0,K$3&gt;=INDEX(CapexSalvageMonth,ROW()-43)),0,K7)</f>
        <v>0</v>
      </c>
      <c r="L44" s="70" cm="1">
        <f t="array" ref="L44">IF(AND(INDEX(CapexSalvageMonth,ROW()-43)&lt;&gt;0,L$3&gt;=INDEX(CapexSalvageMonth,ROW()-43)),0,K44+L7)</f>
        <v>0</v>
      </c>
      <c r="M44" s="70" cm="1">
        <f t="array" ref="M44">IF(AND(INDEX(CapexSalvageMonth,ROW()-43)&lt;&gt;0,M$3&gt;=INDEX(CapexSalvageMonth,ROW()-43)),0,L44+M7)</f>
        <v>0</v>
      </c>
      <c r="N44" s="70" cm="1">
        <f t="array" ref="N44">IF(AND(INDEX(CapexSalvageMonth,ROW()-43)&lt;&gt;0,N$3&gt;=INDEX(CapexSalvageMonth,ROW()-43)),0,M44+N7)</f>
        <v>0</v>
      </c>
      <c r="O44" s="70" cm="1">
        <f t="array" ref="O44">IF(AND(INDEX(CapexSalvageMonth,ROW()-43)&lt;&gt;0,O$3&gt;=INDEX(CapexSalvageMonth,ROW()-43)),0,N44+O7)</f>
        <v>0</v>
      </c>
      <c r="P44" s="70" cm="1">
        <f t="array" ref="P44">IF(AND(INDEX(CapexSalvageMonth,ROW()-43)&lt;&gt;0,P$3&gt;=INDEX(CapexSalvageMonth,ROW()-43)),0,O44+P7)</f>
        <v>0</v>
      </c>
      <c r="Q44" s="70" cm="1">
        <f t="array" ref="Q44">IF(AND(INDEX(CapexSalvageMonth,ROW()-43)&lt;&gt;0,Q$3&gt;=INDEX(CapexSalvageMonth,ROW()-43)),0,P44+Q7)</f>
        <v>0</v>
      </c>
      <c r="R44" s="70" cm="1">
        <f t="array" ref="R44">IF(AND(INDEX(CapexSalvageMonth,ROW()-43)&lt;&gt;0,R$3&gt;=INDEX(CapexSalvageMonth,ROW()-43)),0,Q44+R7)</f>
        <v>0</v>
      </c>
      <c r="S44" s="70" cm="1">
        <f t="array" ref="S44">IF(AND(INDEX(CapexSalvageMonth,ROW()-43)&lt;&gt;0,S$3&gt;=INDEX(CapexSalvageMonth,ROW()-43)),0,R44+S7)</f>
        <v>180</v>
      </c>
      <c r="T44" s="70" cm="1">
        <f t="array" ref="T44">IF(AND(INDEX(CapexSalvageMonth,ROW()-43)&lt;&gt;0,T$3&gt;=INDEX(CapexSalvageMonth,ROW()-43)),0,S44+T7)</f>
        <v>180</v>
      </c>
      <c r="U44" s="70" cm="1">
        <f t="array" ref="U44">IF(AND(INDEX(CapexSalvageMonth,ROW()-43)&lt;&gt;0,U$3&gt;=INDEX(CapexSalvageMonth,ROW()-43)),0,T44+U7)</f>
        <v>180</v>
      </c>
      <c r="V44" s="71" cm="1">
        <f t="array" ref="V44">IF(AND(INDEX(CapexSalvageMonth,ROW()-43)&lt;&gt;0,V$3&gt;=INDEX(CapexSalvageMonth,ROW()-43)),0,U44+V7)</f>
        <v>180</v>
      </c>
      <c r="W44" s="69" cm="1">
        <f t="array" ref="W44">IF(AND(INDEX(CapexSalvageMonth,ROW()-43)&lt;&gt;0,W$3&gt;=INDEX(CapexSalvageMonth,ROW()-43)),0,V44+W7)</f>
        <v>180</v>
      </c>
      <c r="X44" s="70" cm="1">
        <f t="array" ref="X44">IF(AND(INDEX(CapexSalvageMonth,ROW()-43)&lt;&gt;0,X$3&gt;=INDEX(CapexSalvageMonth,ROW()-43)),0,W44+X7)</f>
        <v>180</v>
      </c>
      <c r="Y44" s="70" cm="1">
        <f t="array" ref="Y44">IF(AND(INDEX(CapexSalvageMonth,ROW()-43)&lt;&gt;0,Y$3&gt;=INDEX(CapexSalvageMonth,ROW()-43)),0,X44+Y7)</f>
        <v>180</v>
      </c>
      <c r="Z44" s="70" cm="1">
        <f t="array" ref="Z44">IF(AND(INDEX(CapexSalvageMonth,ROW()-43)&lt;&gt;0,Z$3&gt;=INDEX(CapexSalvageMonth,ROW()-43)),0,Y44+Z7)</f>
        <v>180</v>
      </c>
      <c r="AA44" s="70" cm="1">
        <f t="array" ref="AA44">IF(AND(INDEX(CapexSalvageMonth,ROW()-43)&lt;&gt;0,AA$3&gt;=INDEX(CapexSalvageMonth,ROW()-43)),0,Z44+AA7)</f>
        <v>180</v>
      </c>
      <c r="AB44" s="70" cm="1">
        <f t="array" ref="AB44">IF(AND(INDEX(CapexSalvageMonth,ROW()-43)&lt;&gt;0,AB$3&gt;=INDEX(CapexSalvageMonth,ROW()-43)),0,AA44+AB7)</f>
        <v>180</v>
      </c>
      <c r="AC44" s="70" cm="1">
        <f t="array" ref="AC44">IF(AND(INDEX(CapexSalvageMonth,ROW()-43)&lt;&gt;0,AC$3&gt;=INDEX(CapexSalvageMonth,ROW()-43)),0,AB44+AC7)</f>
        <v>180</v>
      </c>
      <c r="AD44" s="70" cm="1">
        <f t="array" ref="AD44">IF(AND(INDEX(CapexSalvageMonth,ROW()-43)&lt;&gt;0,AD$3&gt;=INDEX(CapexSalvageMonth,ROW()-43)),0,AC44+AD7)</f>
        <v>180</v>
      </c>
      <c r="AE44" s="70" cm="1">
        <f t="array" ref="AE44">IF(AND(INDEX(CapexSalvageMonth,ROW()-43)&lt;&gt;0,AE$3&gt;=INDEX(CapexSalvageMonth,ROW()-43)),0,AD44+AE7)</f>
        <v>180</v>
      </c>
      <c r="AF44" s="70" cm="1">
        <f t="array" ref="AF44">IF(AND(INDEX(CapexSalvageMonth,ROW()-43)&lt;&gt;0,AF$3&gt;=INDEX(CapexSalvageMonth,ROW()-43)),0,AE44+AF7)</f>
        <v>180</v>
      </c>
      <c r="AG44" s="70" cm="1">
        <f t="array" ref="AG44">IF(AND(INDEX(CapexSalvageMonth,ROW()-43)&lt;&gt;0,AG$3&gt;=INDEX(CapexSalvageMonth,ROW()-43)),0,AF44+AG7)</f>
        <v>180</v>
      </c>
      <c r="AH44" s="71" cm="1">
        <f t="array" ref="AH44">IF(AND(INDEX(CapexSalvageMonth,ROW()-43)&lt;&gt;0,AH$3&gt;=INDEX(CapexSalvageMonth,ROW()-43)),0,AG44+AH7)</f>
        <v>180</v>
      </c>
      <c r="AI44" s="69" cm="1">
        <f t="array" ref="AI44">IF(AND(INDEX(CapexSalvageMonth,ROW()-43)&lt;&gt;0,AI$3&gt;=INDEX(CapexSalvageMonth,ROW()-43)),0,AH44+AI7)</f>
        <v>180</v>
      </c>
      <c r="AJ44" s="70" cm="1">
        <f t="array" ref="AJ44">IF(AND(INDEX(CapexSalvageMonth,ROW()-43)&lt;&gt;0,AJ$3&gt;=INDEX(CapexSalvageMonth,ROW()-43)),0,AI44+AJ7)</f>
        <v>180</v>
      </c>
      <c r="AK44" s="70" cm="1">
        <f t="array" ref="AK44">IF(AND(INDEX(CapexSalvageMonth,ROW()-43)&lt;&gt;0,AK$3&gt;=INDEX(CapexSalvageMonth,ROW()-43)),0,AJ44+AK7)</f>
        <v>180</v>
      </c>
      <c r="AL44" s="70" cm="1">
        <f t="array" ref="AL44">IF(AND(INDEX(CapexSalvageMonth,ROW()-43)&lt;&gt;0,AL$3&gt;=INDEX(CapexSalvageMonth,ROW()-43)),0,AK44+AL7)</f>
        <v>180</v>
      </c>
      <c r="AM44" s="70" cm="1">
        <f t="array" ref="AM44">IF(AND(INDEX(CapexSalvageMonth,ROW()-43)&lt;&gt;0,AM$3&gt;=INDEX(CapexSalvageMonth,ROW()-43)),0,AL44+AM7)</f>
        <v>180</v>
      </c>
      <c r="AN44" s="70" cm="1">
        <f t="array" ref="AN44">IF(AND(INDEX(CapexSalvageMonth,ROW()-43)&lt;&gt;0,AN$3&gt;=INDEX(CapexSalvageMonth,ROW()-43)),0,AM44+AN7)</f>
        <v>180</v>
      </c>
      <c r="AO44" s="70" cm="1">
        <f t="array" ref="AO44">IF(AND(INDEX(CapexSalvageMonth,ROW()-43)&lt;&gt;0,AO$3&gt;=INDEX(CapexSalvageMonth,ROW()-43)),0,AN44+AO7)</f>
        <v>180</v>
      </c>
      <c r="AP44" s="70" cm="1">
        <f t="array" ref="AP44">IF(AND(INDEX(CapexSalvageMonth,ROW()-43)&lt;&gt;0,AP$3&gt;=INDEX(CapexSalvageMonth,ROW()-43)),0,AO44+AP7)</f>
        <v>180</v>
      </c>
      <c r="AQ44" s="70" cm="1">
        <f t="array" ref="AQ44">IF(AND(INDEX(CapexSalvageMonth,ROW()-43)&lt;&gt;0,AQ$3&gt;=INDEX(CapexSalvageMonth,ROW()-43)),0,AP44+AQ7)</f>
        <v>180</v>
      </c>
      <c r="AR44" s="70" cm="1">
        <f t="array" ref="AR44">IF(AND(INDEX(CapexSalvageMonth,ROW()-43)&lt;&gt;0,AR$3&gt;=INDEX(CapexSalvageMonth,ROW()-43)),0,AQ44+AR7)</f>
        <v>180</v>
      </c>
      <c r="AS44" s="70" cm="1">
        <f t="array" ref="AS44">IF(AND(INDEX(CapexSalvageMonth,ROW()-43)&lt;&gt;0,AS$3&gt;=INDEX(CapexSalvageMonth,ROW()-43)),0,AR44+AS7)</f>
        <v>180</v>
      </c>
      <c r="AT44" s="71" cm="1">
        <f t="array" ref="AT44">IF(AND(INDEX(CapexSalvageMonth,ROW()-43)&lt;&gt;0,AT$3&gt;=INDEX(CapexSalvageMonth,ROW()-43)),0,AS44+AT7)</f>
        <v>180</v>
      </c>
      <c r="AU44" s="69" cm="1">
        <f t="array" ref="AU44">IF(AND(INDEX(CapexSalvageMonth,ROW()-43)&lt;&gt;0,AU$3&gt;=INDEX(CapexSalvageMonth,ROW()-43)),0,AT44+AU7)</f>
        <v>180</v>
      </c>
      <c r="AV44" s="70" cm="1">
        <f t="array" ref="AV44">IF(AND(INDEX(CapexSalvageMonth,ROW()-43)&lt;&gt;0,AV$3&gt;=INDEX(CapexSalvageMonth,ROW()-43)),0,AU44+AV7)</f>
        <v>180</v>
      </c>
      <c r="AW44" s="70" cm="1">
        <f t="array" ref="AW44">IF(AND(INDEX(CapexSalvageMonth,ROW()-43)&lt;&gt;0,AW$3&gt;=INDEX(CapexSalvageMonth,ROW()-43)),0,AV44+AW7)</f>
        <v>180</v>
      </c>
      <c r="AX44" s="70" cm="1">
        <f t="array" ref="AX44">IF(AND(INDEX(CapexSalvageMonth,ROW()-43)&lt;&gt;0,AX$3&gt;=INDEX(CapexSalvageMonth,ROW()-43)),0,AW44+AX7)</f>
        <v>0</v>
      </c>
      <c r="AY44" s="70" cm="1">
        <f t="array" ref="AY44">IF(AND(INDEX(CapexSalvageMonth,ROW()-43)&lt;&gt;0,AY$3&gt;=INDEX(CapexSalvageMonth,ROW()-43)),0,AX44+AY7)</f>
        <v>0</v>
      </c>
      <c r="AZ44" s="70" cm="1">
        <f t="array" ref="AZ44">IF(AND(INDEX(CapexSalvageMonth,ROW()-43)&lt;&gt;0,AZ$3&gt;=INDEX(CapexSalvageMonth,ROW()-43)),0,AY44+AZ7)</f>
        <v>0</v>
      </c>
      <c r="BA44" s="70" cm="1">
        <f t="array" ref="BA44">IF(AND(INDEX(CapexSalvageMonth,ROW()-43)&lt;&gt;0,BA$3&gt;=INDEX(CapexSalvageMonth,ROW()-43)),0,AZ44+BA7)</f>
        <v>0</v>
      </c>
      <c r="BB44" s="70" cm="1">
        <f t="array" ref="BB44">IF(AND(INDEX(CapexSalvageMonth,ROW()-43)&lt;&gt;0,BB$3&gt;=INDEX(CapexSalvageMonth,ROW()-43)),0,BA44+BB7)</f>
        <v>0</v>
      </c>
      <c r="BC44" s="70" cm="1">
        <f t="array" ref="BC44">IF(AND(INDEX(CapexSalvageMonth,ROW()-43)&lt;&gt;0,BC$3&gt;=INDEX(CapexSalvageMonth,ROW()-43)),0,BB44+BC7)</f>
        <v>0</v>
      </c>
      <c r="BD44" s="70" cm="1">
        <f t="array" ref="BD44">IF(AND(INDEX(CapexSalvageMonth,ROW()-43)&lt;&gt;0,BD$3&gt;=INDEX(CapexSalvageMonth,ROW()-43)),0,BC44+BD7)</f>
        <v>0</v>
      </c>
      <c r="BE44" s="70" cm="1">
        <f t="array" ref="BE44">IF(AND(INDEX(CapexSalvageMonth,ROW()-43)&lt;&gt;0,BE$3&gt;=INDEX(CapexSalvageMonth,ROW()-43)),0,BD44+BE7)</f>
        <v>0</v>
      </c>
      <c r="BF44" s="71" cm="1">
        <f t="array" ref="BF44">IF(AND(INDEX(CapexSalvageMonth,ROW()-43)&lt;&gt;0,BF$3&gt;=INDEX(CapexSalvageMonth,ROW()-43)),0,BE44+BF7)</f>
        <v>0</v>
      </c>
      <c r="BG44" s="69" cm="1">
        <f t="array" ref="BG44">IF(AND(INDEX(CapexSalvageMonth,ROW()-43)&lt;&gt;0,BG$3&gt;=INDEX(CapexSalvageMonth,ROW()-43)),0,BF44+BG7)</f>
        <v>0</v>
      </c>
      <c r="BH44" s="70" cm="1">
        <f t="array" ref="BH44">IF(AND(INDEX(CapexSalvageMonth,ROW()-43)&lt;&gt;0,BH$3&gt;=INDEX(CapexSalvageMonth,ROW()-43)),0,BG44+BH7)</f>
        <v>0</v>
      </c>
      <c r="BI44" s="70" cm="1">
        <f t="array" ref="BI44">IF(AND(INDEX(CapexSalvageMonth,ROW()-43)&lt;&gt;0,BI$3&gt;=INDEX(CapexSalvageMonth,ROW()-43)),0,BH44+BI7)</f>
        <v>0</v>
      </c>
      <c r="BJ44" s="70" cm="1">
        <f t="array" ref="BJ44">IF(AND(INDEX(CapexSalvageMonth,ROW()-43)&lt;&gt;0,BJ$3&gt;=INDEX(CapexSalvageMonth,ROW()-43)),0,BI44+BJ7)</f>
        <v>0</v>
      </c>
      <c r="BK44" s="70" cm="1">
        <f t="array" ref="BK44">IF(AND(INDEX(CapexSalvageMonth,ROW()-43)&lt;&gt;0,BK$3&gt;=INDEX(CapexSalvageMonth,ROW()-43)),0,BJ44+BK7)</f>
        <v>0</v>
      </c>
      <c r="BL44" s="70" cm="1">
        <f t="array" ref="BL44">IF(AND(INDEX(CapexSalvageMonth,ROW()-43)&lt;&gt;0,BL$3&gt;=INDEX(CapexSalvageMonth,ROW()-43)),0,BK44+BL7)</f>
        <v>0</v>
      </c>
      <c r="BM44" s="70" cm="1">
        <f t="array" ref="BM44">IF(AND(INDEX(CapexSalvageMonth,ROW()-43)&lt;&gt;0,BM$3&gt;=INDEX(CapexSalvageMonth,ROW()-43)),0,BL44+BM7)</f>
        <v>0</v>
      </c>
      <c r="BN44" s="70" cm="1">
        <f t="array" ref="BN44">IF(AND(INDEX(CapexSalvageMonth,ROW()-43)&lt;&gt;0,BN$3&gt;=INDEX(CapexSalvageMonth,ROW()-43)),0,BM44+BN7)</f>
        <v>0</v>
      </c>
      <c r="BO44" s="70" cm="1">
        <f t="array" ref="BO44">IF(AND(INDEX(CapexSalvageMonth,ROW()-43)&lt;&gt;0,BO$3&gt;=INDEX(CapexSalvageMonth,ROW()-43)),0,BN44+BO7)</f>
        <v>0</v>
      </c>
      <c r="BP44" s="70" cm="1">
        <f t="array" ref="BP44">IF(AND(INDEX(CapexSalvageMonth,ROW()-43)&lt;&gt;0,BP$3&gt;=INDEX(CapexSalvageMonth,ROW()-43)),0,BO44+BP7)</f>
        <v>0</v>
      </c>
      <c r="BQ44" s="70" cm="1">
        <f t="array" ref="BQ44">IF(AND(INDEX(CapexSalvageMonth,ROW()-43)&lt;&gt;0,BQ$3&gt;=INDEX(CapexSalvageMonth,ROW()-43)),0,BP44+BQ7)</f>
        <v>0</v>
      </c>
      <c r="BR44" s="71" cm="1">
        <f t="array" ref="BR44">IF(AND(INDEX(CapexSalvageMonth,ROW()-43)&lt;&gt;0,BR$3&gt;=INDEX(CapexSalvageMonth,ROW()-43)),0,BQ44+BR7)</f>
        <v>0</v>
      </c>
    </row>
    <row r="45" spans="1:73" hidden="1" x14ac:dyDescent="0.25">
      <c r="C45" s="72" t="str">
        <f t="shared" ref="C45:C69" si="24">C8</f>
        <v>Machine</v>
      </c>
      <c r="E45" s="73">
        <f t="shared" si="19"/>
        <v>0</v>
      </c>
      <c r="F45" s="73">
        <f t="shared" si="20"/>
        <v>0</v>
      </c>
      <c r="G45" s="73">
        <f t="shared" si="21"/>
        <v>0</v>
      </c>
      <c r="H45" s="73">
        <f t="shared" si="22"/>
        <v>0</v>
      </c>
      <c r="I45" s="73">
        <f t="shared" si="23"/>
        <v>0</v>
      </c>
      <c r="K45" s="74" cm="1">
        <f t="array" ref="K45">IF(AND(INDEX(CapexSalvageMonth,ROW()-43)&lt;&gt;0,K$3&gt;=INDEX(CapexSalvageMonth,ROW()-43)),0,K8)</f>
        <v>0</v>
      </c>
      <c r="L45" s="75" cm="1">
        <f t="array" ref="L45">IF(AND(INDEX(CapexSalvageMonth,ROW()-43)&lt;&gt;0,L$3&gt;=INDEX(CapexSalvageMonth,ROW()-43)),0,K45+L8)</f>
        <v>0</v>
      </c>
      <c r="M45" s="75" cm="1">
        <f t="array" ref="M45">IF(AND(INDEX(CapexSalvageMonth,ROW()-43)&lt;&gt;0,M$3&gt;=INDEX(CapexSalvageMonth,ROW()-43)),0,L45+M8)</f>
        <v>0</v>
      </c>
      <c r="N45" s="75" cm="1">
        <f t="array" ref="N45">IF(AND(INDEX(CapexSalvageMonth,ROW()-43)&lt;&gt;0,N$3&gt;=INDEX(CapexSalvageMonth,ROW()-43)),0,M45+N8)</f>
        <v>0</v>
      </c>
      <c r="O45" s="75" cm="1">
        <f t="array" ref="O45">IF(AND(INDEX(CapexSalvageMonth,ROW()-43)&lt;&gt;0,O$3&gt;=INDEX(CapexSalvageMonth,ROW()-43)),0,N45+O8)</f>
        <v>0</v>
      </c>
      <c r="P45" s="75" cm="1">
        <f t="array" ref="P45">IF(AND(INDEX(CapexSalvageMonth,ROW()-43)&lt;&gt;0,P$3&gt;=INDEX(CapexSalvageMonth,ROW()-43)),0,O45+P8)</f>
        <v>0</v>
      </c>
      <c r="Q45" s="75" cm="1">
        <f t="array" ref="Q45">IF(AND(INDEX(CapexSalvageMonth,ROW()-43)&lt;&gt;0,Q$3&gt;=INDEX(CapexSalvageMonth,ROW()-43)),0,P45+Q8)</f>
        <v>0</v>
      </c>
      <c r="R45" s="75" cm="1">
        <f t="array" ref="R45">IF(AND(INDEX(CapexSalvageMonth,ROW()-43)&lt;&gt;0,R$3&gt;=INDEX(CapexSalvageMonth,ROW()-43)),0,Q45+R8)</f>
        <v>0</v>
      </c>
      <c r="S45" s="75" cm="1">
        <f t="array" ref="S45">IF(AND(INDEX(CapexSalvageMonth,ROW()-43)&lt;&gt;0,S$3&gt;=INDEX(CapexSalvageMonth,ROW()-43)),0,R45+S8)</f>
        <v>0</v>
      </c>
      <c r="T45" s="75" cm="1">
        <f t="array" ref="T45">IF(AND(INDEX(CapexSalvageMonth,ROW()-43)&lt;&gt;0,T$3&gt;=INDEX(CapexSalvageMonth,ROW()-43)),0,S45+T8)</f>
        <v>0</v>
      </c>
      <c r="U45" s="75" cm="1">
        <f t="array" ref="U45">IF(AND(INDEX(CapexSalvageMonth,ROW()-43)&lt;&gt;0,U$3&gt;=INDEX(CapexSalvageMonth,ROW()-43)),0,T45+U8)</f>
        <v>0</v>
      </c>
      <c r="V45" s="76" cm="1">
        <f t="array" ref="V45">IF(AND(INDEX(CapexSalvageMonth,ROW()-43)&lt;&gt;0,V$3&gt;=INDEX(CapexSalvageMonth,ROW()-43)),0,U45+V8)</f>
        <v>0</v>
      </c>
      <c r="W45" s="74" cm="1">
        <f t="array" ref="W45">IF(AND(INDEX(CapexSalvageMonth,ROW()-43)&lt;&gt;0,W$3&gt;=INDEX(CapexSalvageMonth,ROW()-43)),0,V45+W8)</f>
        <v>0</v>
      </c>
      <c r="X45" s="75" cm="1">
        <f t="array" ref="X45">IF(AND(INDEX(CapexSalvageMonth,ROW()-43)&lt;&gt;0,X$3&gt;=INDEX(CapexSalvageMonth,ROW()-43)),0,W45+X8)</f>
        <v>0</v>
      </c>
      <c r="Y45" s="75" cm="1">
        <f t="array" ref="Y45">IF(AND(INDEX(CapexSalvageMonth,ROW()-43)&lt;&gt;0,Y$3&gt;=INDEX(CapexSalvageMonth,ROW()-43)),0,X45+Y8)</f>
        <v>0</v>
      </c>
      <c r="Z45" s="75" cm="1">
        <f t="array" ref="Z45">IF(AND(INDEX(CapexSalvageMonth,ROW()-43)&lt;&gt;0,Z$3&gt;=INDEX(CapexSalvageMonth,ROW()-43)),0,Y45+Z8)</f>
        <v>0</v>
      </c>
      <c r="AA45" s="75" cm="1">
        <f t="array" ref="AA45">IF(AND(INDEX(CapexSalvageMonth,ROW()-43)&lt;&gt;0,AA$3&gt;=INDEX(CapexSalvageMonth,ROW()-43)),0,Z45+AA8)</f>
        <v>0</v>
      </c>
      <c r="AB45" s="75" cm="1">
        <f t="array" ref="AB45">IF(AND(INDEX(CapexSalvageMonth,ROW()-43)&lt;&gt;0,AB$3&gt;=INDEX(CapexSalvageMonth,ROW()-43)),0,AA45+AB8)</f>
        <v>0</v>
      </c>
      <c r="AC45" s="75" cm="1">
        <f t="array" ref="AC45">IF(AND(INDEX(CapexSalvageMonth,ROW()-43)&lt;&gt;0,AC$3&gt;=INDEX(CapexSalvageMonth,ROW()-43)),0,AB45+AC8)</f>
        <v>0</v>
      </c>
      <c r="AD45" s="75" cm="1">
        <f t="array" ref="AD45">IF(AND(INDEX(CapexSalvageMonth,ROW()-43)&lt;&gt;0,AD$3&gt;=INDEX(CapexSalvageMonth,ROW()-43)),0,AC45+AD8)</f>
        <v>0</v>
      </c>
      <c r="AE45" s="75" cm="1">
        <f t="array" ref="AE45">IF(AND(INDEX(CapexSalvageMonth,ROW()-43)&lt;&gt;0,AE$3&gt;=INDEX(CapexSalvageMonth,ROW()-43)),0,AD45+AE8)</f>
        <v>0</v>
      </c>
      <c r="AF45" s="75" cm="1">
        <f t="array" ref="AF45">IF(AND(INDEX(CapexSalvageMonth,ROW()-43)&lt;&gt;0,AF$3&gt;=INDEX(CapexSalvageMonth,ROW()-43)),0,AE45+AF8)</f>
        <v>0</v>
      </c>
      <c r="AG45" s="75" cm="1">
        <f t="array" ref="AG45">IF(AND(INDEX(CapexSalvageMonth,ROW()-43)&lt;&gt;0,AG$3&gt;=INDEX(CapexSalvageMonth,ROW()-43)),0,AF45+AG8)</f>
        <v>0</v>
      </c>
      <c r="AH45" s="76" cm="1">
        <f t="array" ref="AH45">IF(AND(INDEX(CapexSalvageMonth,ROW()-43)&lt;&gt;0,AH$3&gt;=INDEX(CapexSalvageMonth,ROW()-43)),0,AG45+AH8)</f>
        <v>0</v>
      </c>
      <c r="AI45" s="74" cm="1">
        <f t="array" ref="AI45">IF(AND(INDEX(CapexSalvageMonth,ROW()-43)&lt;&gt;0,AI$3&gt;=INDEX(CapexSalvageMonth,ROW()-43)),0,AH45+AI8)</f>
        <v>45</v>
      </c>
      <c r="AJ45" s="75" cm="1">
        <f t="array" ref="AJ45">IF(AND(INDEX(CapexSalvageMonth,ROW()-43)&lt;&gt;0,AJ$3&gt;=INDEX(CapexSalvageMonth,ROW()-43)),0,AI45+AJ8)</f>
        <v>45</v>
      </c>
      <c r="AK45" s="75" cm="1">
        <f t="array" ref="AK45">IF(AND(INDEX(CapexSalvageMonth,ROW()-43)&lt;&gt;0,AK$3&gt;=INDEX(CapexSalvageMonth,ROW()-43)),0,AJ45+AK8)</f>
        <v>45</v>
      </c>
      <c r="AL45" s="75" cm="1">
        <f t="array" ref="AL45">IF(AND(INDEX(CapexSalvageMonth,ROW()-43)&lt;&gt;0,AL$3&gt;=INDEX(CapexSalvageMonth,ROW()-43)),0,AK45+AL8)</f>
        <v>45</v>
      </c>
      <c r="AM45" s="75" cm="1">
        <f t="array" ref="AM45">IF(AND(INDEX(CapexSalvageMonth,ROW()-43)&lt;&gt;0,AM$3&gt;=INDEX(CapexSalvageMonth,ROW()-43)),0,AL45+AM8)</f>
        <v>45</v>
      </c>
      <c r="AN45" s="75" cm="1">
        <f t="array" ref="AN45">IF(AND(INDEX(CapexSalvageMonth,ROW()-43)&lt;&gt;0,AN$3&gt;=INDEX(CapexSalvageMonth,ROW()-43)),0,AM45+AN8)</f>
        <v>45</v>
      </c>
      <c r="AO45" s="75" cm="1">
        <f t="array" ref="AO45">IF(AND(INDEX(CapexSalvageMonth,ROW()-43)&lt;&gt;0,AO$3&gt;=INDEX(CapexSalvageMonth,ROW()-43)),0,AN45+AO8)</f>
        <v>45</v>
      </c>
      <c r="AP45" s="75" cm="1">
        <f t="array" ref="AP45">IF(AND(INDEX(CapexSalvageMonth,ROW()-43)&lt;&gt;0,AP$3&gt;=INDEX(CapexSalvageMonth,ROW()-43)),0,AO45+AP8)</f>
        <v>0</v>
      </c>
      <c r="AQ45" s="75" cm="1">
        <f t="array" ref="AQ45">IF(AND(INDEX(CapexSalvageMonth,ROW()-43)&lt;&gt;0,AQ$3&gt;=INDEX(CapexSalvageMonth,ROW()-43)),0,AP45+AQ8)</f>
        <v>0</v>
      </c>
      <c r="AR45" s="75" cm="1">
        <f t="array" ref="AR45">IF(AND(INDEX(CapexSalvageMonth,ROW()-43)&lt;&gt;0,AR$3&gt;=INDEX(CapexSalvageMonth,ROW()-43)),0,AQ45+AR8)</f>
        <v>0</v>
      </c>
      <c r="AS45" s="75" cm="1">
        <f t="array" ref="AS45">IF(AND(INDEX(CapexSalvageMonth,ROW()-43)&lt;&gt;0,AS$3&gt;=INDEX(CapexSalvageMonth,ROW()-43)),0,AR45+AS8)</f>
        <v>0</v>
      </c>
      <c r="AT45" s="76" cm="1">
        <f t="array" ref="AT45">IF(AND(INDEX(CapexSalvageMonth,ROW()-43)&lt;&gt;0,AT$3&gt;=INDEX(CapexSalvageMonth,ROW()-43)),0,AS45+AT8)</f>
        <v>0</v>
      </c>
      <c r="AU45" s="74" cm="1">
        <f t="array" ref="AU45">IF(AND(INDEX(CapexSalvageMonth,ROW()-43)&lt;&gt;0,AU$3&gt;=INDEX(CapexSalvageMonth,ROW()-43)),0,AT45+AU8)</f>
        <v>0</v>
      </c>
      <c r="AV45" s="75" cm="1">
        <f t="array" ref="AV45">IF(AND(INDEX(CapexSalvageMonth,ROW()-43)&lt;&gt;0,AV$3&gt;=INDEX(CapexSalvageMonth,ROW()-43)),0,AU45+AV8)</f>
        <v>0</v>
      </c>
      <c r="AW45" s="75" cm="1">
        <f t="array" ref="AW45">IF(AND(INDEX(CapexSalvageMonth,ROW()-43)&lt;&gt;0,AW$3&gt;=INDEX(CapexSalvageMonth,ROW()-43)),0,AV45+AW8)</f>
        <v>0</v>
      </c>
      <c r="AX45" s="75" cm="1">
        <f t="array" ref="AX45">IF(AND(INDEX(CapexSalvageMonth,ROW()-43)&lt;&gt;0,AX$3&gt;=INDEX(CapexSalvageMonth,ROW()-43)),0,AW45+AX8)</f>
        <v>0</v>
      </c>
      <c r="AY45" s="75" cm="1">
        <f t="array" ref="AY45">IF(AND(INDEX(CapexSalvageMonth,ROW()-43)&lt;&gt;0,AY$3&gt;=INDEX(CapexSalvageMonth,ROW()-43)),0,AX45+AY8)</f>
        <v>0</v>
      </c>
      <c r="AZ45" s="75" cm="1">
        <f t="array" ref="AZ45">IF(AND(INDEX(CapexSalvageMonth,ROW()-43)&lt;&gt;0,AZ$3&gt;=INDEX(CapexSalvageMonth,ROW()-43)),0,AY45+AZ8)</f>
        <v>0</v>
      </c>
      <c r="BA45" s="75" cm="1">
        <f t="array" ref="BA45">IF(AND(INDEX(CapexSalvageMonth,ROW()-43)&lt;&gt;0,BA$3&gt;=INDEX(CapexSalvageMonth,ROW()-43)),0,AZ45+BA8)</f>
        <v>0</v>
      </c>
      <c r="BB45" s="75" cm="1">
        <f t="array" ref="BB45">IF(AND(INDEX(CapexSalvageMonth,ROW()-43)&lt;&gt;0,BB$3&gt;=INDEX(CapexSalvageMonth,ROW()-43)),0,BA45+BB8)</f>
        <v>0</v>
      </c>
      <c r="BC45" s="75" cm="1">
        <f t="array" ref="BC45">IF(AND(INDEX(CapexSalvageMonth,ROW()-43)&lt;&gt;0,BC$3&gt;=INDEX(CapexSalvageMonth,ROW()-43)),0,BB45+BC8)</f>
        <v>0</v>
      </c>
      <c r="BD45" s="75" cm="1">
        <f t="array" ref="BD45">IF(AND(INDEX(CapexSalvageMonth,ROW()-43)&lt;&gt;0,BD$3&gt;=INDEX(CapexSalvageMonth,ROW()-43)),0,BC45+BD8)</f>
        <v>0</v>
      </c>
      <c r="BE45" s="75" cm="1">
        <f t="array" ref="BE45">IF(AND(INDEX(CapexSalvageMonth,ROW()-43)&lt;&gt;0,BE$3&gt;=INDEX(CapexSalvageMonth,ROW()-43)),0,BD45+BE8)</f>
        <v>0</v>
      </c>
      <c r="BF45" s="76" cm="1">
        <f t="array" ref="BF45">IF(AND(INDEX(CapexSalvageMonth,ROW()-43)&lt;&gt;0,BF$3&gt;=INDEX(CapexSalvageMonth,ROW()-43)),0,BE45+BF8)</f>
        <v>0</v>
      </c>
      <c r="BG45" s="74" cm="1">
        <f t="array" ref="BG45">IF(AND(INDEX(CapexSalvageMonth,ROW()-43)&lt;&gt;0,BG$3&gt;=INDEX(CapexSalvageMonth,ROW()-43)),0,BF45+BG8)</f>
        <v>0</v>
      </c>
      <c r="BH45" s="75" cm="1">
        <f t="array" ref="BH45">IF(AND(INDEX(CapexSalvageMonth,ROW()-43)&lt;&gt;0,BH$3&gt;=INDEX(CapexSalvageMonth,ROW()-43)),0,BG45+BH8)</f>
        <v>0</v>
      </c>
      <c r="BI45" s="75" cm="1">
        <f t="array" ref="BI45">IF(AND(INDEX(CapexSalvageMonth,ROW()-43)&lt;&gt;0,BI$3&gt;=INDEX(CapexSalvageMonth,ROW()-43)),0,BH45+BI8)</f>
        <v>0</v>
      </c>
      <c r="BJ45" s="75" cm="1">
        <f t="array" ref="BJ45">IF(AND(INDEX(CapexSalvageMonth,ROW()-43)&lt;&gt;0,BJ$3&gt;=INDEX(CapexSalvageMonth,ROW()-43)),0,BI45+BJ8)</f>
        <v>0</v>
      </c>
      <c r="BK45" s="75" cm="1">
        <f t="array" ref="BK45">IF(AND(INDEX(CapexSalvageMonth,ROW()-43)&lt;&gt;0,BK$3&gt;=INDEX(CapexSalvageMonth,ROW()-43)),0,BJ45+BK8)</f>
        <v>0</v>
      </c>
      <c r="BL45" s="75" cm="1">
        <f t="array" ref="BL45">IF(AND(INDEX(CapexSalvageMonth,ROW()-43)&lt;&gt;0,BL$3&gt;=INDEX(CapexSalvageMonth,ROW()-43)),0,BK45+BL8)</f>
        <v>0</v>
      </c>
      <c r="BM45" s="75" cm="1">
        <f t="array" ref="BM45">IF(AND(INDEX(CapexSalvageMonth,ROW()-43)&lt;&gt;0,BM$3&gt;=INDEX(CapexSalvageMonth,ROW()-43)),0,BL45+BM8)</f>
        <v>0</v>
      </c>
      <c r="BN45" s="75" cm="1">
        <f t="array" ref="BN45">IF(AND(INDEX(CapexSalvageMonth,ROW()-43)&lt;&gt;0,BN$3&gt;=INDEX(CapexSalvageMonth,ROW()-43)),0,BM45+BN8)</f>
        <v>0</v>
      </c>
      <c r="BO45" s="75" cm="1">
        <f t="array" ref="BO45">IF(AND(INDEX(CapexSalvageMonth,ROW()-43)&lt;&gt;0,BO$3&gt;=INDEX(CapexSalvageMonth,ROW()-43)),0,BN45+BO8)</f>
        <v>0</v>
      </c>
      <c r="BP45" s="75" cm="1">
        <f t="array" ref="BP45">IF(AND(INDEX(CapexSalvageMonth,ROW()-43)&lt;&gt;0,BP$3&gt;=INDEX(CapexSalvageMonth,ROW()-43)),0,BO45+BP8)</f>
        <v>0</v>
      </c>
      <c r="BQ45" s="75" cm="1">
        <f t="array" ref="BQ45">IF(AND(INDEX(CapexSalvageMonth,ROW()-43)&lt;&gt;0,BQ$3&gt;=INDEX(CapexSalvageMonth,ROW()-43)),0,BP45+BQ8)</f>
        <v>0</v>
      </c>
      <c r="BR45" s="76" cm="1">
        <f t="array" ref="BR45">IF(AND(INDEX(CapexSalvageMonth,ROW()-43)&lt;&gt;0,BR$3&gt;=INDEX(CapexSalvageMonth,ROW()-43)),0,BQ45+BR8)</f>
        <v>0</v>
      </c>
    </row>
    <row r="46" spans="1:73" hidden="1" x14ac:dyDescent="0.25">
      <c r="C46" s="72" t="str">
        <f t="shared" si="24"/>
        <v>Land</v>
      </c>
      <c r="E46" s="73">
        <f t="shared" si="19"/>
        <v>400</v>
      </c>
      <c r="F46" s="73">
        <f t="shared" si="20"/>
        <v>400</v>
      </c>
      <c r="G46" s="73">
        <f t="shared" si="21"/>
        <v>400</v>
      </c>
      <c r="H46" s="73">
        <f t="shared" si="22"/>
        <v>400</v>
      </c>
      <c r="I46" s="73">
        <f t="shared" si="23"/>
        <v>0</v>
      </c>
      <c r="K46" s="74" cm="1">
        <f t="array" ref="K46">IF(AND(INDEX(CapexSalvageMonth,ROW()-43)&lt;&gt;0,K$3&gt;=INDEX(CapexSalvageMonth,ROW()-43)),0,K9)</f>
        <v>400</v>
      </c>
      <c r="L46" s="75" cm="1">
        <f t="array" ref="L46">IF(AND(INDEX(CapexSalvageMonth,ROW()-43)&lt;&gt;0,L$3&gt;=INDEX(CapexSalvageMonth,ROW()-43)),0,K46+L9)</f>
        <v>400</v>
      </c>
      <c r="M46" s="75" cm="1">
        <f t="array" ref="M46">IF(AND(INDEX(CapexSalvageMonth,ROW()-43)&lt;&gt;0,M$3&gt;=INDEX(CapexSalvageMonth,ROW()-43)),0,L46+M9)</f>
        <v>400</v>
      </c>
      <c r="N46" s="75" cm="1">
        <f t="array" ref="N46">IF(AND(INDEX(CapexSalvageMonth,ROW()-43)&lt;&gt;0,N$3&gt;=INDEX(CapexSalvageMonth,ROW()-43)),0,M46+N9)</f>
        <v>400</v>
      </c>
      <c r="O46" s="75" cm="1">
        <f t="array" ref="O46">IF(AND(INDEX(CapexSalvageMonth,ROW()-43)&lt;&gt;0,O$3&gt;=INDEX(CapexSalvageMonth,ROW()-43)),0,N46+O9)</f>
        <v>400</v>
      </c>
      <c r="P46" s="75" cm="1">
        <f t="array" ref="P46">IF(AND(INDEX(CapexSalvageMonth,ROW()-43)&lt;&gt;0,P$3&gt;=INDEX(CapexSalvageMonth,ROW()-43)),0,O46+P9)</f>
        <v>400</v>
      </c>
      <c r="Q46" s="75" cm="1">
        <f t="array" ref="Q46">IF(AND(INDEX(CapexSalvageMonth,ROW()-43)&lt;&gt;0,Q$3&gt;=INDEX(CapexSalvageMonth,ROW()-43)),0,P46+Q9)</f>
        <v>400</v>
      </c>
      <c r="R46" s="75" cm="1">
        <f t="array" ref="R46">IF(AND(INDEX(CapexSalvageMonth,ROW()-43)&lt;&gt;0,R$3&gt;=INDEX(CapexSalvageMonth,ROW()-43)),0,Q46+R9)</f>
        <v>400</v>
      </c>
      <c r="S46" s="75" cm="1">
        <f t="array" ref="S46">IF(AND(INDEX(CapexSalvageMonth,ROW()-43)&lt;&gt;0,S$3&gt;=INDEX(CapexSalvageMonth,ROW()-43)),0,R46+S9)</f>
        <v>400</v>
      </c>
      <c r="T46" s="75" cm="1">
        <f t="array" ref="T46">IF(AND(INDEX(CapexSalvageMonth,ROW()-43)&lt;&gt;0,T$3&gt;=INDEX(CapexSalvageMonth,ROW()-43)),0,S46+T9)</f>
        <v>400</v>
      </c>
      <c r="U46" s="75" cm="1">
        <f t="array" ref="U46">IF(AND(INDEX(CapexSalvageMonth,ROW()-43)&lt;&gt;0,U$3&gt;=INDEX(CapexSalvageMonth,ROW()-43)),0,T46+U9)</f>
        <v>400</v>
      </c>
      <c r="V46" s="76" cm="1">
        <f t="array" ref="V46">IF(AND(INDEX(CapexSalvageMonth,ROW()-43)&lt;&gt;0,V$3&gt;=INDEX(CapexSalvageMonth,ROW()-43)),0,U46+V9)</f>
        <v>400</v>
      </c>
      <c r="W46" s="74" cm="1">
        <f t="array" ref="W46">IF(AND(INDEX(CapexSalvageMonth,ROW()-43)&lt;&gt;0,W$3&gt;=INDEX(CapexSalvageMonth,ROW()-43)),0,V46+W9)</f>
        <v>400</v>
      </c>
      <c r="X46" s="75" cm="1">
        <f t="array" ref="X46">IF(AND(INDEX(CapexSalvageMonth,ROW()-43)&lt;&gt;0,X$3&gt;=INDEX(CapexSalvageMonth,ROW()-43)),0,W46+X9)</f>
        <v>400</v>
      </c>
      <c r="Y46" s="75" cm="1">
        <f t="array" ref="Y46">IF(AND(INDEX(CapexSalvageMonth,ROW()-43)&lt;&gt;0,Y$3&gt;=INDEX(CapexSalvageMonth,ROW()-43)),0,X46+Y9)</f>
        <v>400</v>
      </c>
      <c r="Z46" s="75" cm="1">
        <f t="array" ref="Z46">IF(AND(INDEX(CapexSalvageMonth,ROW()-43)&lt;&gt;0,Z$3&gt;=INDEX(CapexSalvageMonth,ROW()-43)),0,Y46+Z9)</f>
        <v>400</v>
      </c>
      <c r="AA46" s="75" cm="1">
        <f t="array" ref="AA46">IF(AND(INDEX(CapexSalvageMonth,ROW()-43)&lt;&gt;0,AA$3&gt;=INDEX(CapexSalvageMonth,ROW()-43)),0,Z46+AA9)</f>
        <v>400</v>
      </c>
      <c r="AB46" s="75" cm="1">
        <f t="array" ref="AB46">IF(AND(INDEX(CapexSalvageMonth,ROW()-43)&lt;&gt;0,AB$3&gt;=INDEX(CapexSalvageMonth,ROW()-43)),0,AA46+AB9)</f>
        <v>400</v>
      </c>
      <c r="AC46" s="75" cm="1">
        <f t="array" ref="AC46">IF(AND(INDEX(CapexSalvageMonth,ROW()-43)&lt;&gt;0,AC$3&gt;=INDEX(CapexSalvageMonth,ROW()-43)),0,AB46+AC9)</f>
        <v>400</v>
      </c>
      <c r="AD46" s="75" cm="1">
        <f t="array" ref="AD46">IF(AND(INDEX(CapexSalvageMonth,ROW()-43)&lt;&gt;0,AD$3&gt;=INDEX(CapexSalvageMonth,ROW()-43)),0,AC46+AD9)</f>
        <v>400</v>
      </c>
      <c r="AE46" s="75" cm="1">
        <f t="array" ref="AE46">IF(AND(INDEX(CapexSalvageMonth,ROW()-43)&lt;&gt;0,AE$3&gt;=INDEX(CapexSalvageMonth,ROW()-43)),0,AD46+AE9)</f>
        <v>400</v>
      </c>
      <c r="AF46" s="75" cm="1">
        <f t="array" ref="AF46">IF(AND(INDEX(CapexSalvageMonth,ROW()-43)&lt;&gt;0,AF$3&gt;=INDEX(CapexSalvageMonth,ROW()-43)),0,AE46+AF9)</f>
        <v>400</v>
      </c>
      <c r="AG46" s="75" cm="1">
        <f t="array" ref="AG46">IF(AND(INDEX(CapexSalvageMonth,ROW()-43)&lt;&gt;0,AG$3&gt;=INDEX(CapexSalvageMonth,ROW()-43)),0,AF46+AG9)</f>
        <v>400</v>
      </c>
      <c r="AH46" s="76" cm="1">
        <f t="array" ref="AH46">IF(AND(INDEX(CapexSalvageMonth,ROW()-43)&lt;&gt;0,AH$3&gt;=INDEX(CapexSalvageMonth,ROW()-43)),0,AG46+AH9)</f>
        <v>400</v>
      </c>
      <c r="AI46" s="74" cm="1">
        <f t="array" ref="AI46">IF(AND(INDEX(CapexSalvageMonth,ROW()-43)&lt;&gt;0,AI$3&gt;=INDEX(CapexSalvageMonth,ROW()-43)),0,AH46+AI9)</f>
        <v>400</v>
      </c>
      <c r="AJ46" s="75" cm="1">
        <f t="array" ref="AJ46">IF(AND(INDEX(CapexSalvageMonth,ROW()-43)&lt;&gt;0,AJ$3&gt;=INDEX(CapexSalvageMonth,ROW()-43)),0,AI46+AJ9)</f>
        <v>400</v>
      </c>
      <c r="AK46" s="75" cm="1">
        <f t="array" ref="AK46">IF(AND(INDEX(CapexSalvageMonth,ROW()-43)&lt;&gt;0,AK$3&gt;=INDEX(CapexSalvageMonth,ROW()-43)),0,AJ46+AK9)</f>
        <v>400</v>
      </c>
      <c r="AL46" s="75" cm="1">
        <f t="array" ref="AL46">IF(AND(INDEX(CapexSalvageMonth,ROW()-43)&lt;&gt;0,AL$3&gt;=INDEX(CapexSalvageMonth,ROW()-43)),0,AK46+AL9)</f>
        <v>400</v>
      </c>
      <c r="AM46" s="75" cm="1">
        <f t="array" ref="AM46">IF(AND(INDEX(CapexSalvageMonth,ROW()-43)&lt;&gt;0,AM$3&gt;=INDEX(CapexSalvageMonth,ROW()-43)),0,AL46+AM9)</f>
        <v>400</v>
      </c>
      <c r="AN46" s="75" cm="1">
        <f t="array" ref="AN46">IF(AND(INDEX(CapexSalvageMonth,ROW()-43)&lt;&gt;0,AN$3&gt;=INDEX(CapexSalvageMonth,ROW()-43)),0,AM46+AN9)</f>
        <v>400</v>
      </c>
      <c r="AO46" s="75" cm="1">
        <f t="array" ref="AO46">IF(AND(INDEX(CapexSalvageMonth,ROW()-43)&lt;&gt;0,AO$3&gt;=INDEX(CapexSalvageMonth,ROW()-43)),0,AN46+AO9)</f>
        <v>400</v>
      </c>
      <c r="AP46" s="75" cm="1">
        <f t="array" ref="AP46">IF(AND(INDEX(CapexSalvageMonth,ROW()-43)&lt;&gt;0,AP$3&gt;=INDEX(CapexSalvageMonth,ROW()-43)),0,AO46+AP9)</f>
        <v>400</v>
      </c>
      <c r="AQ46" s="75" cm="1">
        <f t="array" ref="AQ46">IF(AND(INDEX(CapexSalvageMonth,ROW()-43)&lt;&gt;0,AQ$3&gt;=INDEX(CapexSalvageMonth,ROW()-43)),0,AP46+AQ9)</f>
        <v>400</v>
      </c>
      <c r="AR46" s="75" cm="1">
        <f t="array" ref="AR46">IF(AND(INDEX(CapexSalvageMonth,ROW()-43)&lt;&gt;0,AR$3&gt;=INDEX(CapexSalvageMonth,ROW()-43)),0,AQ46+AR9)</f>
        <v>400</v>
      </c>
      <c r="AS46" s="75" cm="1">
        <f t="array" ref="AS46">IF(AND(INDEX(CapexSalvageMonth,ROW()-43)&lt;&gt;0,AS$3&gt;=INDEX(CapexSalvageMonth,ROW()-43)),0,AR46+AS9)</f>
        <v>400</v>
      </c>
      <c r="AT46" s="76" cm="1">
        <f t="array" ref="AT46">IF(AND(INDEX(CapexSalvageMonth,ROW()-43)&lt;&gt;0,AT$3&gt;=INDEX(CapexSalvageMonth,ROW()-43)),0,AS46+AT9)</f>
        <v>400</v>
      </c>
      <c r="AU46" s="74" cm="1">
        <f t="array" ref="AU46">IF(AND(INDEX(CapexSalvageMonth,ROW()-43)&lt;&gt;0,AU$3&gt;=INDEX(CapexSalvageMonth,ROW()-43)),0,AT46+AU9)</f>
        <v>400</v>
      </c>
      <c r="AV46" s="75" cm="1">
        <f t="array" ref="AV46">IF(AND(INDEX(CapexSalvageMonth,ROW()-43)&lt;&gt;0,AV$3&gt;=INDEX(CapexSalvageMonth,ROW()-43)),0,AU46+AV9)</f>
        <v>400</v>
      </c>
      <c r="AW46" s="75" cm="1">
        <f t="array" ref="AW46">IF(AND(INDEX(CapexSalvageMonth,ROW()-43)&lt;&gt;0,AW$3&gt;=INDEX(CapexSalvageMonth,ROW()-43)),0,AV46+AW9)</f>
        <v>400</v>
      </c>
      <c r="AX46" s="75" cm="1">
        <f t="array" ref="AX46">IF(AND(INDEX(CapexSalvageMonth,ROW()-43)&lt;&gt;0,AX$3&gt;=INDEX(CapexSalvageMonth,ROW()-43)),0,AW46+AX9)</f>
        <v>400</v>
      </c>
      <c r="AY46" s="75" cm="1">
        <f t="array" ref="AY46">IF(AND(INDEX(CapexSalvageMonth,ROW()-43)&lt;&gt;0,AY$3&gt;=INDEX(CapexSalvageMonth,ROW()-43)),0,AX46+AY9)</f>
        <v>400</v>
      </c>
      <c r="AZ46" s="75" cm="1">
        <f t="array" ref="AZ46">IF(AND(INDEX(CapexSalvageMonth,ROW()-43)&lt;&gt;0,AZ$3&gt;=INDEX(CapexSalvageMonth,ROW()-43)),0,AY46+AZ9)</f>
        <v>400</v>
      </c>
      <c r="BA46" s="75" cm="1">
        <f t="array" ref="BA46">IF(AND(INDEX(CapexSalvageMonth,ROW()-43)&lt;&gt;0,BA$3&gt;=INDEX(CapexSalvageMonth,ROW()-43)),0,AZ46+BA9)</f>
        <v>400</v>
      </c>
      <c r="BB46" s="75" cm="1">
        <f t="array" ref="BB46">IF(AND(INDEX(CapexSalvageMonth,ROW()-43)&lt;&gt;0,BB$3&gt;=INDEX(CapexSalvageMonth,ROW()-43)),0,BA46+BB9)</f>
        <v>400</v>
      </c>
      <c r="BC46" s="75" cm="1">
        <f t="array" ref="BC46">IF(AND(INDEX(CapexSalvageMonth,ROW()-43)&lt;&gt;0,BC$3&gt;=INDEX(CapexSalvageMonth,ROW()-43)),0,BB46+BC9)</f>
        <v>400</v>
      </c>
      <c r="BD46" s="75" cm="1">
        <f t="array" ref="BD46">IF(AND(INDEX(CapexSalvageMonth,ROW()-43)&lt;&gt;0,BD$3&gt;=INDEX(CapexSalvageMonth,ROW()-43)),0,BC46+BD9)</f>
        <v>400</v>
      </c>
      <c r="BE46" s="75" cm="1">
        <f t="array" ref="BE46">IF(AND(INDEX(CapexSalvageMonth,ROW()-43)&lt;&gt;0,BE$3&gt;=INDEX(CapexSalvageMonth,ROW()-43)),0,BD46+BE9)</f>
        <v>400</v>
      </c>
      <c r="BF46" s="76" cm="1">
        <f t="array" ref="BF46">IF(AND(INDEX(CapexSalvageMonth,ROW()-43)&lt;&gt;0,BF$3&gt;=INDEX(CapexSalvageMonth,ROW()-43)),0,BE46+BF9)</f>
        <v>400</v>
      </c>
      <c r="BG46" s="74" cm="1">
        <f t="array" ref="BG46">IF(AND(INDEX(CapexSalvageMonth,ROW()-43)&lt;&gt;0,BG$3&gt;=INDEX(CapexSalvageMonth,ROW()-43)),0,BF46+BG9)</f>
        <v>400</v>
      </c>
      <c r="BH46" s="75" cm="1">
        <f t="array" ref="BH46">IF(AND(INDEX(CapexSalvageMonth,ROW()-43)&lt;&gt;0,BH$3&gt;=INDEX(CapexSalvageMonth,ROW()-43)),0,BG46+BH9)</f>
        <v>400</v>
      </c>
      <c r="BI46" s="75" cm="1">
        <f t="array" ref="BI46">IF(AND(INDEX(CapexSalvageMonth,ROW()-43)&lt;&gt;0,BI$3&gt;=INDEX(CapexSalvageMonth,ROW()-43)),0,BH46+BI9)</f>
        <v>400</v>
      </c>
      <c r="BJ46" s="75" cm="1">
        <f t="array" ref="BJ46">IF(AND(INDEX(CapexSalvageMonth,ROW()-43)&lt;&gt;0,BJ$3&gt;=INDEX(CapexSalvageMonth,ROW()-43)),0,BI46+BJ9)</f>
        <v>400</v>
      </c>
      <c r="BK46" s="75" cm="1">
        <f t="array" ref="BK46">IF(AND(INDEX(CapexSalvageMonth,ROW()-43)&lt;&gt;0,BK$3&gt;=INDEX(CapexSalvageMonth,ROW()-43)),0,BJ46+BK9)</f>
        <v>400</v>
      </c>
      <c r="BL46" s="75" cm="1">
        <f t="array" ref="BL46">IF(AND(INDEX(CapexSalvageMonth,ROW()-43)&lt;&gt;0,BL$3&gt;=INDEX(CapexSalvageMonth,ROW()-43)),0,BK46+BL9)</f>
        <v>0</v>
      </c>
      <c r="BM46" s="75" cm="1">
        <f t="array" ref="BM46">IF(AND(INDEX(CapexSalvageMonth,ROW()-43)&lt;&gt;0,BM$3&gt;=INDEX(CapexSalvageMonth,ROW()-43)),0,BL46+BM9)</f>
        <v>0</v>
      </c>
      <c r="BN46" s="75" cm="1">
        <f t="array" ref="BN46">IF(AND(INDEX(CapexSalvageMonth,ROW()-43)&lt;&gt;0,BN$3&gt;=INDEX(CapexSalvageMonth,ROW()-43)),0,BM46+BN9)</f>
        <v>0</v>
      </c>
      <c r="BO46" s="75" cm="1">
        <f t="array" ref="BO46">IF(AND(INDEX(CapexSalvageMonth,ROW()-43)&lt;&gt;0,BO$3&gt;=INDEX(CapexSalvageMonth,ROW()-43)),0,BN46+BO9)</f>
        <v>0</v>
      </c>
      <c r="BP46" s="75" cm="1">
        <f t="array" ref="BP46">IF(AND(INDEX(CapexSalvageMonth,ROW()-43)&lt;&gt;0,BP$3&gt;=INDEX(CapexSalvageMonth,ROW()-43)),0,BO46+BP9)</f>
        <v>0</v>
      </c>
      <c r="BQ46" s="75" cm="1">
        <f t="array" ref="BQ46">IF(AND(INDEX(CapexSalvageMonth,ROW()-43)&lt;&gt;0,BQ$3&gt;=INDEX(CapexSalvageMonth,ROW()-43)),0,BP46+BQ9)</f>
        <v>0</v>
      </c>
      <c r="BR46" s="76" cm="1">
        <f t="array" ref="BR46">IF(AND(INDEX(CapexSalvageMonth,ROW()-43)&lt;&gt;0,BR$3&gt;=INDEX(CapexSalvageMonth,ROW()-43)),0,BQ46+BR9)</f>
        <v>0</v>
      </c>
    </row>
    <row r="47" spans="1:73" hidden="1" x14ac:dyDescent="0.25">
      <c r="C47" s="72">
        <f t="shared" si="24"/>
        <v>0</v>
      </c>
      <c r="E47" s="73">
        <f t="shared" si="19"/>
        <v>0</v>
      </c>
      <c r="F47" s="73">
        <f t="shared" si="20"/>
        <v>0</v>
      </c>
      <c r="G47" s="73">
        <f t="shared" si="21"/>
        <v>0</v>
      </c>
      <c r="H47" s="73">
        <f t="shared" si="22"/>
        <v>0</v>
      </c>
      <c r="I47" s="73">
        <f t="shared" si="23"/>
        <v>0</v>
      </c>
      <c r="K47" s="74" cm="1">
        <f t="array" ref="K47">IF(AND(INDEX(CapexSalvageMonth,ROW()-43)&lt;&gt;0,K$3&gt;=INDEX(CapexSalvageMonth,ROW()-43)),0,K10)</f>
        <v>0</v>
      </c>
      <c r="L47" s="75" cm="1">
        <f t="array" ref="L47">IF(AND(INDEX(CapexSalvageMonth,ROW()-43)&lt;&gt;0,L$3&gt;=INDEX(CapexSalvageMonth,ROW()-43)),0,K47+L10)</f>
        <v>0</v>
      </c>
      <c r="M47" s="75" cm="1">
        <f t="array" ref="M47">IF(AND(INDEX(CapexSalvageMonth,ROW()-43)&lt;&gt;0,M$3&gt;=INDEX(CapexSalvageMonth,ROW()-43)),0,L47+M10)</f>
        <v>0</v>
      </c>
      <c r="N47" s="75" cm="1">
        <f t="array" ref="N47">IF(AND(INDEX(CapexSalvageMonth,ROW()-43)&lt;&gt;0,N$3&gt;=INDEX(CapexSalvageMonth,ROW()-43)),0,M47+N10)</f>
        <v>0</v>
      </c>
      <c r="O47" s="75" cm="1">
        <f t="array" ref="O47">IF(AND(INDEX(CapexSalvageMonth,ROW()-43)&lt;&gt;0,O$3&gt;=INDEX(CapexSalvageMonth,ROW()-43)),0,N47+O10)</f>
        <v>0</v>
      </c>
      <c r="P47" s="75" cm="1">
        <f t="array" ref="P47">IF(AND(INDEX(CapexSalvageMonth,ROW()-43)&lt;&gt;0,P$3&gt;=INDEX(CapexSalvageMonth,ROW()-43)),0,O47+P10)</f>
        <v>0</v>
      </c>
      <c r="Q47" s="75" cm="1">
        <f t="array" ref="Q47">IF(AND(INDEX(CapexSalvageMonth,ROW()-43)&lt;&gt;0,Q$3&gt;=INDEX(CapexSalvageMonth,ROW()-43)),0,P47+Q10)</f>
        <v>0</v>
      </c>
      <c r="R47" s="75" cm="1">
        <f t="array" ref="R47">IF(AND(INDEX(CapexSalvageMonth,ROW()-43)&lt;&gt;0,R$3&gt;=INDEX(CapexSalvageMonth,ROW()-43)),0,Q47+R10)</f>
        <v>0</v>
      </c>
      <c r="S47" s="75" cm="1">
        <f t="array" ref="S47">IF(AND(INDEX(CapexSalvageMonth,ROW()-43)&lt;&gt;0,S$3&gt;=INDEX(CapexSalvageMonth,ROW()-43)),0,R47+S10)</f>
        <v>0</v>
      </c>
      <c r="T47" s="75" cm="1">
        <f t="array" ref="T47">IF(AND(INDEX(CapexSalvageMonth,ROW()-43)&lt;&gt;0,T$3&gt;=INDEX(CapexSalvageMonth,ROW()-43)),0,S47+T10)</f>
        <v>0</v>
      </c>
      <c r="U47" s="75" cm="1">
        <f t="array" ref="U47">IF(AND(INDEX(CapexSalvageMonth,ROW()-43)&lt;&gt;0,U$3&gt;=INDEX(CapexSalvageMonth,ROW()-43)),0,T47+U10)</f>
        <v>0</v>
      </c>
      <c r="V47" s="76" cm="1">
        <f t="array" ref="V47">IF(AND(INDEX(CapexSalvageMonth,ROW()-43)&lt;&gt;0,V$3&gt;=INDEX(CapexSalvageMonth,ROW()-43)),0,U47+V10)</f>
        <v>0</v>
      </c>
      <c r="W47" s="74" cm="1">
        <f t="array" ref="W47">IF(AND(INDEX(CapexSalvageMonth,ROW()-43)&lt;&gt;0,W$3&gt;=INDEX(CapexSalvageMonth,ROW()-43)),0,V47+W10)</f>
        <v>0</v>
      </c>
      <c r="X47" s="75" cm="1">
        <f t="array" ref="X47">IF(AND(INDEX(CapexSalvageMonth,ROW()-43)&lt;&gt;0,X$3&gt;=INDEX(CapexSalvageMonth,ROW()-43)),0,W47+X10)</f>
        <v>0</v>
      </c>
      <c r="Y47" s="75" cm="1">
        <f t="array" ref="Y47">IF(AND(INDEX(CapexSalvageMonth,ROW()-43)&lt;&gt;0,Y$3&gt;=INDEX(CapexSalvageMonth,ROW()-43)),0,X47+Y10)</f>
        <v>0</v>
      </c>
      <c r="Z47" s="75" cm="1">
        <f t="array" ref="Z47">IF(AND(INDEX(CapexSalvageMonth,ROW()-43)&lt;&gt;0,Z$3&gt;=INDEX(CapexSalvageMonth,ROW()-43)),0,Y47+Z10)</f>
        <v>0</v>
      </c>
      <c r="AA47" s="75" cm="1">
        <f t="array" ref="AA47">IF(AND(INDEX(CapexSalvageMonth,ROW()-43)&lt;&gt;0,AA$3&gt;=INDEX(CapexSalvageMonth,ROW()-43)),0,Z47+AA10)</f>
        <v>0</v>
      </c>
      <c r="AB47" s="75" cm="1">
        <f t="array" ref="AB47">IF(AND(INDEX(CapexSalvageMonth,ROW()-43)&lt;&gt;0,AB$3&gt;=INDEX(CapexSalvageMonth,ROW()-43)),0,AA47+AB10)</f>
        <v>0</v>
      </c>
      <c r="AC47" s="75" cm="1">
        <f t="array" ref="AC47">IF(AND(INDEX(CapexSalvageMonth,ROW()-43)&lt;&gt;0,AC$3&gt;=INDEX(CapexSalvageMonth,ROW()-43)),0,AB47+AC10)</f>
        <v>0</v>
      </c>
      <c r="AD47" s="75" cm="1">
        <f t="array" ref="AD47">IF(AND(INDEX(CapexSalvageMonth,ROW()-43)&lt;&gt;0,AD$3&gt;=INDEX(CapexSalvageMonth,ROW()-43)),0,AC47+AD10)</f>
        <v>0</v>
      </c>
      <c r="AE47" s="75" cm="1">
        <f t="array" ref="AE47">IF(AND(INDEX(CapexSalvageMonth,ROW()-43)&lt;&gt;0,AE$3&gt;=INDEX(CapexSalvageMonth,ROW()-43)),0,AD47+AE10)</f>
        <v>0</v>
      </c>
      <c r="AF47" s="75" cm="1">
        <f t="array" ref="AF47">IF(AND(INDEX(CapexSalvageMonth,ROW()-43)&lt;&gt;0,AF$3&gt;=INDEX(CapexSalvageMonth,ROW()-43)),0,AE47+AF10)</f>
        <v>0</v>
      </c>
      <c r="AG47" s="75" cm="1">
        <f t="array" ref="AG47">IF(AND(INDEX(CapexSalvageMonth,ROW()-43)&lt;&gt;0,AG$3&gt;=INDEX(CapexSalvageMonth,ROW()-43)),0,AF47+AG10)</f>
        <v>0</v>
      </c>
      <c r="AH47" s="76" cm="1">
        <f t="array" ref="AH47">IF(AND(INDEX(CapexSalvageMonth,ROW()-43)&lt;&gt;0,AH$3&gt;=INDEX(CapexSalvageMonth,ROW()-43)),0,AG47+AH10)</f>
        <v>0</v>
      </c>
      <c r="AI47" s="74" cm="1">
        <f t="array" ref="AI47">IF(AND(INDEX(CapexSalvageMonth,ROW()-43)&lt;&gt;0,AI$3&gt;=INDEX(CapexSalvageMonth,ROW()-43)),0,AH47+AI10)</f>
        <v>0</v>
      </c>
      <c r="AJ47" s="75" cm="1">
        <f t="array" ref="AJ47">IF(AND(INDEX(CapexSalvageMonth,ROW()-43)&lt;&gt;0,AJ$3&gt;=INDEX(CapexSalvageMonth,ROW()-43)),0,AI47+AJ10)</f>
        <v>0</v>
      </c>
      <c r="AK47" s="75" cm="1">
        <f t="array" ref="AK47">IF(AND(INDEX(CapexSalvageMonth,ROW()-43)&lt;&gt;0,AK$3&gt;=INDEX(CapexSalvageMonth,ROW()-43)),0,AJ47+AK10)</f>
        <v>0</v>
      </c>
      <c r="AL47" s="75" cm="1">
        <f t="array" ref="AL47">IF(AND(INDEX(CapexSalvageMonth,ROW()-43)&lt;&gt;0,AL$3&gt;=INDEX(CapexSalvageMonth,ROW()-43)),0,AK47+AL10)</f>
        <v>0</v>
      </c>
      <c r="AM47" s="75" cm="1">
        <f t="array" ref="AM47">IF(AND(INDEX(CapexSalvageMonth,ROW()-43)&lt;&gt;0,AM$3&gt;=INDEX(CapexSalvageMonth,ROW()-43)),0,AL47+AM10)</f>
        <v>0</v>
      </c>
      <c r="AN47" s="75" cm="1">
        <f t="array" ref="AN47">IF(AND(INDEX(CapexSalvageMonth,ROW()-43)&lt;&gt;0,AN$3&gt;=INDEX(CapexSalvageMonth,ROW()-43)),0,AM47+AN10)</f>
        <v>0</v>
      </c>
      <c r="AO47" s="75" cm="1">
        <f t="array" ref="AO47">IF(AND(INDEX(CapexSalvageMonth,ROW()-43)&lt;&gt;0,AO$3&gt;=INDEX(CapexSalvageMonth,ROW()-43)),0,AN47+AO10)</f>
        <v>0</v>
      </c>
      <c r="AP47" s="75" cm="1">
        <f t="array" ref="AP47">IF(AND(INDEX(CapexSalvageMonth,ROW()-43)&lt;&gt;0,AP$3&gt;=INDEX(CapexSalvageMonth,ROW()-43)),0,AO47+AP10)</f>
        <v>0</v>
      </c>
      <c r="AQ47" s="75" cm="1">
        <f t="array" ref="AQ47">IF(AND(INDEX(CapexSalvageMonth,ROW()-43)&lt;&gt;0,AQ$3&gt;=INDEX(CapexSalvageMonth,ROW()-43)),0,AP47+AQ10)</f>
        <v>0</v>
      </c>
      <c r="AR47" s="75" cm="1">
        <f t="array" ref="AR47">IF(AND(INDEX(CapexSalvageMonth,ROW()-43)&lt;&gt;0,AR$3&gt;=INDEX(CapexSalvageMonth,ROW()-43)),0,AQ47+AR10)</f>
        <v>0</v>
      </c>
      <c r="AS47" s="75" cm="1">
        <f t="array" ref="AS47">IF(AND(INDEX(CapexSalvageMonth,ROW()-43)&lt;&gt;0,AS$3&gt;=INDEX(CapexSalvageMonth,ROW()-43)),0,AR47+AS10)</f>
        <v>0</v>
      </c>
      <c r="AT47" s="76" cm="1">
        <f t="array" ref="AT47">IF(AND(INDEX(CapexSalvageMonth,ROW()-43)&lt;&gt;0,AT$3&gt;=INDEX(CapexSalvageMonth,ROW()-43)),0,AS47+AT10)</f>
        <v>0</v>
      </c>
      <c r="AU47" s="74" cm="1">
        <f t="array" ref="AU47">IF(AND(INDEX(CapexSalvageMonth,ROW()-43)&lt;&gt;0,AU$3&gt;=INDEX(CapexSalvageMonth,ROW()-43)),0,AT47+AU10)</f>
        <v>0</v>
      </c>
      <c r="AV47" s="75" cm="1">
        <f t="array" ref="AV47">IF(AND(INDEX(CapexSalvageMonth,ROW()-43)&lt;&gt;0,AV$3&gt;=INDEX(CapexSalvageMonth,ROW()-43)),0,AU47+AV10)</f>
        <v>0</v>
      </c>
      <c r="AW47" s="75" cm="1">
        <f t="array" ref="AW47">IF(AND(INDEX(CapexSalvageMonth,ROW()-43)&lt;&gt;0,AW$3&gt;=INDEX(CapexSalvageMonth,ROW()-43)),0,AV47+AW10)</f>
        <v>0</v>
      </c>
      <c r="AX47" s="75" cm="1">
        <f t="array" ref="AX47">IF(AND(INDEX(CapexSalvageMonth,ROW()-43)&lt;&gt;0,AX$3&gt;=INDEX(CapexSalvageMonth,ROW()-43)),0,AW47+AX10)</f>
        <v>0</v>
      </c>
      <c r="AY47" s="75" cm="1">
        <f t="array" ref="AY47">IF(AND(INDEX(CapexSalvageMonth,ROW()-43)&lt;&gt;0,AY$3&gt;=INDEX(CapexSalvageMonth,ROW()-43)),0,AX47+AY10)</f>
        <v>0</v>
      </c>
      <c r="AZ47" s="75" cm="1">
        <f t="array" ref="AZ47">IF(AND(INDEX(CapexSalvageMonth,ROW()-43)&lt;&gt;0,AZ$3&gt;=INDEX(CapexSalvageMonth,ROW()-43)),0,AY47+AZ10)</f>
        <v>0</v>
      </c>
      <c r="BA47" s="75" cm="1">
        <f t="array" ref="BA47">IF(AND(INDEX(CapexSalvageMonth,ROW()-43)&lt;&gt;0,BA$3&gt;=INDEX(CapexSalvageMonth,ROW()-43)),0,AZ47+BA10)</f>
        <v>0</v>
      </c>
      <c r="BB47" s="75" cm="1">
        <f t="array" ref="BB47">IF(AND(INDEX(CapexSalvageMonth,ROW()-43)&lt;&gt;0,BB$3&gt;=INDEX(CapexSalvageMonth,ROW()-43)),0,BA47+BB10)</f>
        <v>0</v>
      </c>
      <c r="BC47" s="75" cm="1">
        <f t="array" ref="BC47">IF(AND(INDEX(CapexSalvageMonth,ROW()-43)&lt;&gt;0,BC$3&gt;=INDEX(CapexSalvageMonth,ROW()-43)),0,BB47+BC10)</f>
        <v>0</v>
      </c>
      <c r="BD47" s="75" cm="1">
        <f t="array" ref="BD47">IF(AND(INDEX(CapexSalvageMonth,ROW()-43)&lt;&gt;0,BD$3&gt;=INDEX(CapexSalvageMonth,ROW()-43)),0,BC47+BD10)</f>
        <v>0</v>
      </c>
      <c r="BE47" s="75" cm="1">
        <f t="array" ref="BE47">IF(AND(INDEX(CapexSalvageMonth,ROW()-43)&lt;&gt;0,BE$3&gt;=INDEX(CapexSalvageMonth,ROW()-43)),0,BD47+BE10)</f>
        <v>0</v>
      </c>
      <c r="BF47" s="76" cm="1">
        <f t="array" ref="BF47">IF(AND(INDEX(CapexSalvageMonth,ROW()-43)&lt;&gt;0,BF$3&gt;=INDEX(CapexSalvageMonth,ROW()-43)),0,BE47+BF10)</f>
        <v>0</v>
      </c>
      <c r="BG47" s="74" cm="1">
        <f t="array" ref="BG47">IF(AND(INDEX(CapexSalvageMonth,ROW()-43)&lt;&gt;0,BG$3&gt;=INDEX(CapexSalvageMonth,ROW()-43)),0,BF47+BG10)</f>
        <v>0</v>
      </c>
      <c r="BH47" s="75" cm="1">
        <f t="array" ref="BH47">IF(AND(INDEX(CapexSalvageMonth,ROW()-43)&lt;&gt;0,BH$3&gt;=INDEX(CapexSalvageMonth,ROW()-43)),0,BG47+BH10)</f>
        <v>0</v>
      </c>
      <c r="BI47" s="75" cm="1">
        <f t="array" ref="BI47">IF(AND(INDEX(CapexSalvageMonth,ROW()-43)&lt;&gt;0,BI$3&gt;=INDEX(CapexSalvageMonth,ROW()-43)),0,BH47+BI10)</f>
        <v>0</v>
      </c>
      <c r="BJ47" s="75" cm="1">
        <f t="array" ref="BJ47">IF(AND(INDEX(CapexSalvageMonth,ROW()-43)&lt;&gt;0,BJ$3&gt;=INDEX(CapexSalvageMonth,ROW()-43)),0,BI47+BJ10)</f>
        <v>0</v>
      </c>
      <c r="BK47" s="75" cm="1">
        <f t="array" ref="BK47">IF(AND(INDEX(CapexSalvageMonth,ROW()-43)&lt;&gt;0,BK$3&gt;=INDEX(CapexSalvageMonth,ROW()-43)),0,BJ47+BK10)</f>
        <v>0</v>
      </c>
      <c r="BL47" s="75" cm="1">
        <f t="array" ref="BL47">IF(AND(INDEX(CapexSalvageMonth,ROW()-43)&lt;&gt;0,BL$3&gt;=INDEX(CapexSalvageMonth,ROW()-43)),0,BK47+BL10)</f>
        <v>0</v>
      </c>
      <c r="BM47" s="75" cm="1">
        <f t="array" ref="BM47">IF(AND(INDEX(CapexSalvageMonth,ROW()-43)&lt;&gt;0,BM$3&gt;=INDEX(CapexSalvageMonth,ROW()-43)),0,BL47+BM10)</f>
        <v>0</v>
      </c>
      <c r="BN47" s="75" cm="1">
        <f t="array" ref="BN47">IF(AND(INDEX(CapexSalvageMonth,ROW()-43)&lt;&gt;0,BN$3&gt;=INDEX(CapexSalvageMonth,ROW()-43)),0,BM47+BN10)</f>
        <v>0</v>
      </c>
      <c r="BO47" s="75" cm="1">
        <f t="array" ref="BO47">IF(AND(INDEX(CapexSalvageMonth,ROW()-43)&lt;&gt;0,BO$3&gt;=INDEX(CapexSalvageMonth,ROW()-43)),0,BN47+BO10)</f>
        <v>0</v>
      </c>
      <c r="BP47" s="75" cm="1">
        <f t="array" ref="BP47">IF(AND(INDEX(CapexSalvageMonth,ROW()-43)&lt;&gt;0,BP$3&gt;=INDEX(CapexSalvageMonth,ROW()-43)),0,BO47+BP10)</f>
        <v>0</v>
      </c>
      <c r="BQ47" s="75" cm="1">
        <f t="array" ref="BQ47">IF(AND(INDEX(CapexSalvageMonth,ROW()-43)&lt;&gt;0,BQ$3&gt;=INDEX(CapexSalvageMonth,ROW()-43)),0,BP47+BQ10)</f>
        <v>0</v>
      </c>
      <c r="BR47" s="76" cm="1">
        <f t="array" ref="BR47">IF(AND(INDEX(CapexSalvageMonth,ROW()-43)&lt;&gt;0,BR$3&gt;=INDEX(CapexSalvageMonth,ROW()-43)),0,BQ47+BR10)</f>
        <v>0</v>
      </c>
    </row>
    <row r="48" spans="1:73" hidden="1" x14ac:dyDescent="0.25">
      <c r="C48" s="72">
        <f t="shared" si="24"/>
        <v>0</v>
      </c>
      <c r="E48" s="73">
        <f t="shared" si="19"/>
        <v>0</v>
      </c>
      <c r="F48" s="73">
        <f t="shared" si="20"/>
        <v>0</v>
      </c>
      <c r="G48" s="73">
        <f t="shared" si="21"/>
        <v>0</v>
      </c>
      <c r="H48" s="73">
        <f t="shared" si="22"/>
        <v>0</v>
      </c>
      <c r="I48" s="73">
        <f t="shared" si="23"/>
        <v>0</v>
      </c>
      <c r="K48" s="74" cm="1">
        <f t="array" ref="K48">IF(AND(INDEX(CapexSalvageMonth,ROW()-43)&lt;&gt;0,K$3&gt;=INDEX(CapexSalvageMonth,ROW()-43)),0,K11)</f>
        <v>0</v>
      </c>
      <c r="L48" s="75" cm="1">
        <f t="array" ref="L48">IF(AND(INDEX(CapexSalvageMonth,ROW()-43)&lt;&gt;0,L$3&gt;=INDEX(CapexSalvageMonth,ROW()-43)),0,K48+L11)</f>
        <v>0</v>
      </c>
      <c r="M48" s="75" cm="1">
        <f t="array" ref="M48">IF(AND(INDEX(CapexSalvageMonth,ROW()-43)&lt;&gt;0,M$3&gt;=INDEX(CapexSalvageMonth,ROW()-43)),0,L48+M11)</f>
        <v>0</v>
      </c>
      <c r="N48" s="75" cm="1">
        <f t="array" ref="N48">IF(AND(INDEX(CapexSalvageMonth,ROW()-43)&lt;&gt;0,N$3&gt;=INDEX(CapexSalvageMonth,ROW()-43)),0,M48+N11)</f>
        <v>0</v>
      </c>
      <c r="O48" s="75" cm="1">
        <f t="array" ref="O48">IF(AND(INDEX(CapexSalvageMonth,ROW()-43)&lt;&gt;0,O$3&gt;=INDEX(CapexSalvageMonth,ROW()-43)),0,N48+O11)</f>
        <v>0</v>
      </c>
      <c r="P48" s="75" cm="1">
        <f t="array" ref="P48">IF(AND(INDEX(CapexSalvageMonth,ROW()-43)&lt;&gt;0,P$3&gt;=INDEX(CapexSalvageMonth,ROW()-43)),0,O48+P11)</f>
        <v>0</v>
      </c>
      <c r="Q48" s="75" cm="1">
        <f t="array" ref="Q48">IF(AND(INDEX(CapexSalvageMonth,ROW()-43)&lt;&gt;0,Q$3&gt;=INDEX(CapexSalvageMonth,ROW()-43)),0,P48+Q11)</f>
        <v>0</v>
      </c>
      <c r="R48" s="75" cm="1">
        <f t="array" ref="R48">IF(AND(INDEX(CapexSalvageMonth,ROW()-43)&lt;&gt;0,R$3&gt;=INDEX(CapexSalvageMonth,ROW()-43)),0,Q48+R11)</f>
        <v>0</v>
      </c>
      <c r="S48" s="75" cm="1">
        <f t="array" ref="S48">IF(AND(INDEX(CapexSalvageMonth,ROW()-43)&lt;&gt;0,S$3&gt;=INDEX(CapexSalvageMonth,ROW()-43)),0,R48+S11)</f>
        <v>0</v>
      </c>
      <c r="T48" s="75" cm="1">
        <f t="array" ref="T48">IF(AND(INDEX(CapexSalvageMonth,ROW()-43)&lt;&gt;0,T$3&gt;=INDEX(CapexSalvageMonth,ROW()-43)),0,S48+T11)</f>
        <v>0</v>
      </c>
      <c r="U48" s="75" cm="1">
        <f t="array" ref="U48">IF(AND(INDEX(CapexSalvageMonth,ROW()-43)&lt;&gt;0,U$3&gt;=INDEX(CapexSalvageMonth,ROW()-43)),0,T48+U11)</f>
        <v>0</v>
      </c>
      <c r="V48" s="76" cm="1">
        <f t="array" ref="V48">IF(AND(INDEX(CapexSalvageMonth,ROW()-43)&lt;&gt;0,V$3&gt;=INDEX(CapexSalvageMonth,ROW()-43)),0,U48+V11)</f>
        <v>0</v>
      </c>
      <c r="W48" s="74" cm="1">
        <f t="array" ref="W48">IF(AND(INDEX(CapexSalvageMonth,ROW()-43)&lt;&gt;0,W$3&gt;=INDEX(CapexSalvageMonth,ROW()-43)),0,V48+W11)</f>
        <v>0</v>
      </c>
      <c r="X48" s="75" cm="1">
        <f t="array" ref="X48">IF(AND(INDEX(CapexSalvageMonth,ROW()-43)&lt;&gt;0,X$3&gt;=INDEX(CapexSalvageMonth,ROW()-43)),0,W48+X11)</f>
        <v>0</v>
      </c>
      <c r="Y48" s="75" cm="1">
        <f t="array" ref="Y48">IF(AND(INDEX(CapexSalvageMonth,ROW()-43)&lt;&gt;0,Y$3&gt;=INDEX(CapexSalvageMonth,ROW()-43)),0,X48+Y11)</f>
        <v>0</v>
      </c>
      <c r="Z48" s="75" cm="1">
        <f t="array" ref="Z48">IF(AND(INDEX(CapexSalvageMonth,ROW()-43)&lt;&gt;0,Z$3&gt;=INDEX(CapexSalvageMonth,ROW()-43)),0,Y48+Z11)</f>
        <v>0</v>
      </c>
      <c r="AA48" s="75" cm="1">
        <f t="array" ref="AA48">IF(AND(INDEX(CapexSalvageMonth,ROW()-43)&lt;&gt;0,AA$3&gt;=INDEX(CapexSalvageMonth,ROW()-43)),0,Z48+AA11)</f>
        <v>0</v>
      </c>
      <c r="AB48" s="75" cm="1">
        <f t="array" ref="AB48">IF(AND(INDEX(CapexSalvageMonth,ROW()-43)&lt;&gt;0,AB$3&gt;=INDEX(CapexSalvageMonth,ROW()-43)),0,AA48+AB11)</f>
        <v>0</v>
      </c>
      <c r="AC48" s="75" cm="1">
        <f t="array" ref="AC48">IF(AND(INDEX(CapexSalvageMonth,ROW()-43)&lt;&gt;0,AC$3&gt;=INDEX(CapexSalvageMonth,ROW()-43)),0,AB48+AC11)</f>
        <v>0</v>
      </c>
      <c r="AD48" s="75" cm="1">
        <f t="array" ref="AD48">IF(AND(INDEX(CapexSalvageMonth,ROW()-43)&lt;&gt;0,AD$3&gt;=INDEX(CapexSalvageMonth,ROW()-43)),0,AC48+AD11)</f>
        <v>0</v>
      </c>
      <c r="AE48" s="75" cm="1">
        <f t="array" ref="AE48">IF(AND(INDEX(CapexSalvageMonth,ROW()-43)&lt;&gt;0,AE$3&gt;=INDEX(CapexSalvageMonth,ROW()-43)),0,AD48+AE11)</f>
        <v>0</v>
      </c>
      <c r="AF48" s="75" cm="1">
        <f t="array" ref="AF48">IF(AND(INDEX(CapexSalvageMonth,ROW()-43)&lt;&gt;0,AF$3&gt;=INDEX(CapexSalvageMonth,ROW()-43)),0,AE48+AF11)</f>
        <v>0</v>
      </c>
      <c r="AG48" s="75" cm="1">
        <f t="array" ref="AG48">IF(AND(INDEX(CapexSalvageMonth,ROW()-43)&lt;&gt;0,AG$3&gt;=INDEX(CapexSalvageMonth,ROW()-43)),0,AF48+AG11)</f>
        <v>0</v>
      </c>
      <c r="AH48" s="76" cm="1">
        <f t="array" ref="AH48">IF(AND(INDEX(CapexSalvageMonth,ROW()-43)&lt;&gt;0,AH$3&gt;=INDEX(CapexSalvageMonth,ROW()-43)),0,AG48+AH11)</f>
        <v>0</v>
      </c>
      <c r="AI48" s="74" cm="1">
        <f t="array" ref="AI48">IF(AND(INDEX(CapexSalvageMonth,ROW()-43)&lt;&gt;0,AI$3&gt;=INDEX(CapexSalvageMonth,ROW()-43)),0,AH48+AI11)</f>
        <v>0</v>
      </c>
      <c r="AJ48" s="75" cm="1">
        <f t="array" ref="AJ48">IF(AND(INDEX(CapexSalvageMonth,ROW()-43)&lt;&gt;0,AJ$3&gt;=INDEX(CapexSalvageMonth,ROW()-43)),0,AI48+AJ11)</f>
        <v>0</v>
      </c>
      <c r="AK48" s="75" cm="1">
        <f t="array" ref="AK48">IF(AND(INDEX(CapexSalvageMonth,ROW()-43)&lt;&gt;0,AK$3&gt;=INDEX(CapexSalvageMonth,ROW()-43)),0,AJ48+AK11)</f>
        <v>0</v>
      </c>
      <c r="AL48" s="75" cm="1">
        <f t="array" ref="AL48">IF(AND(INDEX(CapexSalvageMonth,ROW()-43)&lt;&gt;0,AL$3&gt;=INDEX(CapexSalvageMonth,ROW()-43)),0,AK48+AL11)</f>
        <v>0</v>
      </c>
      <c r="AM48" s="75" cm="1">
        <f t="array" ref="AM48">IF(AND(INDEX(CapexSalvageMonth,ROW()-43)&lt;&gt;0,AM$3&gt;=INDEX(CapexSalvageMonth,ROW()-43)),0,AL48+AM11)</f>
        <v>0</v>
      </c>
      <c r="AN48" s="75" cm="1">
        <f t="array" ref="AN48">IF(AND(INDEX(CapexSalvageMonth,ROW()-43)&lt;&gt;0,AN$3&gt;=INDEX(CapexSalvageMonth,ROW()-43)),0,AM48+AN11)</f>
        <v>0</v>
      </c>
      <c r="AO48" s="75" cm="1">
        <f t="array" ref="AO48">IF(AND(INDEX(CapexSalvageMonth,ROW()-43)&lt;&gt;0,AO$3&gt;=INDEX(CapexSalvageMonth,ROW()-43)),0,AN48+AO11)</f>
        <v>0</v>
      </c>
      <c r="AP48" s="75" cm="1">
        <f t="array" ref="AP48">IF(AND(INDEX(CapexSalvageMonth,ROW()-43)&lt;&gt;0,AP$3&gt;=INDEX(CapexSalvageMonth,ROW()-43)),0,AO48+AP11)</f>
        <v>0</v>
      </c>
      <c r="AQ48" s="75" cm="1">
        <f t="array" ref="AQ48">IF(AND(INDEX(CapexSalvageMonth,ROW()-43)&lt;&gt;0,AQ$3&gt;=INDEX(CapexSalvageMonth,ROW()-43)),0,AP48+AQ11)</f>
        <v>0</v>
      </c>
      <c r="AR48" s="75" cm="1">
        <f t="array" ref="AR48">IF(AND(INDEX(CapexSalvageMonth,ROW()-43)&lt;&gt;0,AR$3&gt;=INDEX(CapexSalvageMonth,ROW()-43)),0,AQ48+AR11)</f>
        <v>0</v>
      </c>
      <c r="AS48" s="75" cm="1">
        <f t="array" ref="AS48">IF(AND(INDEX(CapexSalvageMonth,ROW()-43)&lt;&gt;0,AS$3&gt;=INDEX(CapexSalvageMonth,ROW()-43)),0,AR48+AS11)</f>
        <v>0</v>
      </c>
      <c r="AT48" s="76" cm="1">
        <f t="array" ref="AT48">IF(AND(INDEX(CapexSalvageMonth,ROW()-43)&lt;&gt;0,AT$3&gt;=INDEX(CapexSalvageMonth,ROW()-43)),0,AS48+AT11)</f>
        <v>0</v>
      </c>
      <c r="AU48" s="74" cm="1">
        <f t="array" ref="AU48">IF(AND(INDEX(CapexSalvageMonth,ROW()-43)&lt;&gt;0,AU$3&gt;=INDEX(CapexSalvageMonth,ROW()-43)),0,AT48+AU11)</f>
        <v>0</v>
      </c>
      <c r="AV48" s="75" cm="1">
        <f t="array" ref="AV48">IF(AND(INDEX(CapexSalvageMonth,ROW()-43)&lt;&gt;0,AV$3&gt;=INDEX(CapexSalvageMonth,ROW()-43)),0,AU48+AV11)</f>
        <v>0</v>
      </c>
      <c r="AW48" s="75" cm="1">
        <f t="array" ref="AW48">IF(AND(INDEX(CapexSalvageMonth,ROW()-43)&lt;&gt;0,AW$3&gt;=INDEX(CapexSalvageMonth,ROW()-43)),0,AV48+AW11)</f>
        <v>0</v>
      </c>
      <c r="AX48" s="75" cm="1">
        <f t="array" ref="AX48">IF(AND(INDEX(CapexSalvageMonth,ROW()-43)&lt;&gt;0,AX$3&gt;=INDEX(CapexSalvageMonth,ROW()-43)),0,AW48+AX11)</f>
        <v>0</v>
      </c>
      <c r="AY48" s="75" cm="1">
        <f t="array" ref="AY48">IF(AND(INDEX(CapexSalvageMonth,ROW()-43)&lt;&gt;0,AY$3&gt;=INDEX(CapexSalvageMonth,ROW()-43)),0,AX48+AY11)</f>
        <v>0</v>
      </c>
      <c r="AZ48" s="75" cm="1">
        <f t="array" ref="AZ48">IF(AND(INDEX(CapexSalvageMonth,ROW()-43)&lt;&gt;0,AZ$3&gt;=INDEX(CapexSalvageMonth,ROW()-43)),0,AY48+AZ11)</f>
        <v>0</v>
      </c>
      <c r="BA48" s="75" cm="1">
        <f t="array" ref="BA48">IF(AND(INDEX(CapexSalvageMonth,ROW()-43)&lt;&gt;0,BA$3&gt;=INDEX(CapexSalvageMonth,ROW()-43)),0,AZ48+BA11)</f>
        <v>0</v>
      </c>
      <c r="BB48" s="75" cm="1">
        <f t="array" ref="BB48">IF(AND(INDEX(CapexSalvageMonth,ROW()-43)&lt;&gt;0,BB$3&gt;=INDEX(CapexSalvageMonth,ROW()-43)),0,BA48+BB11)</f>
        <v>0</v>
      </c>
      <c r="BC48" s="75" cm="1">
        <f t="array" ref="BC48">IF(AND(INDEX(CapexSalvageMonth,ROW()-43)&lt;&gt;0,BC$3&gt;=INDEX(CapexSalvageMonth,ROW()-43)),0,BB48+BC11)</f>
        <v>0</v>
      </c>
      <c r="BD48" s="75" cm="1">
        <f t="array" ref="BD48">IF(AND(INDEX(CapexSalvageMonth,ROW()-43)&lt;&gt;0,BD$3&gt;=INDEX(CapexSalvageMonth,ROW()-43)),0,BC48+BD11)</f>
        <v>0</v>
      </c>
      <c r="BE48" s="75" cm="1">
        <f t="array" ref="BE48">IF(AND(INDEX(CapexSalvageMonth,ROW()-43)&lt;&gt;0,BE$3&gt;=INDEX(CapexSalvageMonth,ROW()-43)),0,BD48+BE11)</f>
        <v>0</v>
      </c>
      <c r="BF48" s="76" cm="1">
        <f t="array" ref="BF48">IF(AND(INDEX(CapexSalvageMonth,ROW()-43)&lt;&gt;0,BF$3&gt;=INDEX(CapexSalvageMonth,ROW()-43)),0,BE48+BF11)</f>
        <v>0</v>
      </c>
      <c r="BG48" s="74" cm="1">
        <f t="array" ref="BG48">IF(AND(INDEX(CapexSalvageMonth,ROW()-43)&lt;&gt;0,BG$3&gt;=INDEX(CapexSalvageMonth,ROW()-43)),0,BF48+BG11)</f>
        <v>0</v>
      </c>
      <c r="BH48" s="75" cm="1">
        <f t="array" ref="BH48">IF(AND(INDEX(CapexSalvageMonth,ROW()-43)&lt;&gt;0,BH$3&gt;=INDEX(CapexSalvageMonth,ROW()-43)),0,BG48+BH11)</f>
        <v>0</v>
      </c>
      <c r="BI48" s="75" cm="1">
        <f t="array" ref="BI48">IF(AND(INDEX(CapexSalvageMonth,ROW()-43)&lt;&gt;0,BI$3&gt;=INDEX(CapexSalvageMonth,ROW()-43)),0,BH48+BI11)</f>
        <v>0</v>
      </c>
      <c r="BJ48" s="75" cm="1">
        <f t="array" ref="BJ48">IF(AND(INDEX(CapexSalvageMonth,ROW()-43)&lt;&gt;0,BJ$3&gt;=INDEX(CapexSalvageMonth,ROW()-43)),0,BI48+BJ11)</f>
        <v>0</v>
      </c>
      <c r="BK48" s="75" cm="1">
        <f t="array" ref="BK48">IF(AND(INDEX(CapexSalvageMonth,ROW()-43)&lt;&gt;0,BK$3&gt;=INDEX(CapexSalvageMonth,ROW()-43)),0,BJ48+BK11)</f>
        <v>0</v>
      </c>
      <c r="BL48" s="75" cm="1">
        <f t="array" ref="BL48">IF(AND(INDEX(CapexSalvageMonth,ROW()-43)&lt;&gt;0,BL$3&gt;=INDEX(CapexSalvageMonth,ROW()-43)),0,BK48+BL11)</f>
        <v>0</v>
      </c>
      <c r="BM48" s="75" cm="1">
        <f t="array" ref="BM48">IF(AND(INDEX(CapexSalvageMonth,ROW()-43)&lt;&gt;0,BM$3&gt;=INDEX(CapexSalvageMonth,ROW()-43)),0,BL48+BM11)</f>
        <v>0</v>
      </c>
      <c r="BN48" s="75" cm="1">
        <f t="array" ref="BN48">IF(AND(INDEX(CapexSalvageMonth,ROW()-43)&lt;&gt;0,BN$3&gt;=INDEX(CapexSalvageMonth,ROW()-43)),0,BM48+BN11)</f>
        <v>0</v>
      </c>
      <c r="BO48" s="75" cm="1">
        <f t="array" ref="BO48">IF(AND(INDEX(CapexSalvageMonth,ROW()-43)&lt;&gt;0,BO$3&gt;=INDEX(CapexSalvageMonth,ROW()-43)),0,BN48+BO11)</f>
        <v>0</v>
      </c>
      <c r="BP48" s="75" cm="1">
        <f t="array" ref="BP48">IF(AND(INDEX(CapexSalvageMonth,ROW()-43)&lt;&gt;0,BP$3&gt;=INDEX(CapexSalvageMonth,ROW()-43)),0,BO48+BP11)</f>
        <v>0</v>
      </c>
      <c r="BQ48" s="75" cm="1">
        <f t="array" ref="BQ48">IF(AND(INDEX(CapexSalvageMonth,ROW()-43)&lt;&gt;0,BQ$3&gt;=INDEX(CapexSalvageMonth,ROW()-43)),0,BP48+BQ11)</f>
        <v>0</v>
      </c>
      <c r="BR48" s="76" cm="1">
        <f t="array" ref="BR48">IF(AND(INDEX(CapexSalvageMonth,ROW()-43)&lt;&gt;0,BR$3&gt;=INDEX(CapexSalvageMonth,ROW()-43)),0,BQ48+BR11)</f>
        <v>0</v>
      </c>
    </row>
    <row r="49" spans="3:70" hidden="1" x14ac:dyDescent="0.25">
      <c r="C49" s="72">
        <f t="shared" si="24"/>
        <v>0</v>
      </c>
      <c r="E49" s="73">
        <f t="shared" si="19"/>
        <v>0</v>
      </c>
      <c r="F49" s="73">
        <f t="shared" si="20"/>
        <v>0</v>
      </c>
      <c r="G49" s="73">
        <f t="shared" si="21"/>
        <v>0</v>
      </c>
      <c r="H49" s="73">
        <f t="shared" si="22"/>
        <v>0</v>
      </c>
      <c r="I49" s="73">
        <f t="shared" si="23"/>
        <v>0</v>
      </c>
      <c r="K49" s="74" cm="1">
        <f t="array" ref="K49">IF(AND(INDEX(CapexSalvageMonth,ROW()-43)&lt;&gt;0,K$3&gt;=INDEX(CapexSalvageMonth,ROW()-43)),0,K12)</f>
        <v>0</v>
      </c>
      <c r="L49" s="75" cm="1">
        <f t="array" ref="L49">IF(AND(INDEX(CapexSalvageMonth,ROW()-43)&lt;&gt;0,L$3&gt;=INDEX(CapexSalvageMonth,ROW()-43)),0,K49+L12)</f>
        <v>0</v>
      </c>
      <c r="M49" s="75" cm="1">
        <f t="array" ref="M49">IF(AND(INDEX(CapexSalvageMonth,ROW()-43)&lt;&gt;0,M$3&gt;=INDEX(CapexSalvageMonth,ROW()-43)),0,L49+M12)</f>
        <v>0</v>
      </c>
      <c r="N49" s="75" cm="1">
        <f t="array" ref="N49">IF(AND(INDEX(CapexSalvageMonth,ROW()-43)&lt;&gt;0,N$3&gt;=INDEX(CapexSalvageMonth,ROW()-43)),0,M49+N12)</f>
        <v>0</v>
      </c>
      <c r="O49" s="75" cm="1">
        <f t="array" ref="O49">IF(AND(INDEX(CapexSalvageMonth,ROW()-43)&lt;&gt;0,O$3&gt;=INDEX(CapexSalvageMonth,ROW()-43)),0,N49+O12)</f>
        <v>0</v>
      </c>
      <c r="P49" s="75" cm="1">
        <f t="array" ref="P49">IF(AND(INDEX(CapexSalvageMonth,ROW()-43)&lt;&gt;0,P$3&gt;=INDEX(CapexSalvageMonth,ROW()-43)),0,O49+P12)</f>
        <v>0</v>
      </c>
      <c r="Q49" s="75" cm="1">
        <f t="array" ref="Q49">IF(AND(INDEX(CapexSalvageMonth,ROW()-43)&lt;&gt;0,Q$3&gt;=INDEX(CapexSalvageMonth,ROW()-43)),0,P49+Q12)</f>
        <v>0</v>
      </c>
      <c r="R49" s="75" cm="1">
        <f t="array" ref="R49">IF(AND(INDEX(CapexSalvageMonth,ROW()-43)&lt;&gt;0,R$3&gt;=INDEX(CapexSalvageMonth,ROW()-43)),0,Q49+R12)</f>
        <v>0</v>
      </c>
      <c r="S49" s="75" cm="1">
        <f t="array" ref="S49">IF(AND(INDEX(CapexSalvageMonth,ROW()-43)&lt;&gt;0,S$3&gt;=INDEX(CapexSalvageMonth,ROW()-43)),0,R49+S12)</f>
        <v>0</v>
      </c>
      <c r="T49" s="75" cm="1">
        <f t="array" ref="T49">IF(AND(INDEX(CapexSalvageMonth,ROW()-43)&lt;&gt;0,T$3&gt;=INDEX(CapexSalvageMonth,ROW()-43)),0,S49+T12)</f>
        <v>0</v>
      </c>
      <c r="U49" s="75" cm="1">
        <f t="array" ref="U49">IF(AND(INDEX(CapexSalvageMonth,ROW()-43)&lt;&gt;0,U$3&gt;=INDEX(CapexSalvageMonth,ROW()-43)),0,T49+U12)</f>
        <v>0</v>
      </c>
      <c r="V49" s="76" cm="1">
        <f t="array" ref="V49">IF(AND(INDEX(CapexSalvageMonth,ROW()-43)&lt;&gt;0,V$3&gt;=INDEX(CapexSalvageMonth,ROW()-43)),0,U49+V12)</f>
        <v>0</v>
      </c>
      <c r="W49" s="74" cm="1">
        <f t="array" ref="W49">IF(AND(INDEX(CapexSalvageMonth,ROW()-43)&lt;&gt;0,W$3&gt;=INDEX(CapexSalvageMonth,ROW()-43)),0,V49+W12)</f>
        <v>0</v>
      </c>
      <c r="X49" s="75" cm="1">
        <f t="array" ref="X49">IF(AND(INDEX(CapexSalvageMonth,ROW()-43)&lt;&gt;0,X$3&gt;=INDEX(CapexSalvageMonth,ROW()-43)),0,W49+X12)</f>
        <v>0</v>
      </c>
      <c r="Y49" s="75" cm="1">
        <f t="array" ref="Y49">IF(AND(INDEX(CapexSalvageMonth,ROW()-43)&lt;&gt;0,Y$3&gt;=INDEX(CapexSalvageMonth,ROW()-43)),0,X49+Y12)</f>
        <v>0</v>
      </c>
      <c r="Z49" s="75" cm="1">
        <f t="array" ref="Z49">IF(AND(INDEX(CapexSalvageMonth,ROW()-43)&lt;&gt;0,Z$3&gt;=INDEX(CapexSalvageMonth,ROW()-43)),0,Y49+Z12)</f>
        <v>0</v>
      </c>
      <c r="AA49" s="75" cm="1">
        <f t="array" ref="AA49">IF(AND(INDEX(CapexSalvageMonth,ROW()-43)&lt;&gt;0,AA$3&gt;=INDEX(CapexSalvageMonth,ROW()-43)),0,Z49+AA12)</f>
        <v>0</v>
      </c>
      <c r="AB49" s="75" cm="1">
        <f t="array" ref="AB49">IF(AND(INDEX(CapexSalvageMonth,ROW()-43)&lt;&gt;0,AB$3&gt;=INDEX(CapexSalvageMonth,ROW()-43)),0,AA49+AB12)</f>
        <v>0</v>
      </c>
      <c r="AC49" s="75" cm="1">
        <f t="array" ref="AC49">IF(AND(INDEX(CapexSalvageMonth,ROW()-43)&lt;&gt;0,AC$3&gt;=INDEX(CapexSalvageMonth,ROW()-43)),0,AB49+AC12)</f>
        <v>0</v>
      </c>
      <c r="AD49" s="75" cm="1">
        <f t="array" ref="AD49">IF(AND(INDEX(CapexSalvageMonth,ROW()-43)&lt;&gt;0,AD$3&gt;=INDEX(CapexSalvageMonth,ROW()-43)),0,AC49+AD12)</f>
        <v>0</v>
      </c>
      <c r="AE49" s="75" cm="1">
        <f t="array" ref="AE49">IF(AND(INDEX(CapexSalvageMonth,ROW()-43)&lt;&gt;0,AE$3&gt;=INDEX(CapexSalvageMonth,ROW()-43)),0,AD49+AE12)</f>
        <v>0</v>
      </c>
      <c r="AF49" s="75" cm="1">
        <f t="array" ref="AF49">IF(AND(INDEX(CapexSalvageMonth,ROW()-43)&lt;&gt;0,AF$3&gt;=INDEX(CapexSalvageMonth,ROW()-43)),0,AE49+AF12)</f>
        <v>0</v>
      </c>
      <c r="AG49" s="75" cm="1">
        <f t="array" ref="AG49">IF(AND(INDEX(CapexSalvageMonth,ROW()-43)&lt;&gt;0,AG$3&gt;=INDEX(CapexSalvageMonth,ROW()-43)),0,AF49+AG12)</f>
        <v>0</v>
      </c>
      <c r="AH49" s="76" cm="1">
        <f t="array" ref="AH49">IF(AND(INDEX(CapexSalvageMonth,ROW()-43)&lt;&gt;0,AH$3&gt;=INDEX(CapexSalvageMonth,ROW()-43)),0,AG49+AH12)</f>
        <v>0</v>
      </c>
      <c r="AI49" s="74" cm="1">
        <f t="array" ref="AI49">IF(AND(INDEX(CapexSalvageMonth,ROW()-43)&lt;&gt;0,AI$3&gt;=INDEX(CapexSalvageMonth,ROW()-43)),0,AH49+AI12)</f>
        <v>0</v>
      </c>
      <c r="AJ49" s="75" cm="1">
        <f t="array" ref="AJ49">IF(AND(INDEX(CapexSalvageMonth,ROW()-43)&lt;&gt;0,AJ$3&gt;=INDEX(CapexSalvageMonth,ROW()-43)),0,AI49+AJ12)</f>
        <v>0</v>
      </c>
      <c r="AK49" s="75" cm="1">
        <f t="array" ref="AK49">IF(AND(INDEX(CapexSalvageMonth,ROW()-43)&lt;&gt;0,AK$3&gt;=INDEX(CapexSalvageMonth,ROW()-43)),0,AJ49+AK12)</f>
        <v>0</v>
      </c>
      <c r="AL49" s="75" cm="1">
        <f t="array" ref="AL49">IF(AND(INDEX(CapexSalvageMonth,ROW()-43)&lt;&gt;0,AL$3&gt;=INDEX(CapexSalvageMonth,ROW()-43)),0,AK49+AL12)</f>
        <v>0</v>
      </c>
      <c r="AM49" s="75" cm="1">
        <f t="array" ref="AM49">IF(AND(INDEX(CapexSalvageMonth,ROW()-43)&lt;&gt;0,AM$3&gt;=INDEX(CapexSalvageMonth,ROW()-43)),0,AL49+AM12)</f>
        <v>0</v>
      </c>
      <c r="AN49" s="75" cm="1">
        <f t="array" ref="AN49">IF(AND(INDEX(CapexSalvageMonth,ROW()-43)&lt;&gt;0,AN$3&gt;=INDEX(CapexSalvageMonth,ROW()-43)),0,AM49+AN12)</f>
        <v>0</v>
      </c>
      <c r="AO49" s="75" cm="1">
        <f t="array" ref="AO49">IF(AND(INDEX(CapexSalvageMonth,ROW()-43)&lt;&gt;0,AO$3&gt;=INDEX(CapexSalvageMonth,ROW()-43)),0,AN49+AO12)</f>
        <v>0</v>
      </c>
      <c r="AP49" s="75" cm="1">
        <f t="array" ref="AP49">IF(AND(INDEX(CapexSalvageMonth,ROW()-43)&lt;&gt;0,AP$3&gt;=INDEX(CapexSalvageMonth,ROW()-43)),0,AO49+AP12)</f>
        <v>0</v>
      </c>
      <c r="AQ49" s="75" cm="1">
        <f t="array" ref="AQ49">IF(AND(INDEX(CapexSalvageMonth,ROW()-43)&lt;&gt;0,AQ$3&gt;=INDEX(CapexSalvageMonth,ROW()-43)),0,AP49+AQ12)</f>
        <v>0</v>
      </c>
      <c r="AR49" s="75" cm="1">
        <f t="array" ref="AR49">IF(AND(INDEX(CapexSalvageMonth,ROW()-43)&lt;&gt;0,AR$3&gt;=INDEX(CapexSalvageMonth,ROW()-43)),0,AQ49+AR12)</f>
        <v>0</v>
      </c>
      <c r="AS49" s="75" cm="1">
        <f t="array" ref="AS49">IF(AND(INDEX(CapexSalvageMonth,ROW()-43)&lt;&gt;0,AS$3&gt;=INDEX(CapexSalvageMonth,ROW()-43)),0,AR49+AS12)</f>
        <v>0</v>
      </c>
      <c r="AT49" s="76" cm="1">
        <f t="array" ref="AT49">IF(AND(INDEX(CapexSalvageMonth,ROW()-43)&lt;&gt;0,AT$3&gt;=INDEX(CapexSalvageMonth,ROW()-43)),0,AS49+AT12)</f>
        <v>0</v>
      </c>
      <c r="AU49" s="74" cm="1">
        <f t="array" ref="AU49">IF(AND(INDEX(CapexSalvageMonth,ROW()-43)&lt;&gt;0,AU$3&gt;=INDEX(CapexSalvageMonth,ROW()-43)),0,AT49+AU12)</f>
        <v>0</v>
      </c>
      <c r="AV49" s="75" cm="1">
        <f t="array" ref="AV49">IF(AND(INDEX(CapexSalvageMonth,ROW()-43)&lt;&gt;0,AV$3&gt;=INDEX(CapexSalvageMonth,ROW()-43)),0,AU49+AV12)</f>
        <v>0</v>
      </c>
      <c r="AW49" s="75" cm="1">
        <f t="array" ref="AW49">IF(AND(INDEX(CapexSalvageMonth,ROW()-43)&lt;&gt;0,AW$3&gt;=INDEX(CapexSalvageMonth,ROW()-43)),0,AV49+AW12)</f>
        <v>0</v>
      </c>
      <c r="AX49" s="75" cm="1">
        <f t="array" ref="AX49">IF(AND(INDEX(CapexSalvageMonth,ROW()-43)&lt;&gt;0,AX$3&gt;=INDEX(CapexSalvageMonth,ROW()-43)),0,AW49+AX12)</f>
        <v>0</v>
      </c>
      <c r="AY49" s="75" cm="1">
        <f t="array" ref="AY49">IF(AND(INDEX(CapexSalvageMonth,ROW()-43)&lt;&gt;0,AY$3&gt;=INDEX(CapexSalvageMonth,ROW()-43)),0,AX49+AY12)</f>
        <v>0</v>
      </c>
      <c r="AZ49" s="75" cm="1">
        <f t="array" ref="AZ49">IF(AND(INDEX(CapexSalvageMonth,ROW()-43)&lt;&gt;0,AZ$3&gt;=INDEX(CapexSalvageMonth,ROW()-43)),0,AY49+AZ12)</f>
        <v>0</v>
      </c>
      <c r="BA49" s="75" cm="1">
        <f t="array" ref="BA49">IF(AND(INDEX(CapexSalvageMonth,ROW()-43)&lt;&gt;0,BA$3&gt;=INDEX(CapexSalvageMonth,ROW()-43)),0,AZ49+BA12)</f>
        <v>0</v>
      </c>
      <c r="BB49" s="75" cm="1">
        <f t="array" ref="BB49">IF(AND(INDEX(CapexSalvageMonth,ROW()-43)&lt;&gt;0,BB$3&gt;=INDEX(CapexSalvageMonth,ROW()-43)),0,BA49+BB12)</f>
        <v>0</v>
      </c>
      <c r="BC49" s="75" cm="1">
        <f t="array" ref="BC49">IF(AND(INDEX(CapexSalvageMonth,ROW()-43)&lt;&gt;0,BC$3&gt;=INDEX(CapexSalvageMonth,ROW()-43)),0,BB49+BC12)</f>
        <v>0</v>
      </c>
      <c r="BD49" s="75" cm="1">
        <f t="array" ref="BD49">IF(AND(INDEX(CapexSalvageMonth,ROW()-43)&lt;&gt;0,BD$3&gt;=INDEX(CapexSalvageMonth,ROW()-43)),0,BC49+BD12)</f>
        <v>0</v>
      </c>
      <c r="BE49" s="75" cm="1">
        <f t="array" ref="BE49">IF(AND(INDEX(CapexSalvageMonth,ROW()-43)&lt;&gt;0,BE$3&gt;=INDEX(CapexSalvageMonth,ROW()-43)),0,BD49+BE12)</f>
        <v>0</v>
      </c>
      <c r="BF49" s="76" cm="1">
        <f t="array" ref="BF49">IF(AND(INDEX(CapexSalvageMonth,ROW()-43)&lt;&gt;0,BF$3&gt;=INDEX(CapexSalvageMonth,ROW()-43)),0,BE49+BF12)</f>
        <v>0</v>
      </c>
      <c r="BG49" s="74" cm="1">
        <f t="array" ref="BG49">IF(AND(INDEX(CapexSalvageMonth,ROW()-43)&lt;&gt;0,BG$3&gt;=INDEX(CapexSalvageMonth,ROW()-43)),0,BF49+BG12)</f>
        <v>0</v>
      </c>
      <c r="BH49" s="75" cm="1">
        <f t="array" ref="BH49">IF(AND(INDEX(CapexSalvageMonth,ROW()-43)&lt;&gt;0,BH$3&gt;=INDEX(CapexSalvageMonth,ROW()-43)),0,BG49+BH12)</f>
        <v>0</v>
      </c>
      <c r="BI49" s="75" cm="1">
        <f t="array" ref="BI49">IF(AND(INDEX(CapexSalvageMonth,ROW()-43)&lt;&gt;0,BI$3&gt;=INDEX(CapexSalvageMonth,ROW()-43)),0,BH49+BI12)</f>
        <v>0</v>
      </c>
      <c r="BJ49" s="75" cm="1">
        <f t="array" ref="BJ49">IF(AND(INDEX(CapexSalvageMonth,ROW()-43)&lt;&gt;0,BJ$3&gt;=INDEX(CapexSalvageMonth,ROW()-43)),0,BI49+BJ12)</f>
        <v>0</v>
      </c>
      <c r="BK49" s="75" cm="1">
        <f t="array" ref="BK49">IF(AND(INDEX(CapexSalvageMonth,ROW()-43)&lt;&gt;0,BK$3&gt;=INDEX(CapexSalvageMonth,ROW()-43)),0,BJ49+BK12)</f>
        <v>0</v>
      </c>
      <c r="BL49" s="75" cm="1">
        <f t="array" ref="BL49">IF(AND(INDEX(CapexSalvageMonth,ROW()-43)&lt;&gt;0,BL$3&gt;=INDEX(CapexSalvageMonth,ROW()-43)),0,BK49+BL12)</f>
        <v>0</v>
      </c>
      <c r="BM49" s="75" cm="1">
        <f t="array" ref="BM49">IF(AND(INDEX(CapexSalvageMonth,ROW()-43)&lt;&gt;0,BM$3&gt;=INDEX(CapexSalvageMonth,ROW()-43)),0,BL49+BM12)</f>
        <v>0</v>
      </c>
      <c r="BN49" s="75" cm="1">
        <f t="array" ref="BN49">IF(AND(INDEX(CapexSalvageMonth,ROW()-43)&lt;&gt;0,BN$3&gt;=INDEX(CapexSalvageMonth,ROW()-43)),0,BM49+BN12)</f>
        <v>0</v>
      </c>
      <c r="BO49" s="75" cm="1">
        <f t="array" ref="BO49">IF(AND(INDEX(CapexSalvageMonth,ROW()-43)&lt;&gt;0,BO$3&gt;=INDEX(CapexSalvageMonth,ROW()-43)),0,BN49+BO12)</f>
        <v>0</v>
      </c>
      <c r="BP49" s="75" cm="1">
        <f t="array" ref="BP49">IF(AND(INDEX(CapexSalvageMonth,ROW()-43)&lt;&gt;0,BP$3&gt;=INDEX(CapexSalvageMonth,ROW()-43)),0,BO49+BP12)</f>
        <v>0</v>
      </c>
      <c r="BQ49" s="75" cm="1">
        <f t="array" ref="BQ49">IF(AND(INDEX(CapexSalvageMonth,ROW()-43)&lt;&gt;0,BQ$3&gt;=INDEX(CapexSalvageMonth,ROW()-43)),0,BP49+BQ12)</f>
        <v>0</v>
      </c>
      <c r="BR49" s="76" cm="1">
        <f t="array" ref="BR49">IF(AND(INDEX(CapexSalvageMonth,ROW()-43)&lt;&gt;0,BR$3&gt;=INDEX(CapexSalvageMonth,ROW()-43)),0,BQ49+BR12)</f>
        <v>0</v>
      </c>
    </row>
    <row r="50" spans="3:70" hidden="1" x14ac:dyDescent="0.25">
      <c r="C50" s="72">
        <f t="shared" si="24"/>
        <v>0</v>
      </c>
      <c r="E50" s="73">
        <f t="shared" si="19"/>
        <v>0</v>
      </c>
      <c r="F50" s="73">
        <f t="shared" si="20"/>
        <v>0</v>
      </c>
      <c r="G50" s="73">
        <f t="shared" si="21"/>
        <v>0</v>
      </c>
      <c r="H50" s="73">
        <f t="shared" si="22"/>
        <v>0</v>
      </c>
      <c r="I50" s="73">
        <f t="shared" si="23"/>
        <v>0</v>
      </c>
      <c r="K50" s="74" cm="1">
        <f t="array" ref="K50">IF(AND(INDEX(CapexSalvageMonth,ROW()-43)&lt;&gt;0,K$3&gt;=INDEX(CapexSalvageMonth,ROW()-43)),0,K13)</f>
        <v>0</v>
      </c>
      <c r="L50" s="75" cm="1">
        <f t="array" ref="L50">IF(AND(INDEX(CapexSalvageMonth,ROW()-43)&lt;&gt;0,L$3&gt;=INDEX(CapexSalvageMonth,ROW()-43)),0,K50+L13)</f>
        <v>0</v>
      </c>
      <c r="M50" s="75" cm="1">
        <f t="array" ref="M50">IF(AND(INDEX(CapexSalvageMonth,ROW()-43)&lt;&gt;0,M$3&gt;=INDEX(CapexSalvageMonth,ROW()-43)),0,L50+M13)</f>
        <v>0</v>
      </c>
      <c r="N50" s="75" cm="1">
        <f t="array" ref="N50">IF(AND(INDEX(CapexSalvageMonth,ROW()-43)&lt;&gt;0,N$3&gt;=INDEX(CapexSalvageMonth,ROW()-43)),0,M50+N13)</f>
        <v>0</v>
      </c>
      <c r="O50" s="75" cm="1">
        <f t="array" ref="O50">IF(AND(INDEX(CapexSalvageMonth,ROW()-43)&lt;&gt;0,O$3&gt;=INDEX(CapexSalvageMonth,ROW()-43)),0,N50+O13)</f>
        <v>0</v>
      </c>
      <c r="P50" s="75" cm="1">
        <f t="array" ref="P50">IF(AND(INDEX(CapexSalvageMonth,ROW()-43)&lt;&gt;0,P$3&gt;=INDEX(CapexSalvageMonth,ROW()-43)),0,O50+P13)</f>
        <v>0</v>
      </c>
      <c r="Q50" s="75" cm="1">
        <f t="array" ref="Q50">IF(AND(INDEX(CapexSalvageMonth,ROW()-43)&lt;&gt;0,Q$3&gt;=INDEX(CapexSalvageMonth,ROW()-43)),0,P50+Q13)</f>
        <v>0</v>
      </c>
      <c r="R50" s="75" cm="1">
        <f t="array" ref="R50">IF(AND(INDEX(CapexSalvageMonth,ROW()-43)&lt;&gt;0,R$3&gt;=INDEX(CapexSalvageMonth,ROW()-43)),0,Q50+R13)</f>
        <v>0</v>
      </c>
      <c r="S50" s="75" cm="1">
        <f t="array" ref="S50">IF(AND(INDEX(CapexSalvageMonth,ROW()-43)&lt;&gt;0,S$3&gt;=INDEX(CapexSalvageMonth,ROW()-43)),0,R50+S13)</f>
        <v>0</v>
      </c>
      <c r="T50" s="75" cm="1">
        <f t="array" ref="T50">IF(AND(INDEX(CapexSalvageMonth,ROW()-43)&lt;&gt;0,T$3&gt;=INDEX(CapexSalvageMonth,ROW()-43)),0,S50+T13)</f>
        <v>0</v>
      </c>
      <c r="U50" s="75" cm="1">
        <f t="array" ref="U50">IF(AND(INDEX(CapexSalvageMonth,ROW()-43)&lt;&gt;0,U$3&gt;=INDEX(CapexSalvageMonth,ROW()-43)),0,T50+U13)</f>
        <v>0</v>
      </c>
      <c r="V50" s="76" cm="1">
        <f t="array" ref="V50">IF(AND(INDEX(CapexSalvageMonth,ROW()-43)&lt;&gt;0,V$3&gt;=INDEX(CapexSalvageMonth,ROW()-43)),0,U50+V13)</f>
        <v>0</v>
      </c>
      <c r="W50" s="74" cm="1">
        <f t="array" ref="W50">IF(AND(INDEX(CapexSalvageMonth,ROW()-43)&lt;&gt;0,W$3&gt;=INDEX(CapexSalvageMonth,ROW()-43)),0,V50+W13)</f>
        <v>0</v>
      </c>
      <c r="X50" s="75" cm="1">
        <f t="array" ref="X50">IF(AND(INDEX(CapexSalvageMonth,ROW()-43)&lt;&gt;0,X$3&gt;=INDEX(CapexSalvageMonth,ROW()-43)),0,W50+X13)</f>
        <v>0</v>
      </c>
      <c r="Y50" s="75" cm="1">
        <f t="array" ref="Y50">IF(AND(INDEX(CapexSalvageMonth,ROW()-43)&lt;&gt;0,Y$3&gt;=INDEX(CapexSalvageMonth,ROW()-43)),0,X50+Y13)</f>
        <v>0</v>
      </c>
      <c r="Z50" s="75" cm="1">
        <f t="array" ref="Z50">IF(AND(INDEX(CapexSalvageMonth,ROW()-43)&lt;&gt;0,Z$3&gt;=INDEX(CapexSalvageMonth,ROW()-43)),0,Y50+Z13)</f>
        <v>0</v>
      </c>
      <c r="AA50" s="75" cm="1">
        <f t="array" ref="AA50">IF(AND(INDEX(CapexSalvageMonth,ROW()-43)&lt;&gt;0,AA$3&gt;=INDEX(CapexSalvageMonth,ROW()-43)),0,Z50+AA13)</f>
        <v>0</v>
      </c>
      <c r="AB50" s="75" cm="1">
        <f t="array" ref="AB50">IF(AND(INDEX(CapexSalvageMonth,ROW()-43)&lt;&gt;0,AB$3&gt;=INDEX(CapexSalvageMonth,ROW()-43)),0,AA50+AB13)</f>
        <v>0</v>
      </c>
      <c r="AC50" s="75" cm="1">
        <f t="array" ref="AC50">IF(AND(INDEX(CapexSalvageMonth,ROW()-43)&lt;&gt;0,AC$3&gt;=INDEX(CapexSalvageMonth,ROW()-43)),0,AB50+AC13)</f>
        <v>0</v>
      </c>
      <c r="AD50" s="75" cm="1">
        <f t="array" ref="AD50">IF(AND(INDEX(CapexSalvageMonth,ROW()-43)&lt;&gt;0,AD$3&gt;=INDEX(CapexSalvageMonth,ROW()-43)),0,AC50+AD13)</f>
        <v>0</v>
      </c>
      <c r="AE50" s="75" cm="1">
        <f t="array" ref="AE50">IF(AND(INDEX(CapexSalvageMonth,ROW()-43)&lt;&gt;0,AE$3&gt;=INDEX(CapexSalvageMonth,ROW()-43)),0,AD50+AE13)</f>
        <v>0</v>
      </c>
      <c r="AF50" s="75" cm="1">
        <f t="array" ref="AF50">IF(AND(INDEX(CapexSalvageMonth,ROW()-43)&lt;&gt;0,AF$3&gt;=INDEX(CapexSalvageMonth,ROW()-43)),0,AE50+AF13)</f>
        <v>0</v>
      </c>
      <c r="AG50" s="75" cm="1">
        <f t="array" ref="AG50">IF(AND(INDEX(CapexSalvageMonth,ROW()-43)&lt;&gt;0,AG$3&gt;=INDEX(CapexSalvageMonth,ROW()-43)),0,AF50+AG13)</f>
        <v>0</v>
      </c>
      <c r="AH50" s="76" cm="1">
        <f t="array" ref="AH50">IF(AND(INDEX(CapexSalvageMonth,ROW()-43)&lt;&gt;0,AH$3&gt;=INDEX(CapexSalvageMonth,ROW()-43)),0,AG50+AH13)</f>
        <v>0</v>
      </c>
      <c r="AI50" s="74" cm="1">
        <f t="array" ref="AI50">IF(AND(INDEX(CapexSalvageMonth,ROW()-43)&lt;&gt;0,AI$3&gt;=INDEX(CapexSalvageMonth,ROW()-43)),0,AH50+AI13)</f>
        <v>0</v>
      </c>
      <c r="AJ50" s="75" cm="1">
        <f t="array" ref="AJ50">IF(AND(INDEX(CapexSalvageMonth,ROW()-43)&lt;&gt;0,AJ$3&gt;=INDEX(CapexSalvageMonth,ROW()-43)),0,AI50+AJ13)</f>
        <v>0</v>
      </c>
      <c r="AK50" s="75" cm="1">
        <f t="array" ref="AK50">IF(AND(INDEX(CapexSalvageMonth,ROW()-43)&lt;&gt;0,AK$3&gt;=INDEX(CapexSalvageMonth,ROW()-43)),0,AJ50+AK13)</f>
        <v>0</v>
      </c>
      <c r="AL50" s="75" cm="1">
        <f t="array" ref="AL50">IF(AND(INDEX(CapexSalvageMonth,ROW()-43)&lt;&gt;0,AL$3&gt;=INDEX(CapexSalvageMonth,ROW()-43)),0,AK50+AL13)</f>
        <v>0</v>
      </c>
      <c r="AM50" s="75" cm="1">
        <f t="array" ref="AM50">IF(AND(INDEX(CapexSalvageMonth,ROW()-43)&lt;&gt;0,AM$3&gt;=INDEX(CapexSalvageMonth,ROW()-43)),0,AL50+AM13)</f>
        <v>0</v>
      </c>
      <c r="AN50" s="75" cm="1">
        <f t="array" ref="AN50">IF(AND(INDEX(CapexSalvageMonth,ROW()-43)&lt;&gt;0,AN$3&gt;=INDEX(CapexSalvageMonth,ROW()-43)),0,AM50+AN13)</f>
        <v>0</v>
      </c>
      <c r="AO50" s="75" cm="1">
        <f t="array" ref="AO50">IF(AND(INDEX(CapexSalvageMonth,ROW()-43)&lt;&gt;0,AO$3&gt;=INDEX(CapexSalvageMonth,ROW()-43)),0,AN50+AO13)</f>
        <v>0</v>
      </c>
      <c r="AP50" s="75" cm="1">
        <f t="array" ref="AP50">IF(AND(INDEX(CapexSalvageMonth,ROW()-43)&lt;&gt;0,AP$3&gt;=INDEX(CapexSalvageMonth,ROW()-43)),0,AO50+AP13)</f>
        <v>0</v>
      </c>
      <c r="AQ50" s="75" cm="1">
        <f t="array" ref="AQ50">IF(AND(INDEX(CapexSalvageMonth,ROW()-43)&lt;&gt;0,AQ$3&gt;=INDEX(CapexSalvageMonth,ROW()-43)),0,AP50+AQ13)</f>
        <v>0</v>
      </c>
      <c r="AR50" s="75" cm="1">
        <f t="array" ref="AR50">IF(AND(INDEX(CapexSalvageMonth,ROW()-43)&lt;&gt;0,AR$3&gt;=INDEX(CapexSalvageMonth,ROW()-43)),0,AQ50+AR13)</f>
        <v>0</v>
      </c>
      <c r="AS50" s="75" cm="1">
        <f t="array" ref="AS50">IF(AND(INDEX(CapexSalvageMonth,ROW()-43)&lt;&gt;0,AS$3&gt;=INDEX(CapexSalvageMonth,ROW()-43)),0,AR50+AS13)</f>
        <v>0</v>
      </c>
      <c r="AT50" s="76" cm="1">
        <f t="array" ref="AT50">IF(AND(INDEX(CapexSalvageMonth,ROW()-43)&lt;&gt;0,AT$3&gt;=INDEX(CapexSalvageMonth,ROW()-43)),0,AS50+AT13)</f>
        <v>0</v>
      </c>
      <c r="AU50" s="74" cm="1">
        <f t="array" ref="AU50">IF(AND(INDEX(CapexSalvageMonth,ROW()-43)&lt;&gt;0,AU$3&gt;=INDEX(CapexSalvageMonth,ROW()-43)),0,AT50+AU13)</f>
        <v>0</v>
      </c>
      <c r="AV50" s="75" cm="1">
        <f t="array" ref="AV50">IF(AND(INDEX(CapexSalvageMonth,ROW()-43)&lt;&gt;0,AV$3&gt;=INDEX(CapexSalvageMonth,ROW()-43)),0,AU50+AV13)</f>
        <v>0</v>
      </c>
      <c r="AW50" s="75" cm="1">
        <f t="array" ref="AW50">IF(AND(INDEX(CapexSalvageMonth,ROW()-43)&lt;&gt;0,AW$3&gt;=INDEX(CapexSalvageMonth,ROW()-43)),0,AV50+AW13)</f>
        <v>0</v>
      </c>
      <c r="AX50" s="75" cm="1">
        <f t="array" ref="AX50">IF(AND(INDEX(CapexSalvageMonth,ROW()-43)&lt;&gt;0,AX$3&gt;=INDEX(CapexSalvageMonth,ROW()-43)),0,AW50+AX13)</f>
        <v>0</v>
      </c>
      <c r="AY50" s="75" cm="1">
        <f t="array" ref="AY50">IF(AND(INDEX(CapexSalvageMonth,ROW()-43)&lt;&gt;0,AY$3&gt;=INDEX(CapexSalvageMonth,ROW()-43)),0,AX50+AY13)</f>
        <v>0</v>
      </c>
      <c r="AZ50" s="75" cm="1">
        <f t="array" ref="AZ50">IF(AND(INDEX(CapexSalvageMonth,ROW()-43)&lt;&gt;0,AZ$3&gt;=INDEX(CapexSalvageMonth,ROW()-43)),0,AY50+AZ13)</f>
        <v>0</v>
      </c>
      <c r="BA50" s="75" cm="1">
        <f t="array" ref="BA50">IF(AND(INDEX(CapexSalvageMonth,ROW()-43)&lt;&gt;0,BA$3&gt;=INDEX(CapexSalvageMonth,ROW()-43)),0,AZ50+BA13)</f>
        <v>0</v>
      </c>
      <c r="BB50" s="75" cm="1">
        <f t="array" ref="BB50">IF(AND(INDEX(CapexSalvageMonth,ROW()-43)&lt;&gt;0,BB$3&gt;=INDEX(CapexSalvageMonth,ROW()-43)),0,BA50+BB13)</f>
        <v>0</v>
      </c>
      <c r="BC50" s="75" cm="1">
        <f t="array" ref="BC50">IF(AND(INDEX(CapexSalvageMonth,ROW()-43)&lt;&gt;0,BC$3&gt;=INDEX(CapexSalvageMonth,ROW()-43)),0,BB50+BC13)</f>
        <v>0</v>
      </c>
      <c r="BD50" s="75" cm="1">
        <f t="array" ref="BD50">IF(AND(INDEX(CapexSalvageMonth,ROW()-43)&lt;&gt;0,BD$3&gt;=INDEX(CapexSalvageMonth,ROW()-43)),0,BC50+BD13)</f>
        <v>0</v>
      </c>
      <c r="BE50" s="75" cm="1">
        <f t="array" ref="BE50">IF(AND(INDEX(CapexSalvageMonth,ROW()-43)&lt;&gt;0,BE$3&gt;=INDEX(CapexSalvageMonth,ROW()-43)),0,BD50+BE13)</f>
        <v>0</v>
      </c>
      <c r="BF50" s="76" cm="1">
        <f t="array" ref="BF50">IF(AND(INDEX(CapexSalvageMonth,ROW()-43)&lt;&gt;0,BF$3&gt;=INDEX(CapexSalvageMonth,ROW()-43)),0,BE50+BF13)</f>
        <v>0</v>
      </c>
      <c r="BG50" s="74" cm="1">
        <f t="array" ref="BG50">IF(AND(INDEX(CapexSalvageMonth,ROW()-43)&lt;&gt;0,BG$3&gt;=INDEX(CapexSalvageMonth,ROW()-43)),0,BF50+BG13)</f>
        <v>0</v>
      </c>
      <c r="BH50" s="75" cm="1">
        <f t="array" ref="BH50">IF(AND(INDEX(CapexSalvageMonth,ROW()-43)&lt;&gt;0,BH$3&gt;=INDEX(CapexSalvageMonth,ROW()-43)),0,BG50+BH13)</f>
        <v>0</v>
      </c>
      <c r="BI50" s="75" cm="1">
        <f t="array" ref="BI50">IF(AND(INDEX(CapexSalvageMonth,ROW()-43)&lt;&gt;0,BI$3&gt;=INDEX(CapexSalvageMonth,ROW()-43)),0,BH50+BI13)</f>
        <v>0</v>
      </c>
      <c r="BJ50" s="75" cm="1">
        <f t="array" ref="BJ50">IF(AND(INDEX(CapexSalvageMonth,ROW()-43)&lt;&gt;0,BJ$3&gt;=INDEX(CapexSalvageMonth,ROW()-43)),0,BI50+BJ13)</f>
        <v>0</v>
      </c>
      <c r="BK50" s="75" cm="1">
        <f t="array" ref="BK50">IF(AND(INDEX(CapexSalvageMonth,ROW()-43)&lt;&gt;0,BK$3&gt;=INDEX(CapexSalvageMonth,ROW()-43)),0,BJ50+BK13)</f>
        <v>0</v>
      </c>
      <c r="BL50" s="75" cm="1">
        <f t="array" ref="BL50">IF(AND(INDEX(CapexSalvageMonth,ROW()-43)&lt;&gt;0,BL$3&gt;=INDEX(CapexSalvageMonth,ROW()-43)),0,BK50+BL13)</f>
        <v>0</v>
      </c>
      <c r="BM50" s="75" cm="1">
        <f t="array" ref="BM50">IF(AND(INDEX(CapexSalvageMonth,ROW()-43)&lt;&gt;0,BM$3&gt;=INDEX(CapexSalvageMonth,ROW()-43)),0,BL50+BM13)</f>
        <v>0</v>
      </c>
      <c r="BN50" s="75" cm="1">
        <f t="array" ref="BN50">IF(AND(INDEX(CapexSalvageMonth,ROW()-43)&lt;&gt;0,BN$3&gt;=INDEX(CapexSalvageMonth,ROW()-43)),0,BM50+BN13)</f>
        <v>0</v>
      </c>
      <c r="BO50" s="75" cm="1">
        <f t="array" ref="BO50">IF(AND(INDEX(CapexSalvageMonth,ROW()-43)&lt;&gt;0,BO$3&gt;=INDEX(CapexSalvageMonth,ROW()-43)),0,BN50+BO13)</f>
        <v>0</v>
      </c>
      <c r="BP50" s="75" cm="1">
        <f t="array" ref="BP50">IF(AND(INDEX(CapexSalvageMonth,ROW()-43)&lt;&gt;0,BP$3&gt;=INDEX(CapexSalvageMonth,ROW()-43)),0,BO50+BP13)</f>
        <v>0</v>
      </c>
      <c r="BQ50" s="75" cm="1">
        <f t="array" ref="BQ50">IF(AND(INDEX(CapexSalvageMonth,ROW()-43)&lt;&gt;0,BQ$3&gt;=INDEX(CapexSalvageMonth,ROW()-43)),0,BP50+BQ13)</f>
        <v>0</v>
      </c>
      <c r="BR50" s="76" cm="1">
        <f t="array" ref="BR50">IF(AND(INDEX(CapexSalvageMonth,ROW()-43)&lt;&gt;0,BR$3&gt;=INDEX(CapexSalvageMonth,ROW()-43)),0,BQ50+BR13)</f>
        <v>0</v>
      </c>
    </row>
    <row r="51" spans="3:70" hidden="1" x14ac:dyDescent="0.25">
      <c r="C51" s="72">
        <f t="shared" si="24"/>
        <v>0</v>
      </c>
      <c r="E51" s="73">
        <f t="shared" si="19"/>
        <v>0</v>
      </c>
      <c r="F51" s="73">
        <f t="shared" si="20"/>
        <v>0</v>
      </c>
      <c r="G51" s="73">
        <f t="shared" si="21"/>
        <v>0</v>
      </c>
      <c r="H51" s="73">
        <f t="shared" si="22"/>
        <v>0</v>
      </c>
      <c r="I51" s="73">
        <f t="shared" si="23"/>
        <v>0</v>
      </c>
      <c r="K51" s="74" cm="1">
        <f t="array" ref="K51">IF(AND(INDEX(CapexSalvageMonth,ROW()-43)&lt;&gt;0,K$3&gt;=INDEX(CapexSalvageMonth,ROW()-43)),0,K14)</f>
        <v>0</v>
      </c>
      <c r="L51" s="75" cm="1">
        <f t="array" ref="L51">IF(AND(INDEX(CapexSalvageMonth,ROW()-43)&lt;&gt;0,L$3&gt;=INDEX(CapexSalvageMonth,ROW()-43)),0,K51+L14)</f>
        <v>0</v>
      </c>
      <c r="M51" s="75" cm="1">
        <f t="array" ref="M51">IF(AND(INDEX(CapexSalvageMonth,ROW()-43)&lt;&gt;0,M$3&gt;=INDEX(CapexSalvageMonth,ROW()-43)),0,L51+M14)</f>
        <v>0</v>
      </c>
      <c r="N51" s="75" cm="1">
        <f t="array" ref="N51">IF(AND(INDEX(CapexSalvageMonth,ROW()-43)&lt;&gt;0,N$3&gt;=INDEX(CapexSalvageMonth,ROW()-43)),0,M51+N14)</f>
        <v>0</v>
      </c>
      <c r="O51" s="75" cm="1">
        <f t="array" ref="O51">IF(AND(INDEX(CapexSalvageMonth,ROW()-43)&lt;&gt;0,O$3&gt;=INDEX(CapexSalvageMonth,ROW()-43)),0,N51+O14)</f>
        <v>0</v>
      </c>
      <c r="P51" s="75" cm="1">
        <f t="array" ref="P51">IF(AND(INDEX(CapexSalvageMonth,ROW()-43)&lt;&gt;0,P$3&gt;=INDEX(CapexSalvageMonth,ROW()-43)),0,O51+P14)</f>
        <v>0</v>
      </c>
      <c r="Q51" s="75" cm="1">
        <f t="array" ref="Q51">IF(AND(INDEX(CapexSalvageMonth,ROW()-43)&lt;&gt;0,Q$3&gt;=INDEX(CapexSalvageMonth,ROW()-43)),0,P51+Q14)</f>
        <v>0</v>
      </c>
      <c r="R51" s="75" cm="1">
        <f t="array" ref="R51">IF(AND(INDEX(CapexSalvageMonth,ROW()-43)&lt;&gt;0,R$3&gt;=INDEX(CapexSalvageMonth,ROW()-43)),0,Q51+R14)</f>
        <v>0</v>
      </c>
      <c r="S51" s="75" cm="1">
        <f t="array" ref="S51">IF(AND(INDEX(CapexSalvageMonth,ROW()-43)&lt;&gt;0,S$3&gt;=INDEX(CapexSalvageMonth,ROW()-43)),0,R51+S14)</f>
        <v>0</v>
      </c>
      <c r="T51" s="75" cm="1">
        <f t="array" ref="T51">IF(AND(INDEX(CapexSalvageMonth,ROW()-43)&lt;&gt;0,T$3&gt;=INDEX(CapexSalvageMonth,ROW()-43)),0,S51+T14)</f>
        <v>0</v>
      </c>
      <c r="U51" s="75" cm="1">
        <f t="array" ref="U51">IF(AND(INDEX(CapexSalvageMonth,ROW()-43)&lt;&gt;0,U$3&gt;=INDEX(CapexSalvageMonth,ROW()-43)),0,T51+U14)</f>
        <v>0</v>
      </c>
      <c r="V51" s="76" cm="1">
        <f t="array" ref="V51">IF(AND(INDEX(CapexSalvageMonth,ROW()-43)&lt;&gt;0,V$3&gt;=INDEX(CapexSalvageMonth,ROW()-43)),0,U51+V14)</f>
        <v>0</v>
      </c>
      <c r="W51" s="74" cm="1">
        <f t="array" ref="W51">IF(AND(INDEX(CapexSalvageMonth,ROW()-43)&lt;&gt;0,W$3&gt;=INDEX(CapexSalvageMonth,ROW()-43)),0,V51+W14)</f>
        <v>0</v>
      </c>
      <c r="X51" s="75" cm="1">
        <f t="array" ref="X51">IF(AND(INDEX(CapexSalvageMonth,ROW()-43)&lt;&gt;0,X$3&gt;=INDEX(CapexSalvageMonth,ROW()-43)),0,W51+X14)</f>
        <v>0</v>
      </c>
      <c r="Y51" s="75" cm="1">
        <f t="array" ref="Y51">IF(AND(INDEX(CapexSalvageMonth,ROW()-43)&lt;&gt;0,Y$3&gt;=INDEX(CapexSalvageMonth,ROW()-43)),0,X51+Y14)</f>
        <v>0</v>
      </c>
      <c r="Z51" s="75" cm="1">
        <f t="array" ref="Z51">IF(AND(INDEX(CapexSalvageMonth,ROW()-43)&lt;&gt;0,Z$3&gt;=INDEX(CapexSalvageMonth,ROW()-43)),0,Y51+Z14)</f>
        <v>0</v>
      </c>
      <c r="AA51" s="75" cm="1">
        <f t="array" ref="AA51">IF(AND(INDEX(CapexSalvageMonth,ROW()-43)&lt;&gt;0,AA$3&gt;=INDEX(CapexSalvageMonth,ROW()-43)),0,Z51+AA14)</f>
        <v>0</v>
      </c>
      <c r="AB51" s="75" cm="1">
        <f t="array" ref="AB51">IF(AND(INDEX(CapexSalvageMonth,ROW()-43)&lt;&gt;0,AB$3&gt;=INDEX(CapexSalvageMonth,ROW()-43)),0,AA51+AB14)</f>
        <v>0</v>
      </c>
      <c r="AC51" s="75" cm="1">
        <f t="array" ref="AC51">IF(AND(INDEX(CapexSalvageMonth,ROW()-43)&lt;&gt;0,AC$3&gt;=INDEX(CapexSalvageMonth,ROW()-43)),0,AB51+AC14)</f>
        <v>0</v>
      </c>
      <c r="AD51" s="75" cm="1">
        <f t="array" ref="AD51">IF(AND(INDEX(CapexSalvageMonth,ROW()-43)&lt;&gt;0,AD$3&gt;=INDEX(CapexSalvageMonth,ROW()-43)),0,AC51+AD14)</f>
        <v>0</v>
      </c>
      <c r="AE51" s="75" cm="1">
        <f t="array" ref="AE51">IF(AND(INDEX(CapexSalvageMonth,ROW()-43)&lt;&gt;0,AE$3&gt;=INDEX(CapexSalvageMonth,ROW()-43)),0,AD51+AE14)</f>
        <v>0</v>
      </c>
      <c r="AF51" s="75" cm="1">
        <f t="array" ref="AF51">IF(AND(INDEX(CapexSalvageMonth,ROW()-43)&lt;&gt;0,AF$3&gt;=INDEX(CapexSalvageMonth,ROW()-43)),0,AE51+AF14)</f>
        <v>0</v>
      </c>
      <c r="AG51" s="75" cm="1">
        <f t="array" ref="AG51">IF(AND(INDEX(CapexSalvageMonth,ROW()-43)&lt;&gt;0,AG$3&gt;=INDEX(CapexSalvageMonth,ROW()-43)),0,AF51+AG14)</f>
        <v>0</v>
      </c>
      <c r="AH51" s="76" cm="1">
        <f t="array" ref="AH51">IF(AND(INDEX(CapexSalvageMonth,ROW()-43)&lt;&gt;0,AH$3&gt;=INDEX(CapexSalvageMonth,ROW()-43)),0,AG51+AH14)</f>
        <v>0</v>
      </c>
      <c r="AI51" s="74" cm="1">
        <f t="array" ref="AI51">IF(AND(INDEX(CapexSalvageMonth,ROW()-43)&lt;&gt;0,AI$3&gt;=INDEX(CapexSalvageMonth,ROW()-43)),0,AH51+AI14)</f>
        <v>0</v>
      </c>
      <c r="AJ51" s="75" cm="1">
        <f t="array" ref="AJ51">IF(AND(INDEX(CapexSalvageMonth,ROW()-43)&lt;&gt;0,AJ$3&gt;=INDEX(CapexSalvageMonth,ROW()-43)),0,AI51+AJ14)</f>
        <v>0</v>
      </c>
      <c r="AK51" s="75" cm="1">
        <f t="array" ref="AK51">IF(AND(INDEX(CapexSalvageMonth,ROW()-43)&lt;&gt;0,AK$3&gt;=INDEX(CapexSalvageMonth,ROW()-43)),0,AJ51+AK14)</f>
        <v>0</v>
      </c>
      <c r="AL51" s="75" cm="1">
        <f t="array" ref="AL51">IF(AND(INDEX(CapexSalvageMonth,ROW()-43)&lt;&gt;0,AL$3&gt;=INDEX(CapexSalvageMonth,ROW()-43)),0,AK51+AL14)</f>
        <v>0</v>
      </c>
      <c r="AM51" s="75" cm="1">
        <f t="array" ref="AM51">IF(AND(INDEX(CapexSalvageMonth,ROW()-43)&lt;&gt;0,AM$3&gt;=INDEX(CapexSalvageMonth,ROW()-43)),0,AL51+AM14)</f>
        <v>0</v>
      </c>
      <c r="AN51" s="75" cm="1">
        <f t="array" ref="AN51">IF(AND(INDEX(CapexSalvageMonth,ROW()-43)&lt;&gt;0,AN$3&gt;=INDEX(CapexSalvageMonth,ROW()-43)),0,AM51+AN14)</f>
        <v>0</v>
      </c>
      <c r="AO51" s="75" cm="1">
        <f t="array" ref="AO51">IF(AND(INDEX(CapexSalvageMonth,ROW()-43)&lt;&gt;0,AO$3&gt;=INDEX(CapexSalvageMonth,ROW()-43)),0,AN51+AO14)</f>
        <v>0</v>
      </c>
      <c r="AP51" s="75" cm="1">
        <f t="array" ref="AP51">IF(AND(INDEX(CapexSalvageMonth,ROW()-43)&lt;&gt;0,AP$3&gt;=INDEX(CapexSalvageMonth,ROW()-43)),0,AO51+AP14)</f>
        <v>0</v>
      </c>
      <c r="AQ51" s="75" cm="1">
        <f t="array" ref="AQ51">IF(AND(INDEX(CapexSalvageMonth,ROW()-43)&lt;&gt;0,AQ$3&gt;=INDEX(CapexSalvageMonth,ROW()-43)),0,AP51+AQ14)</f>
        <v>0</v>
      </c>
      <c r="AR51" s="75" cm="1">
        <f t="array" ref="AR51">IF(AND(INDEX(CapexSalvageMonth,ROW()-43)&lt;&gt;0,AR$3&gt;=INDEX(CapexSalvageMonth,ROW()-43)),0,AQ51+AR14)</f>
        <v>0</v>
      </c>
      <c r="AS51" s="75" cm="1">
        <f t="array" ref="AS51">IF(AND(INDEX(CapexSalvageMonth,ROW()-43)&lt;&gt;0,AS$3&gt;=INDEX(CapexSalvageMonth,ROW()-43)),0,AR51+AS14)</f>
        <v>0</v>
      </c>
      <c r="AT51" s="76" cm="1">
        <f t="array" ref="AT51">IF(AND(INDEX(CapexSalvageMonth,ROW()-43)&lt;&gt;0,AT$3&gt;=INDEX(CapexSalvageMonth,ROW()-43)),0,AS51+AT14)</f>
        <v>0</v>
      </c>
      <c r="AU51" s="74" cm="1">
        <f t="array" ref="AU51">IF(AND(INDEX(CapexSalvageMonth,ROW()-43)&lt;&gt;0,AU$3&gt;=INDEX(CapexSalvageMonth,ROW()-43)),0,AT51+AU14)</f>
        <v>0</v>
      </c>
      <c r="AV51" s="75" cm="1">
        <f t="array" ref="AV51">IF(AND(INDEX(CapexSalvageMonth,ROW()-43)&lt;&gt;0,AV$3&gt;=INDEX(CapexSalvageMonth,ROW()-43)),0,AU51+AV14)</f>
        <v>0</v>
      </c>
      <c r="AW51" s="75" cm="1">
        <f t="array" ref="AW51">IF(AND(INDEX(CapexSalvageMonth,ROW()-43)&lt;&gt;0,AW$3&gt;=INDEX(CapexSalvageMonth,ROW()-43)),0,AV51+AW14)</f>
        <v>0</v>
      </c>
      <c r="AX51" s="75" cm="1">
        <f t="array" ref="AX51">IF(AND(INDEX(CapexSalvageMonth,ROW()-43)&lt;&gt;0,AX$3&gt;=INDEX(CapexSalvageMonth,ROW()-43)),0,AW51+AX14)</f>
        <v>0</v>
      </c>
      <c r="AY51" s="75" cm="1">
        <f t="array" ref="AY51">IF(AND(INDEX(CapexSalvageMonth,ROW()-43)&lt;&gt;0,AY$3&gt;=INDEX(CapexSalvageMonth,ROW()-43)),0,AX51+AY14)</f>
        <v>0</v>
      </c>
      <c r="AZ51" s="75" cm="1">
        <f t="array" ref="AZ51">IF(AND(INDEX(CapexSalvageMonth,ROW()-43)&lt;&gt;0,AZ$3&gt;=INDEX(CapexSalvageMonth,ROW()-43)),0,AY51+AZ14)</f>
        <v>0</v>
      </c>
      <c r="BA51" s="75" cm="1">
        <f t="array" ref="BA51">IF(AND(INDEX(CapexSalvageMonth,ROW()-43)&lt;&gt;0,BA$3&gt;=INDEX(CapexSalvageMonth,ROW()-43)),0,AZ51+BA14)</f>
        <v>0</v>
      </c>
      <c r="BB51" s="75" cm="1">
        <f t="array" ref="BB51">IF(AND(INDEX(CapexSalvageMonth,ROW()-43)&lt;&gt;0,BB$3&gt;=INDEX(CapexSalvageMonth,ROW()-43)),0,BA51+BB14)</f>
        <v>0</v>
      </c>
      <c r="BC51" s="75" cm="1">
        <f t="array" ref="BC51">IF(AND(INDEX(CapexSalvageMonth,ROW()-43)&lt;&gt;0,BC$3&gt;=INDEX(CapexSalvageMonth,ROW()-43)),0,BB51+BC14)</f>
        <v>0</v>
      </c>
      <c r="BD51" s="75" cm="1">
        <f t="array" ref="BD51">IF(AND(INDEX(CapexSalvageMonth,ROW()-43)&lt;&gt;0,BD$3&gt;=INDEX(CapexSalvageMonth,ROW()-43)),0,BC51+BD14)</f>
        <v>0</v>
      </c>
      <c r="BE51" s="75" cm="1">
        <f t="array" ref="BE51">IF(AND(INDEX(CapexSalvageMonth,ROW()-43)&lt;&gt;0,BE$3&gt;=INDEX(CapexSalvageMonth,ROW()-43)),0,BD51+BE14)</f>
        <v>0</v>
      </c>
      <c r="BF51" s="76" cm="1">
        <f t="array" ref="BF51">IF(AND(INDEX(CapexSalvageMonth,ROW()-43)&lt;&gt;0,BF$3&gt;=INDEX(CapexSalvageMonth,ROW()-43)),0,BE51+BF14)</f>
        <v>0</v>
      </c>
      <c r="BG51" s="74" cm="1">
        <f t="array" ref="BG51">IF(AND(INDEX(CapexSalvageMonth,ROW()-43)&lt;&gt;0,BG$3&gt;=INDEX(CapexSalvageMonth,ROW()-43)),0,BF51+BG14)</f>
        <v>0</v>
      </c>
      <c r="BH51" s="75" cm="1">
        <f t="array" ref="BH51">IF(AND(INDEX(CapexSalvageMonth,ROW()-43)&lt;&gt;0,BH$3&gt;=INDEX(CapexSalvageMonth,ROW()-43)),0,BG51+BH14)</f>
        <v>0</v>
      </c>
      <c r="BI51" s="75" cm="1">
        <f t="array" ref="BI51">IF(AND(INDEX(CapexSalvageMonth,ROW()-43)&lt;&gt;0,BI$3&gt;=INDEX(CapexSalvageMonth,ROW()-43)),0,BH51+BI14)</f>
        <v>0</v>
      </c>
      <c r="BJ51" s="75" cm="1">
        <f t="array" ref="BJ51">IF(AND(INDEX(CapexSalvageMonth,ROW()-43)&lt;&gt;0,BJ$3&gt;=INDEX(CapexSalvageMonth,ROW()-43)),0,BI51+BJ14)</f>
        <v>0</v>
      </c>
      <c r="BK51" s="75" cm="1">
        <f t="array" ref="BK51">IF(AND(INDEX(CapexSalvageMonth,ROW()-43)&lt;&gt;0,BK$3&gt;=INDEX(CapexSalvageMonth,ROW()-43)),0,BJ51+BK14)</f>
        <v>0</v>
      </c>
      <c r="BL51" s="75" cm="1">
        <f t="array" ref="BL51">IF(AND(INDEX(CapexSalvageMonth,ROW()-43)&lt;&gt;0,BL$3&gt;=INDEX(CapexSalvageMonth,ROW()-43)),0,BK51+BL14)</f>
        <v>0</v>
      </c>
      <c r="BM51" s="75" cm="1">
        <f t="array" ref="BM51">IF(AND(INDEX(CapexSalvageMonth,ROW()-43)&lt;&gt;0,BM$3&gt;=INDEX(CapexSalvageMonth,ROW()-43)),0,BL51+BM14)</f>
        <v>0</v>
      </c>
      <c r="BN51" s="75" cm="1">
        <f t="array" ref="BN51">IF(AND(INDEX(CapexSalvageMonth,ROW()-43)&lt;&gt;0,BN$3&gt;=INDEX(CapexSalvageMonth,ROW()-43)),0,BM51+BN14)</f>
        <v>0</v>
      </c>
      <c r="BO51" s="75" cm="1">
        <f t="array" ref="BO51">IF(AND(INDEX(CapexSalvageMonth,ROW()-43)&lt;&gt;0,BO$3&gt;=INDEX(CapexSalvageMonth,ROW()-43)),0,BN51+BO14)</f>
        <v>0</v>
      </c>
      <c r="BP51" s="75" cm="1">
        <f t="array" ref="BP51">IF(AND(INDEX(CapexSalvageMonth,ROW()-43)&lt;&gt;0,BP$3&gt;=INDEX(CapexSalvageMonth,ROW()-43)),0,BO51+BP14)</f>
        <v>0</v>
      </c>
      <c r="BQ51" s="75" cm="1">
        <f t="array" ref="BQ51">IF(AND(INDEX(CapexSalvageMonth,ROW()-43)&lt;&gt;0,BQ$3&gt;=INDEX(CapexSalvageMonth,ROW()-43)),0,BP51+BQ14)</f>
        <v>0</v>
      </c>
      <c r="BR51" s="76" cm="1">
        <f t="array" ref="BR51">IF(AND(INDEX(CapexSalvageMonth,ROW()-43)&lt;&gt;0,BR$3&gt;=INDEX(CapexSalvageMonth,ROW()-43)),0,BQ51+BR14)</f>
        <v>0</v>
      </c>
    </row>
    <row r="52" spans="3:70" hidden="1" x14ac:dyDescent="0.25">
      <c r="C52" s="72">
        <f t="shared" si="24"/>
        <v>0</v>
      </c>
      <c r="E52" s="73">
        <f t="shared" si="19"/>
        <v>0</v>
      </c>
      <c r="F52" s="73">
        <f t="shared" si="20"/>
        <v>0</v>
      </c>
      <c r="G52" s="73">
        <f t="shared" si="21"/>
        <v>0</v>
      </c>
      <c r="H52" s="73">
        <f t="shared" si="22"/>
        <v>0</v>
      </c>
      <c r="I52" s="73">
        <f t="shared" si="23"/>
        <v>0</v>
      </c>
      <c r="K52" s="74" cm="1">
        <f t="array" ref="K52">IF(AND(INDEX(CapexSalvageMonth,ROW()-43)&lt;&gt;0,K$3&gt;=INDEX(CapexSalvageMonth,ROW()-43)),0,K15)</f>
        <v>0</v>
      </c>
      <c r="L52" s="75" cm="1">
        <f t="array" ref="L52">IF(AND(INDEX(CapexSalvageMonth,ROW()-43)&lt;&gt;0,L$3&gt;=INDEX(CapexSalvageMonth,ROW()-43)),0,K52+L15)</f>
        <v>0</v>
      </c>
      <c r="M52" s="75" cm="1">
        <f t="array" ref="M52">IF(AND(INDEX(CapexSalvageMonth,ROW()-43)&lt;&gt;0,M$3&gt;=INDEX(CapexSalvageMonth,ROW()-43)),0,L52+M15)</f>
        <v>0</v>
      </c>
      <c r="N52" s="75" cm="1">
        <f t="array" ref="N52">IF(AND(INDEX(CapexSalvageMonth,ROW()-43)&lt;&gt;0,N$3&gt;=INDEX(CapexSalvageMonth,ROW()-43)),0,M52+N15)</f>
        <v>0</v>
      </c>
      <c r="O52" s="75" cm="1">
        <f t="array" ref="O52">IF(AND(INDEX(CapexSalvageMonth,ROW()-43)&lt;&gt;0,O$3&gt;=INDEX(CapexSalvageMonth,ROW()-43)),0,N52+O15)</f>
        <v>0</v>
      </c>
      <c r="P52" s="75" cm="1">
        <f t="array" ref="P52">IF(AND(INDEX(CapexSalvageMonth,ROW()-43)&lt;&gt;0,P$3&gt;=INDEX(CapexSalvageMonth,ROW()-43)),0,O52+P15)</f>
        <v>0</v>
      </c>
      <c r="Q52" s="75" cm="1">
        <f t="array" ref="Q52">IF(AND(INDEX(CapexSalvageMonth,ROW()-43)&lt;&gt;0,Q$3&gt;=INDEX(CapexSalvageMonth,ROW()-43)),0,P52+Q15)</f>
        <v>0</v>
      </c>
      <c r="R52" s="75" cm="1">
        <f t="array" ref="R52">IF(AND(INDEX(CapexSalvageMonth,ROW()-43)&lt;&gt;0,R$3&gt;=INDEX(CapexSalvageMonth,ROW()-43)),0,Q52+R15)</f>
        <v>0</v>
      </c>
      <c r="S52" s="75" cm="1">
        <f t="array" ref="S52">IF(AND(INDEX(CapexSalvageMonth,ROW()-43)&lt;&gt;0,S$3&gt;=INDEX(CapexSalvageMonth,ROW()-43)),0,R52+S15)</f>
        <v>0</v>
      </c>
      <c r="T52" s="75" cm="1">
        <f t="array" ref="T52">IF(AND(INDEX(CapexSalvageMonth,ROW()-43)&lt;&gt;0,T$3&gt;=INDEX(CapexSalvageMonth,ROW()-43)),0,S52+T15)</f>
        <v>0</v>
      </c>
      <c r="U52" s="75" cm="1">
        <f t="array" ref="U52">IF(AND(INDEX(CapexSalvageMonth,ROW()-43)&lt;&gt;0,U$3&gt;=INDEX(CapexSalvageMonth,ROW()-43)),0,T52+U15)</f>
        <v>0</v>
      </c>
      <c r="V52" s="76" cm="1">
        <f t="array" ref="V52">IF(AND(INDEX(CapexSalvageMonth,ROW()-43)&lt;&gt;0,V$3&gt;=INDEX(CapexSalvageMonth,ROW()-43)),0,U52+V15)</f>
        <v>0</v>
      </c>
      <c r="W52" s="74" cm="1">
        <f t="array" ref="W52">IF(AND(INDEX(CapexSalvageMonth,ROW()-43)&lt;&gt;0,W$3&gt;=INDEX(CapexSalvageMonth,ROW()-43)),0,V52+W15)</f>
        <v>0</v>
      </c>
      <c r="X52" s="75" cm="1">
        <f t="array" ref="X52">IF(AND(INDEX(CapexSalvageMonth,ROW()-43)&lt;&gt;0,X$3&gt;=INDEX(CapexSalvageMonth,ROW()-43)),0,W52+X15)</f>
        <v>0</v>
      </c>
      <c r="Y52" s="75" cm="1">
        <f t="array" ref="Y52">IF(AND(INDEX(CapexSalvageMonth,ROW()-43)&lt;&gt;0,Y$3&gt;=INDEX(CapexSalvageMonth,ROW()-43)),0,X52+Y15)</f>
        <v>0</v>
      </c>
      <c r="Z52" s="75" cm="1">
        <f t="array" ref="Z52">IF(AND(INDEX(CapexSalvageMonth,ROW()-43)&lt;&gt;0,Z$3&gt;=INDEX(CapexSalvageMonth,ROW()-43)),0,Y52+Z15)</f>
        <v>0</v>
      </c>
      <c r="AA52" s="75" cm="1">
        <f t="array" ref="AA52">IF(AND(INDEX(CapexSalvageMonth,ROW()-43)&lt;&gt;0,AA$3&gt;=INDEX(CapexSalvageMonth,ROW()-43)),0,Z52+AA15)</f>
        <v>0</v>
      </c>
      <c r="AB52" s="75" cm="1">
        <f t="array" ref="AB52">IF(AND(INDEX(CapexSalvageMonth,ROW()-43)&lt;&gt;0,AB$3&gt;=INDEX(CapexSalvageMonth,ROW()-43)),0,AA52+AB15)</f>
        <v>0</v>
      </c>
      <c r="AC52" s="75" cm="1">
        <f t="array" ref="AC52">IF(AND(INDEX(CapexSalvageMonth,ROW()-43)&lt;&gt;0,AC$3&gt;=INDEX(CapexSalvageMonth,ROW()-43)),0,AB52+AC15)</f>
        <v>0</v>
      </c>
      <c r="AD52" s="75" cm="1">
        <f t="array" ref="AD52">IF(AND(INDEX(CapexSalvageMonth,ROW()-43)&lt;&gt;0,AD$3&gt;=INDEX(CapexSalvageMonth,ROW()-43)),0,AC52+AD15)</f>
        <v>0</v>
      </c>
      <c r="AE52" s="75" cm="1">
        <f t="array" ref="AE52">IF(AND(INDEX(CapexSalvageMonth,ROW()-43)&lt;&gt;0,AE$3&gt;=INDEX(CapexSalvageMonth,ROW()-43)),0,AD52+AE15)</f>
        <v>0</v>
      </c>
      <c r="AF52" s="75" cm="1">
        <f t="array" ref="AF52">IF(AND(INDEX(CapexSalvageMonth,ROW()-43)&lt;&gt;0,AF$3&gt;=INDEX(CapexSalvageMonth,ROW()-43)),0,AE52+AF15)</f>
        <v>0</v>
      </c>
      <c r="AG52" s="75" cm="1">
        <f t="array" ref="AG52">IF(AND(INDEX(CapexSalvageMonth,ROW()-43)&lt;&gt;0,AG$3&gt;=INDEX(CapexSalvageMonth,ROW()-43)),0,AF52+AG15)</f>
        <v>0</v>
      </c>
      <c r="AH52" s="76" cm="1">
        <f t="array" ref="AH52">IF(AND(INDEX(CapexSalvageMonth,ROW()-43)&lt;&gt;0,AH$3&gt;=INDEX(CapexSalvageMonth,ROW()-43)),0,AG52+AH15)</f>
        <v>0</v>
      </c>
      <c r="AI52" s="74" cm="1">
        <f t="array" ref="AI52">IF(AND(INDEX(CapexSalvageMonth,ROW()-43)&lt;&gt;0,AI$3&gt;=INDEX(CapexSalvageMonth,ROW()-43)),0,AH52+AI15)</f>
        <v>0</v>
      </c>
      <c r="AJ52" s="75" cm="1">
        <f t="array" ref="AJ52">IF(AND(INDEX(CapexSalvageMonth,ROW()-43)&lt;&gt;0,AJ$3&gt;=INDEX(CapexSalvageMonth,ROW()-43)),0,AI52+AJ15)</f>
        <v>0</v>
      </c>
      <c r="AK52" s="75" cm="1">
        <f t="array" ref="AK52">IF(AND(INDEX(CapexSalvageMonth,ROW()-43)&lt;&gt;0,AK$3&gt;=INDEX(CapexSalvageMonth,ROW()-43)),0,AJ52+AK15)</f>
        <v>0</v>
      </c>
      <c r="AL52" s="75" cm="1">
        <f t="array" ref="AL52">IF(AND(INDEX(CapexSalvageMonth,ROW()-43)&lt;&gt;0,AL$3&gt;=INDEX(CapexSalvageMonth,ROW()-43)),0,AK52+AL15)</f>
        <v>0</v>
      </c>
      <c r="AM52" s="75" cm="1">
        <f t="array" ref="AM52">IF(AND(INDEX(CapexSalvageMonth,ROW()-43)&lt;&gt;0,AM$3&gt;=INDEX(CapexSalvageMonth,ROW()-43)),0,AL52+AM15)</f>
        <v>0</v>
      </c>
      <c r="AN52" s="75" cm="1">
        <f t="array" ref="AN52">IF(AND(INDEX(CapexSalvageMonth,ROW()-43)&lt;&gt;0,AN$3&gt;=INDEX(CapexSalvageMonth,ROW()-43)),0,AM52+AN15)</f>
        <v>0</v>
      </c>
      <c r="AO52" s="75" cm="1">
        <f t="array" ref="AO52">IF(AND(INDEX(CapexSalvageMonth,ROW()-43)&lt;&gt;0,AO$3&gt;=INDEX(CapexSalvageMonth,ROW()-43)),0,AN52+AO15)</f>
        <v>0</v>
      </c>
      <c r="AP52" s="75" cm="1">
        <f t="array" ref="AP52">IF(AND(INDEX(CapexSalvageMonth,ROW()-43)&lt;&gt;0,AP$3&gt;=INDEX(CapexSalvageMonth,ROW()-43)),0,AO52+AP15)</f>
        <v>0</v>
      </c>
      <c r="AQ52" s="75" cm="1">
        <f t="array" ref="AQ52">IF(AND(INDEX(CapexSalvageMonth,ROW()-43)&lt;&gt;0,AQ$3&gt;=INDEX(CapexSalvageMonth,ROW()-43)),0,AP52+AQ15)</f>
        <v>0</v>
      </c>
      <c r="AR52" s="75" cm="1">
        <f t="array" ref="AR52">IF(AND(INDEX(CapexSalvageMonth,ROW()-43)&lt;&gt;0,AR$3&gt;=INDEX(CapexSalvageMonth,ROW()-43)),0,AQ52+AR15)</f>
        <v>0</v>
      </c>
      <c r="AS52" s="75" cm="1">
        <f t="array" ref="AS52">IF(AND(INDEX(CapexSalvageMonth,ROW()-43)&lt;&gt;0,AS$3&gt;=INDEX(CapexSalvageMonth,ROW()-43)),0,AR52+AS15)</f>
        <v>0</v>
      </c>
      <c r="AT52" s="76" cm="1">
        <f t="array" ref="AT52">IF(AND(INDEX(CapexSalvageMonth,ROW()-43)&lt;&gt;0,AT$3&gt;=INDEX(CapexSalvageMonth,ROW()-43)),0,AS52+AT15)</f>
        <v>0</v>
      </c>
      <c r="AU52" s="74" cm="1">
        <f t="array" ref="AU52">IF(AND(INDEX(CapexSalvageMonth,ROW()-43)&lt;&gt;0,AU$3&gt;=INDEX(CapexSalvageMonth,ROW()-43)),0,AT52+AU15)</f>
        <v>0</v>
      </c>
      <c r="AV52" s="75" cm="1">
        <f t="array" ref="AV52">IF(AND(INDEX(CapexSalvageMonth,ROW()-43)&lt;&gt;0,AV$3&gt;=INDEX(CapexSalvageMonth,ROW()-43)),0,AU52+AV15)</f>
        <v>0</v>
      </c>
      <c r="AW52" s="75" cm="1">
        <f t="array" ref="AW52">IF(AND(INDEX(CapexSalvageMonth,ROW()-43)&lt;&gt;0,AW$3&gt;=INDEX(CapexSalvageMonth,ROW()-43)),0,AV52+AW15)</f>
        <v>0</v>
      </c>
      <c r="AX52" s="75" cm="1">
        <f t="array" ref="AX52">IF(AND(INDEX(CapexSalvageMonth,ROW()-43)&lt;&gt;0,AX$3&gt;=INDEX(CapexSalvageMonth,ROW()-43)),0,AW52+AX15)</f>
        <v>0</v>
      </c>
      <c r="AY52" s="75" cm="1">
        <f t="array" ref="AY52">IF(AND(INDEX(CapexSalvageMonth,ROW()-43)&lt;&gt;0,AY$3&gt;=INDEX(CapexSalvageMonth,ROW()-43)),0,AX52+AY15)</f>
        <v>0</v>
      </c>
      <c r="AZ52" s="75" cm="1">
        <f t="array" ref="AZ52">IF(AND(INDEX(CapexSalvageMonth,ROW()-43)&lt;&gt;0,AZ$3&gt;=INDEX(CapexSalvageMonth,ROW()-43)),0,AY52+AZ15)</f>
        <v>0</v>
      </c>
      <c r="BA52" s="75" cm="1">
        <f t="array" ref="BA52">IF(AND(INDEX(CapexSalvageMonth,ROW()-43)&lt;&gt;0,BA$3&gt;=INDEX(CapexSalvageMonth,ROW()-43)),0,AZ52+BA15)</f>
        <v>0</v>
      </c>
      <c r="BB52" s="75" cm="1">
        <f t="array" ref="BB52">IF(AND(INDEX(CapexSalvageMonth,ROW()-43)&lt;&gt;0,BB$3&gt;=INDEX(CapexSalvageMonth,ROW()-43)),0,BA52+BB15)</f>
        <v>0</v>
      </c>
      <c r="BC52" s="75" cm="1">
        <f t="array" ref="BC52">IF(AND(INDEX(CapexSalvageMonth,ROW()-43)&lt;&gt;0,BC$3&gt;=INDEX(CapexSalvageMonth,ROW()-43)),0,BB52+BC15)</f>
        <v>0</v>
      </c>
      <c r="BD52" s="75" cm="1">
        <f t="array" ref="BD52">IF(AND(INDEX(CapexSalvageMonth,ROW()-43)&lt;&gt;0,BD$3&gt;=INDEX(CapexSalvageMonth,ROW()-43)),0,BC52+BD15)</f>
        <v>0</v>
      </c>
      <c r="BE52" s="75" cm="1">
        <f t="array" ref="BE52">IF(AND(INDEX(CapexSalvageMonth,ROW()-43)&lt;&gt;0,BE$3&gt;=INDEX(CapexSalvageMonth,ROW()-43)),0,BD52+BE15)</f>
        <v>0</v>
      </c>
      <c r="BF52" s="76" cm="1">
        <f t="array" ref="BF52">IF(AND(INDEX(CapexSalvageMonth,ROW()-43)&lt;&gt;0,BF$3&gt;=INDEX(CapexSalvageMonth,ROW()-43)),0,BE52+BF15)</f>
        <v>0</v>
      </c>
      <c r="BG52" s="74" cm="1">
        <f t="array" ref="BG52">IF(AND(INDEX(CapexSalvageMonth,ROW()-43)&lt;&gt;0,BG$3&gt;=INDEX(CapexSalvageMonth,ROW()-43)),0,BF52+BG15)</f>
        <v>0</v>
      </c>
      <c r="BH52" s="75" cm="1">
        <f t="array" ref="BH52">IF(AND(INDEX(CapexSalvageMonth,ROW()-43)&lt;&gt;0,BH$3&gt;=INDEX(CapexSalvageMonth,ROW()-43)),0,BG52+BH15)</f>
        <v>0</v>
      </c>
      <c r="BI52" s="75" cm="1">
        <f t="array" ref="BI52">IF(AND(INDEX(CapexSalvageMonth,ROW()-43)&lt;&gt;0,BI$3&gt;=INDEX(CapexSalvageMonth,ROW()-43)),0,BH52+BI15)</f>
        <v>0</v>
      </c>
      <c r="BJ52" s="75" cm="1">
        <f t="array" ref="BJ52">IF(AND(INDEX(CapexSalvageMonth,ROW()-43)&lt;&gt;0,BJ$3&gt;=INDEX(CapexSalvageMonth,ROW()-43)),0,BI52+BJ15)</f>
        <v>0</v>
      </c>
      <c r="BK52" s="75" cm="1">
        <f t="array" ref="BK52">IF(AND(INDEX(CapexSalvageMonth,ROW()-43)&lt;&gt;0,BK$3&gt;=INDEX(CapexSalvageMonth,ROW()-43)),0,BJ52+BK15)</f>
        <v>0</v>
      </c>
      <c r="BL52" s="75" cm="1">
        <f t="array" ref="BL52">IF(AND(INDEX(CapexSalvageMonth,ROW()-43)&lt;&gt;0,BL$3&gt;=INDEX(CapexSalvageMonth,ROW()-43)),0,BK52+BL15)</f>
        <v>0</v>
      </c>
      <c r="BM52" s="75" cm="1">
        <f t="array" ref="BM52">IF(AND(INDEX(CapexSalvageMonth,ROW()-43)&lt;&gt;0,BM$3&gt;=INDEX(CapexSalvageMonth,ROW()-43)),0,BL52+BM15)</f>
        <v>0</v>
      </c>
      <c r="BN52" s="75" cm="1">
        <f t="array" ref="BN52">IF(AND(INDEX(CapexSalvageMonth,ROW()-43)&lt;&gt;0,BN$3&gt;=INDEX(CapexSalvageMonth,ROW()-43)),0,BM52+BN15)</f>
        <v>0</v>
      </c>
      <c r="BO52" s="75" cm="1">
        <f t="array" ref="BO52">IF(AND(INDEX(CapexSalvageMonth,ROW()-43)&lt;&gt;0,BO$3&gt;=INDEX(CapexSalvageMonth,ROW()-43)),0,BN52+BO15)</f>
        <v>0</v>
      </c>
      <c r="BP52" s="75" cm="1">
        <f t="array" ref="BP52">IF(AND(INDEX(CapexSalvageMonth,ROW()-43)&lt;&gt;0,BP$3&gt;=INDEX(CapexSalvageMonth,ROW()-43)),0,BO52+BP15)</f>
        <v>0</v>
      </c>
      <c r="BQ52" s="75" cm="1">
        <f t="array" ref="BQ52">IF(AND(INDEX(CapexSalvageMonth,ROW()-43)&lt;&gt;0,BQ$3&gt;=INDEX(CapexSalvageMonth,ROW()-43)),0,BP52+BQ15)</f>
        <v>0</v>
      </c>
      <c r="BR52" s="76" cm="1">
        <f t="array" ref="BR52">IF(AND(INDEX(CapexSalvageMonth,ROW()-43)&lt;&gt;0,BR$3&gt;=INDEX(CapexSalvageMonth,ROW()-43)),0,BQ52+BR15)</f>
        <v>0</v>
      </c>
    </row>
    <row r="53" spans="3:70" hidden="1" x14ac:dyDescent="0.25">
      <c r="C53" s="72">
        <f t="shared" si="24"/>
        <v>0</v>
      </c>
      <c r="E53" s="73">
        <f t="shared" si="19"/>
        <v>0</v>
      </c>
      <c r="F53" s="73">
        <f t="shared" si="20"/>
        <v>0</v>
      </c>
      <c r="G53" s="73">
        <f t="shared" si="21"/>
        <v>0</v>
      </c>
      <c r="H53" s="73">
        <f t="shared" si="22"/>
        <v>0</v>
      </c>
      <c r="I53" s="73">
        <f t="shared" si="23"/>
        <v>0</v>
      </c>
      <c r="K53" s="74" cm="1">
        <f t="array" ref="K53">IF(AND(INDEX(CapexSalvageMonth,ROW()-43)&lt;&gt;0,K$3&gt;=INDEX(CapexSalvageMonth,ROW()-43)),0,K16)</f>
        <v>0</v>
      </c>
      <c r="L53" s="75" cm="1">
        <f t="array" ref="L53">IF(AND(INDEX(CapexSalvageMonth,ROW()-43)&lt;&gt;0,L$3&gt;=INDEX(CapexSalvageMonth,ROW()-43)),0,K53+L16)</f>
        <v>0</v>
      </c>
      <c r="M53" s="75" cm="1">
        <f t="array" ref="M53">IF(AND(INDEX(CapexSalvageMonth,ROW()-43)&lt;&gt;0,M$3&gt;=INDEX(CapexSalvageMonth,ROW()-43)),0,L53+M16)</f>
        <v>0</v>
      </c>
      <c r="N53" s="75" cm="1">
        <f t="array" ref="N53">IF(AND(INDEX(CapexSalvageMonth,ROW()-43)&lt;&gt;0,N$3&gt;=INDEX(CapexSalvageMonth,ROW()-43)),0,M53+N16)</f>
        <v>0</v>
      </c>
      <c r="O53" s="75" cm="1">
        <f t="array" ref="O53">IF(AND(INDEX(CapexSalvageMonth,ROW()-43)&lt;&gt;0,O$3&gt;=INDEX(CapexSalvageMonth,ROW()-43)),0,N53+O16)</f>
        <v>0</v>
      </c>
      <c r="P53" s="75" cm="1">
        <f t="array" ref="P53">IF(AND(INDEX(CapexSalvageMonth,ROW()-43)&lt;&gt;0,P$3&gt;=INDEX(CapexSalvageMonth,ROW()-43)),0,O53+P16)</f>
        <v>0</v>
      </c>
      <c r="Q53" s="75" cm="1">
        <f t="array" ref="Q53">IF(AND(INDEX(CapexSalvageMonth,ROW()-43)&lt;&gt;0,Q$3&gt;=INDEX(CapexSalvageMonth,ROW()-43)),0,P53+Q16)</f>
        <v>0</v>
      </c>
      <c r="R53" s="75" cm="1">
        <f t="array" ref="R53">IF(AND(INDEX(CapexSalvageMonth,ROW()-43)&lt;&gt;0,R$3&gt;=INDEX(CapexSalvageMonth,ROW()-43)),0,Q53+R16)</f>
        <v>0</v>
      </c>
      <c r="S53" s="75" cm="1">
        <f t="array" ref="S53">IF(AND(INDEX(CapexSalvageMonth,ROW()-43)&lt;&gt;0,S$3&gt;=INDEX(CapexSalvageMonth,ROW()-43)),0,R53+S16)</f>
        <v>0</v>
      </c>
      <c r="T53" s="75" cm="1">
        <f t="array" ref="T53">IF(AND(INDEX(CapexSalvageMonth,ROW()-43)&lt;&gt;0,T$3&gt;=INDEX(CapexSalvageMonth,ROW()-43)),0,S53+T16)</f>
        <v>0</v>
      </c>
      <c r="U53" s="75" cm="1">
        <f t="array" ref="U53">IF(AND(INDEX(CapexSalvageMonth,ROW()-43)&lt;&gt;0,U$3&gt;=INDEX(CapexSalvageMonth,ROW()-43)),0,T53+U16)</f>
        <v>0</v>
      </c>
      <c r="V53" s="76" cm="1">
        <f t="array" ref="V53">IF(AND(INDEX(CapexSalvageMonth,ROW()-43)&lt;&gt;0,V$3&gt;=INDEX(CapexSalvageMonth,ROW()-43)),0,U53+V16)</f>
        <v>0</v>
      </c>
      <c r="W53" s="74" cm="1">
        <f t="array" ref="W53">IF(AND(INDEX(CapexSalvageMonth,ROW()-43)&lt;&gt;0,W$3&gt;=INDEX(CapexSalvageMonth,ROW()-43)),0,V53+W16)</f>
        <v>0</v>
      </c>
      <c r="X53" s="75" cm="1">
        <f t="array" ref="X53">IF(AND(INDEX(CapexSalvageMonth,ROW()-43)&lt;&gt;0,X$3&gt;=INDEX(CapexSalvageMonth,ROW()-43)),0,W53+X16)</f>
        <v>0</v>
      </c>
      <c r="Y53" s="75" cm="1">
        <f t="array" ref="Y53">IF(AND(INDEX(CapexSalvageMonth,ROW()-43)&lt;&gt;0,Y$3&gt;=INDEX(CapexSalvageMonth,ROW()-43)),0,X53+Y16)</f>
        <v>0</v>
      </c>
      <c r="Z53" s="75" cm="1">
        <f t="array" ref="Z53">IF(AND(INDEX(CapexSalvageMonth,ROW()-43)&lt;&gt;0,Z$3&gt;=INDEX(CapexSalvageMonth,ROW()-43)),0,Y53+Z16)</f>
        <v>0</v>
      </c>
      <c r="AA53" s="75" cm="1">
        <f t="array" ref="AA53">IF(AND(INDEX(CapexSalvageMonth,ROW()-43)&lt;&gt;0,AA$3&gt;=INDEX(CapexSalvageMonth,ROW()-43)),0,Z53+AA16)</f>
        <v>0</v>
      </c>
      <c r="AB53" s="75" cm="1">
        <f t="array" ref="AB53">IF(AND(INDEX(CapexSalvageMonth,ROW()-43)&lt;&gt;0,AB$3&gt;=INDEX(CapexSalvageMonth,ROW()-43)),0,AA53+AB16)</f>
        <v>0</v>
      </c>
      <c r="AC53" s="75" cm="1">
        <f t="array" ref="AC53">IF(AND(INDEX(CapexSalvageMonth,ROW()-43)&lt;&gt;0,AC$3&gt;=INDEX(CapexSalvageMonth,ROW()-43)),0,AB53+AC16)</f>
        <v>0</v>
      </c>
      <c r="AD53" s="75" cm="1">
        <f t="array" ref="AD53">IF(AND(INDEX(CapexSalvageMonth,ROW()-43)&lt;&gt;0,AD$3&gt;=INDEX(CapexSalvageMonth,ROW()-43)),0,AC53+AD16)</f>
        <v>0</v>
      </c>
      <c r="AE53" s="75" cm="1">
        <f t="array" ref="AE53">IF(AND(INDEX(CapexSalvageMonth,ROW()-43)&lt;&gt;0,AE$3&gt;=INDEX(CapexSalvageMonth,ROW()-43)),0,AD53+AE16)</f>
        <v>0</v>
      </c>
      <c r="AF53" s="75" cm="1">
        <f t="array" ref="AF53">IF(AND(INDEX(CapexSalvageMonth,ROW()-43)&lt;&gt;0,AF$3&gt;=INDEX(CapexSalvageMonth,ROW()-43)),0,AE53+AF16)</f>
        <v>0</v>
      </c>
      <c r="AG53" s="75" cm="1">
        <f t="array" ref="AG53">IF(AND(INDEX(CapexSalvageMonth,ROW()-43)&lt;&gt;0,AG$3&gt;=INDEX(CapexSalvageMonth,ROW()-43)),0,AF53+AG16)</f>
        <v>0</v>
      </c>
      <c r="AH53" s="76" cm="1">
        <f t="array" ref="AH53">IF(AND(INDEX(CapexSalvageMonth,ROW()-43)&lt;&gt;0,AH$3&gt;=INDEX(CapexSalvageMonth,ROW()-43)),0,AG53+AH16)</f>
        <v>0</v>
      </c>
      <c r="AI53" s="74" cm="1">
        <f t="array" ref="AI53">IF(AND(INDEX(CapexSalvageMonth,ROW()-43)&lt;&gt;0,AI$3&gt;=INDEX(CapexSalvageMonth,ROW()-43)),0,AH53+AI16)</f>
        <v>0</v>
      </c>
      <c r="AJ53" s="75" cm="1">
        <f t="array" ref="AJ53">IF(AND(INDEX(CapexSalvageMonth,ROW()-43)&lt;&gt;0,AJ$3&gt;=INDEX(CapexSalvageMonth,ROW()-43)),0,AI53+AJ16)</f>
        <v>0</v>
      </c>
      <c r="AK53" s="75" cm="1">
        <f t="array" ref="AK53">IF(AND(INDEX(CapexSalvageMonth,ROW()-43)&lt;&gt;0,AK$3&gt;=INDEX(CapexSalvageMonth,ROW()-43)),0,AJ53+AK16)</f>
        <v>0</v>
      </c>
      <c r="AL53" s="75" cm="1">
        <f t="array" ref="AL53">IF(AND(INDEX(CapexSalvageMonth,ROW()-43)&lt;&gt;0,AL$3&gt;=INDEX(CapexSalvageMonth,ROW()-43)),0,AK53+AL16)</f>
        <v>0</v>
      </c>
      <c r="AM53" s="75" cm="1">
        <f t="array" ref="AM53">IF(AND(INDEX(CapexSalvageMonth,ROW()-43)&lt;&gt;0,AM$3&gt;=INDEX(CapexSalvageMonth,ROW()-43)),0,AL53+AM16)</f>
        <v>0</v>
      </c>
      <c r="AN53" s="75" cm="1">
        <f t="array" ref="AN53">IF(AND(INDEX(CapexSalvageMonth,ROW()-43)&lt;&gt;0,AN$3&gt;=INDEX(CapexSalvageMonth,ROW()-43)),0,AM53+AN16)</f>
        <v>0</v>
      </c>
      <c r="AO53" s="75" cm="1">
        <f t="array" ref="AO53">IF(AND(INDEX(CapexSalvageMonth,ROW()-43)&lt;&gt;0,AO$3&gt;=INDEX(CapexSalvageMonth,ROW()-43)),0,AN53+AO16)</f>
        <v>0</v>
      </c>
      <c r="AP53" s="75" cm="1">
        <f t="array" ref="AP53">IF(AND(INDEX(CapexSalvageMonth,ROW()-43)&lt;&gt;0,AP$3&gt;=INDEX(CapexSalvageMonth,ROW()-43)),0,AO53+AP16)</f>
        <v>0</v>
      </c>
      <c r="AQ53" s="75" cm="1">
        <f t="array" ref="AQ53">IF(AND(INDEX(CapexSalvageMonth,ROW()-43)&lt;&gt;0,AQ$3&gt;=INDEX(CapexSalvageMonth,ROW()-43)),0,AP53+AQ16)</f>
        <v>0</v>
      </c>
      <c r="AR53" s="75" cm="1">
        <f t="array" ref="AR53">IF(AND(INDEX(CapexSalvageMonth,ROW()-43)&lt;&gt;0,AR$3&gt;=INDEX(CapexSalvageMonth,ROW()-43)),0,AQ53+AR16)</f>
        <v>0</v>
      </c>
      <c r="AS53" s="75" cm="1">
        <f t="array" ref="AS53">IF(AND(INDEX(CapexSalvageMonth,ROW()-43)&lt;&gt;0,AS$3&gt;=INDEX(CapexSalvageMonth,ROW()-43)),0,AR53+AS16)</f>
        <v>0</v>
      </c>
      <c r="AT53" s="76" cm="1">
        <f t="array" ref="AT53">IF(AND(INDEX(CapexSalvageMonth,ROW()-43)&lt;&gt;0,AT$3&gt;=INDEX(CapexSalvageMonth,ROW()-43)),0,AS53+AT16)</f>
        <v>0</v>
      </c>
      <c r="AU53" s="74" cm="1">
        <f t="array" ref="AU53">IF(AND(INDEX(CapexSalvageMonth,ROW()-43)&lt;&gt;0,AU$3&gt;=INDEX(CapexSalvageMonth,ROW()-43)),0,AT53+AU16)</f>
        <v>0</v>
      </c>
      <c r="AV53" s="75" cm="1">
        <f t="array" ref="AV53">IF(AND(INDEX(CapexSalvageMonth,ROW()-43)&lt;&gt;0,AV$3&gt;=INDEX(CapexSalvageMonth,ROW()-43)),0,AU53+AV16)</f>
        <v>0</v>
      </c>
      <c r="AW53" s="75" cm="1">
        <f t="array" ref="AW53">IF(AND(INDEX(CapexSalvageMonth,ROW()-43)&lt;&gt;0,AW$3&gt;=INDEX(CapexSalvageMonth,ROW()-43)),0,AV53+AW16)</f>
        <v>0</v>
      </c>
      <c r="AX53" s="75" cm="1">
        <f t="array" ref="AX53">IF(AND(INDEX(CapexSalvageMonth,ROW()-43)&lt;&gt;0,AX$3&gt;=INDEX(CapexSalvageMonth,ROW()-43)),0,AW53+AX16)</f>
        <v>0</v>
      </c>
      <c r="AY53" s="75" cm="1">
        <f t="array" ref="AY53">IF(AND(INDEX(CapexSalvageMonth,ROW()-43)&lt;&gt;0,AY$3&gt;=INDEX(CapexSalvageMonth,ROW()-43)),0,AX53+AY16)</f>
        <v>0</v>
      </c>
      <c r="AZ53" s="75" cm="1">
        <f t="array" ref="AZ53">IF(AND(INDEX(CapexSalvageMonth,ROW()-43)&lt;&gt;0,AZ$3&gt;=INDEX(CapexSalvageMonth,ROW()-43)),0,AY53+AZ16)</f>
        <v>0</v>
      </c>
      <c r="BA53" s="75" cm="1">
        <f t="array" ref="BA53">IF(AND(INDEX(CapexSalvageMonth,ROW()-43)&lt;&gt;0,BA$3&gt;=INDEX(CapexSalvageMonth,ROW()-43)),0,AZ53+BA16)</f>
        <v>0</v>
      </c>
      <c r="BB53" s="75" cm="1">
        <f t="array" ref="BB53">IF(AND(INDEX(CapexSalvageMonth,ROW()-43)&lt;&gt;0,BB$3&gt;=INDEX(CapexSalvageMonth,ROW()-43)),0,BA53+BB16)</f>
        <v>0</v>
      </c>
      <c r="BC53" s="75" cm="1">
        <f t="array" ref="BC53">IF(AND(INDEX(CapexSalvageMonth,ROW()-43)&lt;&gt;0,BC$3&gt;=INDEX(CapexSalvageMonth,ROW()-43)),0,BB53+BC16)</f>
        <v>0</v>
      </c>
      <c r="BD53" s="75" cm="1">
        <f t="array" ref="BD53">IF(AND(INDEX(CapexSalvageMonth,ROW()-43)&lt;&gt;0,BD$3&gt;=INDEX(CapexSalvageMonth,ROW()-43)),0,BC53+BD16)</f>
        <v>0</v>
      </c>
      <c r="BE53" s="75" cm="1">
        <f t="array" ref="BE53">IF(AND(INDEX(CapexSalvageMonth,ROW()-43)&lt;&gt;0,BE$3&gt;=INDEX(CapexSalvageMonth,ROW()-43)),0,BD53+BE16)</f>
        <v>0</v>
      </c>
      <c r="BF53" s="76" cm="1">
        <f t="array" ref="BF53">IF(AND(INDEX(CapexSalvageMonth,ROW()-43)&lt;&gt;0,BF$3&gt;=INDEX(CapexSalvageMonth,ROW()-43)),0,BE53+BF16)</f>
        <v>0</v>
      </c>
      <c r="BG53" s="74" cm="1">
        <f t="array" ref="BG53">IF(AND(INDEX(CapexSalvageMonth,ROW()-43)&lt;&gt;0,BG$3&gt;=INDEX(CapexSalvageMonth,ROW()-43)),0,BF53+BG16)</f>
        <v>0</v>
      </c>
      <c r="BH53" s="75" cm="1">
        <f t="array" ref="BH53">IF(AND(INDEX(CapexSalvageMonth,ROW()-43)&lt;&gt;0,BH$3&gt;=INDEX(CapexSalvageMonth,ROW()-43)),0,BG53+BH16)</f>
        <v>0</v>
      </c>
      <c r="BI53" s="75" cm="1">
        <f t="array" ref="BI53">IF(AND(INDEX(CapexSalvageMonth,ROW()-43)&lt;&gt;0,BI$3&gt;=INDEX(CapexSalvageMonth,ROW()-43)),0,BH53+BI16)</f>
        <v>0</v>
      </c>
      <c r="BJ53" s="75" cm="1">
        <f t="array" ref="BJ53">IF(AND(INDEX(CapexSalvageMonth,ROW()-43)&lt;&gt;0,BJ$3&gt;=INDEX(CapexSalvageMonth,ROW()-43)),0,BI53+BJ16)</f>
        <v>0</v>
      </c>
      <c r="BK53" s="75" cm="1">
        <f t="array" ref="BK53">IF(AND(INDEX(CapexSalvageMonth,ROW()-43)&lt;&gt;0,BK$3&gt;=INDEX(CapexSalvageMonth,ROW()-43)),0,BJ53+BK16)</f>
        <v>0</v>
      </c>
      <c r="BL53" s="75" cm="1">
        <f t="array" ref="BL53">IF(AND(INDEX(CapexSalvageMonth,ROW()-43)&lt;&gt;0,BL$3&gt;=INDEX(CapexSalvageMonth,ROW()-43)),0,BK53+BL16)</f>
        <v>0</v>
      </c>
      <c r="BM53" s="75" cm="1">
        <f t="array" ref="BM53">IF(AND(INDEX(CapexSalvageMonth,ROW()-43)&lt;&gt;0,BM$3&gt;=INDEX(CapexSalvageMonth,ROW()-43)),0,BL53+BM16)</f>
        <v>0</v>
      </c>
      <c r="BN53" s="75" cm="1">
        <f t="array" ref="BN53">IF(AND(INDEX(CapexSalvageMonth,ROW()-43)&lt;&gt;0,BN$3&gt;=INDEX(CapexSalvageMonth,ROW()-43)),0,BM53+BN16)</f>
        <v>0</v>
      </c>
      <c r="BO53" s="75" cm="1">
        <f t="array" ref="BO53">IF(AND(INDEX(CapexSalvageMonth,ROW()-43)&lt;&gt;0,BO$3&gt;=INDEX(CapexSalvageMonth,ROW()-43)),0,BN53+BO16)</f>
        <v>0</v>
      </c>
      <c r="BP53" s="75" cm="1">
        <f t="array" ref="BP53">IF(AND(INDEX(CapexSalvageMonth,ROW()-43)&lt;&gt;0,BP$3&gt;=INDEX(CapexSalvageMonth,ROW()-43)),0,BO53+BP16)</f>
        <v>0</v>
      </c>
      <c r="BQ53" s="75" cm="1">
        <f t="array" ref="BQ53">IF(AND(INDEX(CapexSalvageMonth,ROW()-43)&lt;&gt;0,BQ$3&gt;=INDEX(CapexSalvageMonth,ROW()-43)),0,BP53+BQ16)</f>
        <v>0</v>
      </c>
      <c r="BR53" s="76" cm="1">
        <f t="array" ref="BR53">IF(AND(INDEX(CapexSalvageMonth,ROW()-43)&lt;&gt;0,BR$3&gt;=INDEX(CapexSalvageMonth,ROW()-43)),0,BQ53+BR16)</f>
        <v>0</v>
      </c>
    </row>
    <row r="54" spans="3:70" hidden="1" x14ac:dyDescent="0.25">
      <c r="C54" s="72">
        <f t="shared" si="24"/>
        <v>0</v>
      </c>
      <c r="E54" s="73">
        <f t="shared" si="19"/>
        <v>0</v>
      </c>
      <c r="F54" s="73">
        <f t="shared" si="20"/>
        <v>0</v>
      </c>
      <c r="G54" s="73">
        <f t="shared" si="21"/>
        <v>0</v>
      </c>
      <c r="H54" s="73">
        <f t="shared" si="22"/>
        <v>0</v>
      </c>
      <c r="I54" s="73">
        <f t="shared" si="23"/>
        <v>0</v>
      </c>
      <c r="K54" s="74" cm="1">
        <f t="array" ref="K54">IF(AND(INDEX(CapexSalvageMonth,ROW()-43)&lt;&gt;0,K$3&gt;=INDEX(CapexSalvageMonth,ROW()-43)),0,K17)</f>
        <v>0</v>
      </c>
      <c r="L54" s="75" cm="1">
        <f t="array" ref="L54">IF(AND(INDEX(CapexSalvageMonth,ROW()-43)&lt;&gt;0,L$3&gt;=INDEX(CapexSalvageMonth,ROW()-43)),0,K54+L17)</f>
        <v>0</v>
      </c>
      <c r="M54" s="75" cm="1">
        <f t="array" ref="M54">IF(AND(INDEX(CapexSalvageMonth,ROW()-43)&lt;&gt;0,M$3&gt;=INDEX(CapexSalvageMonth,ROW()-43)),0,L54+M17)</f>
        <v>0</v>
      </c>
      <c r="N54" s="75" cm="1">
        <f t="array" ref="N54">IF(AND(INDEX(CapexSalvageMonth,ROW()-43)&lt;&gt;0,N$3&gt;=INDEX(CapexSalvageMonth,ROW()-43)),0,M54+N17)</f>
        <v>0</v>
      </c>
      <c r="O54" s="75" cm="1">
        <f t="array" ref="O54">IF(AND(INDEX(CapexSalvageMonth,ROW()-43)&lt;&gt;0,O$3&gt;=INDEX(CapexSalvageMonth,ROW()-43)),0,N54+O17)</f>
        <v>0</v>
      </c>
      <c r="P54" s="75" cm="1">
        <f t="array" ref="P54">IF(AND(INDEX(CapexSalvageMonth,ROW()-43)&lt;&gt;0,P$3&gt;=INDEX(CapexSalvageMonth,ROW()-43)),0,O54+P17)</f>
        <v>0</v>
      </c>
      <c r="Q54" s="75" cm="1">
        <f t="array" ref="Q54">IF(AND(INDEX(CapexSalvageMonth,ROW()-43)&lt;&gt;0,Q$3&gt;=INDEX(CapexSalvageMonth,ROW()-43)),0,P54+Q17)</f>
        <v>0</v>
      </c>
      <c r="R54" s="75" cm="1">
        <f t="array" ref="R54">IF(AND(INDEX(CapexSalvageMonth,ROW()-43)&lt;&gt;0,R$3&gt;=INDEX(CapexSalvageMonth,ROW()-43)),0,Q54+R17)</f>
        <v>0</v>
      </c>
      <c r="S54" s="75" cm="1">
        <f t="array" ref="S54">IF(AND(INDEX(CapexSalvageMonth,ROW()-43)&lt;&gt;0,S$3&gt;=INDEX(CapexSalvageMonth,ROW()-43)),0,R54+S17)</f>
        <v>0</v>
      </c>
      <c r="T54" s="75" cm="1">
        <f t="array" ref="T54">IF(AND(INDEX(CapexSalvageMonth,ROW()-43)&lt;&gt;0,T$3&gt;=INDEX(CapexSalvageMonth,ROW()-43)),0,S54+T17)</f>
        <v>0</v>
      </c>
      <c r="U54" s="75" cm="1">
        <f t="array" ref="U54">IF(AND(INDEX(CapexSalvageMonth,ROW()-43)&lt;&gt;0,U$3&gt;=INDEX(CapexSalvageMonth,ROW()-43)),0,T54+U17)</f>
        <v>0</v>
      </c>
      <c r="V54" s="76" cm="1">
        <f t="array" ref="V54">IF(AND(INDEX(CapexSalvageMonth,ROW()-43)&lt;&gt;0,V$3&gt;=INDEX(CapexSalvageMonth,ROW()-43)),0,U54+V17)</f>
        <v>0</v>
      </c>
      <c r="W54" s="74" cm="1">
        <f t="array" ref="W54">IF(AND(INDEX(CapexSalvageMonth,ROW()-43)&lt;&gt;0,W$3&gt;=INDEX(CapexSalvageMonth,ROW()-43)),0,V54+W17)</f>
        <v>0</v>
      </c>
      <c r="X54" s="75" cm="1">
        <f t="array" ref="X54">IF(AND(INDEX(CapexSalvageMonth,ROW()-43)&lt;&gt;0,X$3&gt;=INDEX(CapexSalvageMonth,ROW()-43)),0,W54+X17)</f>
        <v>0</v>
      </c>
      <c r="Y54" s="75" cm="1">
        <f t="array" ref="Y54">IF(AND(INDEX(CapexSalvageMonth,ROW()-43)&lt;&gt;0,Y$3&gt;=INDEX(CapexSalvageMonth,ROW()-43)),0,X54+Y17)</f>
        <v>0</v>
      </c>
      <c r="Z54" s="75" cm="1">
        <f t="array" ref="Z54">IF(AND(INDEX(CapexSalvageMonth,ROW()-43)&lt;&gt;0,Z$3&gt;=INDEX(CapexSalvageMonth,ROW()-43)),0,Y54+Z17)</f>
        <v>0</v>
      </c>
      <c r="AA54" s="75" cm="1">
        <f t="array" ref="AA54">IF(AND(INDEX(CapexSalvageMonth,ROW()-43)&lt;&gt;0,AA$3&gt;=INDEX(CapexSalvageMonth,ROW()-43)),0,Z54+AA17)</f>
        <v>0</v>
      </c>
      <c r="AB54" s="75" cm="1">
        <f t="array" ref="AB54">IF(AND(INDEX(CapexSalvageMonth,ROW()-43)&lt;&gt;0,AB$3&gt;=INDEX(CapexSalvageMonth,ROW()-43)),0,AA54+AB17)</f>
        <v>0</v>
      </c>
      <c r="AC54" s="75" cm="1">
        <f t="array" ref="AC54">IF(AND(INDEX(CapexSalvageMonth,ROW()-43)&lt;&gt;0,AC$3&gt;=INDEX(CapexSalvageMonth,ROW()-43)),0,AB54+AC17)</f>
        <v>0</v>
      </c>
      <c r="AD54" s="75" cm="1">
        <f t="array" ref="AD54">IF(AND(INDEX(CapexSalvageMonth,ROW()-43)&lt;&gt;0,AD$3&gt;=INDEX(CapexSalvageMonth,ROW()-43)),0,AC54+AD17)</f>
        <v>0</v>
      </c>
      <c r="AE54" s="75" cm="1">
        <f t="array" ref="AE54">IF(AND(INDEX(CapexSalvageMonth,ROW()-43)&lt;&gt;0,AE$3&gt;=INDEX(CapexSalvageMonth,ROW()-43)),0,AD54+AE17)</f>
        <v>0</v>
      </c>
      <c r="AF54" s="75" cm="1">
        <f t="array" ref="AF54">IF(AND(INDEX(CapexSalvageMonth,ROW()-43)&lt;&gt;0,AF$3&gt;=INDEX(CapexSalvageMonth,ROW()-43)),0,AE54+AF17)</f>
        <v>0</v>
      </c>
      <c r="AG54" s="75" cm="1">
        <f t="array" ref="AG54">IF(AND(INDEX(CapexSalvageMonth,ROW()-43)&lt;&gt;0,AG$3&gt;=INDEX(CapexSalvageMonth,ROW()-43)),0,AF54+AG17)</f>
        <v>0</v>
      </c>
      <c r="AH54" s="76" cm="1">
        <f t="array" ref="AH54">IF(AND(INDEX(CapexSalvageMonth,ROW()-43)&lt;&gt;0,AH$3&gt;=INDEX(CapexSalvageMonth,ROW()-43)),0,AG54+AH17)</f>
        <v>0</v>
      </c>
      <c r="AI54" s="74" cm="1">
        <f t="array" ref="AI54">IF(AND(INDEX(CapexSalvageMonth,ROW()-43)&lt;&gt;0,AI$3&gt;=INDEX(CapexSalvageMonth,ROW()-43)),0,AH54+AI17)</f>
        <v>0</v>
      </c>
      <c r="AJ54" s="75" cm="1">
        <f t="array" ref="AJ54">IF(AND(INDEX(CapexSalvageMonth,ROW()-43)&lt;&gt;0,AJ$3&gt;=INDEX(CapexSalvageMonth,ROW()-43)),0,AI54+AJ17)</f>
        <v>0</v>
      </c>
      <c r="AK54" s="75" cm="1">
        <f t="array" ref="AK54">IF(AND(INDEX(CapexSalvageMonth,ROW()-43)&lt;&gt;0,AK$3&gt;=INDEX(CapexSalvageMonth,ROW()-43)),0,AJ54+AK17)</f>
        <v>0</v>
      </c>
      <c r="AL54" s="75" cm="1">
        <f t="array" ref="AL54">IF(AND(INDEX(CapexSalvageMonth,ROW()-43)&lt;&gt;0,AL$3&gt;=INDEX(CapexSalvageMonth,ROW()-43)),0,AK54+AL17)</f>
        <v>0</v>
      </c>
      <c r="AM54" s="75" cm="1">
        <f t="array" ref="AM54">IF(AND(INDEX(CapexSalvageMonth,ROW()-43)&lt;&gt;0,AM$3&gt;=INDEX(CapexSalvageMonth,ROW()-43)),0,AL54+AM17)</f>
        <v>0</v>
      </c>
      <c r="AN54" s="75" cm="1">
        <f t="array" ref="AN54">IF(AND(INDEX(CapexSalvageMonth,ROW()-43)&lt;&gt;0,AN$3&gt;=INDEX(CapexSalvageMonth,ROW()-43)),0,AM54+AN17)</f>
        <v>0</v>
      </c>
      <c r="AO54" s="75" cm="1">
        <f t="array" ref="AO54">IF(AND(INDEX(CapexSalvageMonth,ROW()-43)&lt;&gt;0,AO$3&gt;=INDEX(CapexSalvageMonth,ROW()-43)),0,AN54+AO17)</f>
        <v>0</v>
      </c>
      <c r="AP54" s="75" cm="1">
        <f t="array" ref="AP54">IF(AND(INDEX(CapexSalvageMonth,ROW()-43)&lt;&gt;0,AP$3&gt;=INDEX(CapexSalvageMonth,ROW()-43)),0,AO54+AP17)</f>
        <v>0</v>
      </c>
      <c r="AQ54" s="75" cm="1">
        <f t="array" ref="AQ54">IF(AND(INDEX(CapexSalvageMonth,ROW()-43)&lt;&gt;0,AQ$3&gt;=INDEX(CapexSalvageMonth,ROW()-43)),0,AP54+AQ17)</f>
        <v>0</v>
      </c>
      <c r="AR54" s="75" cm="1">
        <f t="array" ref="AR54">IF(AND(INDEX(CapexSalvageMonth,ROW()-43)&lt;&gt;0,AR$3&gt;=INDEX(CapexSalvageMonth,ROW()-43)),0,AQ54+AR17)</f>
        <v>0</v>
      </c>
      <c r="AS54" s="75" cm="1">
        <f t="array" ref="AS54">IF(AND(INDEX(CapexSalvageMonth,ROW()-43)&lt;&gt;0,AS$3&gt;=INDEX(CapexSalvageMonth,ROW()-43)),0,AR54+AS17)</f>
        <v>0</v>
      </c>
      <c r="AT54" s="76" cm="1">
        <f t="array" ref="AT54">IF(AND(INDEX(CapexSalvageMonth,ROW()-43)&lt;&gt;0,AT$3&gt;=INDEX(CapexSalvageMonth,ROW()-43)),0,AS54+AT17)</f>
        <v>0</v>
      </c>
      <c r="AU54" s="74" cm="1">
        <f t="array" ref="AU54">IF(AND(INDEX(CapexSalvageMonth,ROW()-43)&lt;&gt;0,AU$3&gt;=INDEX(CapexSalvageMonth,ROW()-43)),0,AT54+AU17)</f>
        <v>0</v>
      </c>
      <c r="AV54" s="75" cm="1">
        <f t="array" ref="AV54">IF(AND(INDEX(CapexSalvageMonth,ROW()-43)&lt;&gt;0,AV$3&gt;=INDEX(CapexSalvageMonth,ROW()-43)),0,AU54+AV17)</f>
        <v>0</v>
      </c>
      <c r="AW54" s="75" cm="1">
        <f t="array" ref="AW54">IF(AND(INDEX(CapexSalvageMonth,ROW()-43)&lt;&gt;0,AW$3&gt;=INDEX(CapexSalvageMonth,ROW()-43)),0,AV54+AW17)</f>
        <v>0</v>
      </c>
      <c r="AX54" s="75" cm="1">
        <f t="array" ref="AX54">IF(AND(INDEX(CapexSalvageMonth,ROW()-43)&lt;&gt;0,AX$3&gt;=INDEX(CapexSalvageMonth,ROW()-43)),0,AW54+AX17)</f>
        <v>0</v>
      </c>
      <c r="AY54" s="75" cm="1">
        <f t="array" ref="AY54">IF(AND(INDEX(CapexSalvageMonth,ROW()-43)&lt;&gt;0,AY$3&gt;=INDEX(CapexSalvageMonth,ROW()-43)),0,AX54+AY17)</f>
        <v>0</v>
      </c>
      <c r="AZ54" s="75" cm="1">
        <f t="array" ref="AZ54">IF(AND(INDEX(CapexSalvageMonth,ROW()-43)&lt;&gt;0,AZ$3&gt;=INDEX(CapexSalvageMonth,ROW()-43)),0,AY54+AZ17)</f>
        <v>0</v>
      </c>
      <c r="BA54" s="75" cm="1">
        <f t="array" ref="BA54">IF(AND(INDEX(CapexSalvageMonth,ROW()-43)&lt;&gt;0,BA$3&gt;=INDEX(CapexSalvageMonth,ROW()-43)),0,AZ54+BA17)</f>
        <v>0</v>
      </c>
      <c r="BB54" s="75" cm="1">
        <f t="array" ref="BB54">IF(AND(INDEX(CapexSalvageMonth,ROW()-43)&lt;&gt;0,BB$3&gt;=INDEX(CapexSalvageMonth,ROW()-43)),0,BA54+BB17)</f>
        <v>0</v>
      </c>
      <c r="BC54" s="75" cm="1">
        <f t="array" ref="BC54">IF(AND(INDEX(CapexSalvageMonth,ROW()-43)&lt;&gt;0,BC$3&gt;=INDEX(CapexSalvageMonth,ROW()-43)),0,BB54+BC17)</f>
        <v>0</v>
      </c>
      <c r="BD54" s="75" cm="1">
        <f t="array" ref="BD54">IF(AND(INDEX(CapexSalvageMonth,ROW()-43)&lt;&gt;0,BD$3&gt;=INDEX(CapexSalvageMonth,ROW()-43)),0,BC54+BD17)</f>
        <v>0</v>
      </c>
      <c r="BE54" s="75" cm="1">
        <f t="array" ref="BE54">IF(AND(INDEX(CapexSalvageMonth,ROW()-43)&lt;&gt;0,BE$3&gt;=INDEX(CapexSalvageMonth,ROW()-43)),0,BD54+BE17)</f>
        <v>0</v>
      </c>
      <c r="BF54" s="76" cm="1">
        <f t="array" ref="BF54">IF(AND(INDEX(CapexSalvageMonth,ROW()-43)&lt;&gt;0,BF$3&gt;=INDEX(CapexSalvageMonth,ROW()-43)),0,BE54+BF17)</f>
        <v>0</v>
      </c>
      <c r="BG54" s="74" cm="1">
        <f t="array" ref="BG54">IF(AND(INDEX(CapexSalvageMonth,ROW()-43)&lt;&gt;0,BG$3&gt;=INDEX(CapexSalvageMonth,ROW()-43)),0,BF54+BG17)</f>
        <v>0</v>
      </c>
      <c r="BH54" s="75" cm="1">
        <f t="array" ref="BH54">IF(AND(INDEX(CapexSalvageMonth,ROW()-43)&lt;&gt;0,BH$3&gt;=INDEX(CapexSalvageMonth,ROW()-43)),0,BG54+BH17)</f>
        <v>0</v>
      </c>
      <c r="BI54" s="75" cm="1">
        <f t="array" ref="BI54">IF(AND(INDEX(CapexSalvageMonth,ROW()-43)&lt;&gt;0,BI$3&gt;=INDEX(CapexSalvageMonth,ROW()-43)),0,BH54+BI17)</f>
        <v>0</v>
      </c>
      <c r="BJ54" s="75" cm="1">
        <f t="array" ref="BJ54">IF(AND(INDEX(CapexSalvageMonth,ROW()-43)&lt;&gt;0,BJ$3&gt;=INDEX(CapexSalvageMonth,ROW()-43)),0,BI54+BJ17)</f>
        <v>0</v>
      </c>
      <c r="BK54" s="75" cm="1">
        <f t="array" ref="BK54">IF(AND(INDEX(CapexSalvageMonth,ROW()-43)&lt;&gt;0,BK$3&gt;=INDEX(CapexSalvageMonth,ROW()-43)),0,BJ54+BK17)</f>
        <v>0</v>
      </c>
      <c r="BL54" s="75" cm="1">
        <f t="array" ref="BL54">IF(AND(INDEX(CapexSalvageMonth,ROW()-43)&lt;&gt;0,BL$3&gt;=INDEX(CapexSalvageMonth,ROW()-43)),0,BK54+BL17)</f>
        <v>0</v>
      </c>
      <c r="BM54" s="75" cm="1">
        <f t="array" ref="BM54">IF(AND(INDEX(CapexSalvageMonth,ROW()-43)&lt;&gt;0,BM$3&gt;=INDEX(CapexSalvageMonth,ROW()-43)),0,BL54+BM17)</f>
        <v>0</v>
      </c>
      <c r="BN54" s="75" cm="1">
        <f t="array" ref="BN54">IF(AND(INDEX(CapexSalvageMonth,ROW()-43)&lt;&gt;0,BN$3&gt;=INDEX(CapexSalvageMonth,ROW()-43)),0,BM54+BN17)</f>
        <v>0</v>
      </c>
      <c r="BO54" s="75" cm="1">
        <f t="array" ref="BO54">IF(AND(INDEX(CapexSalvageMonth,ROW()-43)&lt;&gt;0,BO$3&gt;=INDEX(CapexSalvageMonth,ROW()-43)),0,BN54+BO17)</f>
        <v>0</v>
      </c>
      <c r="BP54" s="75" cm="1">
        <f t="array" ref="BP54">IF(AND(INDEX(CapexSalvageMonth,ROW()-43)&lt;&gt;0,BP$3&gt;=INDEX(CapexSalvageMonth,ROW()-43)),0,BO54+BP17)</f>
        <v>0</v>
      </c>
      <c r="BQ54" s="75" cm="1">
        <f t="array" ref="BQ54">IF(AND(INDEX(CapexSalvageMonth,ROW()-43)&lt;&gt;0,BQ$3&gt;=INDEX(CapexSalvageMonth,ROW()-43)),0,BP54+BQ17)</f>
        <v>0</v>
      </c>
      <c r="BR54" s="76" cm="1">
        <f t="array" ref="BR54">IF(AND(INDEX(CapexSalvageMonth,ROW()-43)&lt;&gt;0,BR$3&gt;=INDEX(CapexSalvageMonth,ROW()-43)),0,BQ54+BR17)</f>
        <v>0</v>
      </c>
    </row>
    <row r="55" spans="3:70" hidden="1" x14ac:dyDescent="0.25">
      <c r="C55" s="72">
        <f t="shared" si="24"/>
        <v>0</v>
      </c>
      <c r="E55" s="73">
        <f t="shared" si="19"/>
        <v>0</v>
      </c>
      <c r="F55" s="73">
        <f t="shared" si="20"/>
        <v>0</v>
      </c>
      <c r="G55" s="73">
        <f t="shared" si="21"/>
        <v>0</v>
      </c>
      <c r="H55" s="73">
        <f t="shared" si="22"/>
        <v>0</v>
      </c>
      <c r="I55" s="73">
        <f t="shared" si="23"/>
        <v>0</v>
      </c>
      <c r="K55" s="74" cm="1">
        <f t="array" ref="K55">IF(AND(INDEX(CapexSalvageMonth,ROW()-43)&lt;&gt;0,K$3&gt;=INDEX(CapexSalvageMonth,ROW()-43)),0,K18)</f>
        <v>0</v>
      </c>
      <c r="L55" s="75" cm="1">
        <f t="array" ref="L55">IF(AND(INDEX(CapexSalvageMonth,ROW()-43)&lt;&gt;0,L$3&gt;=INDEX(CapexSalvageMonth,ROW()-43)),0,K55+L18)</f>
        <v>0</v>
      </c>
      <c r="M55" s="75" cm="1">
        <f t="array" ref="M55">IF(AND(INDEX(CapexSalvageMonth,ROW()-43)&lt;&gt;0,M$3&gt;=INDEX(CapexSalvageMonth,ROW()-43)),0,L55+M18)</f>
        <v>0</v>
      </c>
      <c r="N55" s="75" cm="1">
        <f t="array" ref="N55">IF(AND(INDEX(CapexSalvageMonth,ROW()-43)&lt;&gt;0,N$3&gt;=INDEX(CapexSalvageMonth,ROW()-43)),0,M55+N18)</f>
        <v>0</v>
      </c>
      <c r="O55" s="75" cm="1">
        <f t="array" ref="O55">IF(AND(INDEX(CapexSalvageMonth,ROW()-43)&lt;&gt;0,O$3&gt;=INDEX(CapexSalvageMonth,ROW()-43)),0,N55+O18)</f>
        <v>0</v>
      </c>
      <c r="P55" s="75" cm="1">
        <f t="array" ref="P55">IF(AND(INDEX(CapexSalvageMonth,ROW()-43)&lt;&gt;0,P$3&gt;=INDEX(CapexSalvageMonth,ROW()-43)),0,O55+P18)</f>
        <v>0</v>
      </c>
      <c r="Q55" s="75" cm="1">
        <f t="array" ref="Q55">IF(AND(INDEX(CapexSalvageMonth,ROW()-43)&lt;&gt;0,Q$3&gt;=INDEX(CapexSalvageMonth,ROW()-43)),0,P55+Q18)</f>
        <v>0</v>
      </c>
      <c r="R55" s="75" cm="1">
        <f t="array" ref="R55">IF(AND(INDEX(CapexSalvageMonth,ROW()-43)&lt;&gt;0,R$3&gt;=INDEX(CapexSalvageMonth,ROW()-43)),0,Q55+R18)</f>
        <v>0</v>
      </c>
      <c r="S55" s="75" cm="1">
        <f t="array" ref="S55">IF(AND(INDEX(CapexSalvageMonth,ROW()-43)&lt;&gt;0,S$3&gt;=INDEX(CapexSalvageMonth,ROW()-43)),0,R55+S18)</f>
        <v>0</v>
      </c>
      <c r="T55" s="75" cm="1">
        <f t="array" ref="T55">IF(AND(INDEX(CapexSalvageMonth,ROW()-43)&lt;&gt;0,T$3&gt;=INDEX(CapexSalvageMonth,ROW()-43)),0,S55+T18)</f>
        <v>0</v>
      </c>
      <c r="U55" s="75" cm="1">
        <f t="array" ref="U55">IF(AND(INDEX(CapexSalvageMonth,ROW()-43)&lt;&gt;0,U$3&gt;=INDEX(CapexSalvageMonth,ROW()-43)),0,T55+U18)</f>
        <v>0</v>
      </c>
      <c r="V55" s="76" cm="1">
        <f t="array" ref="V55">IF(AND(INDEX(CapexSalvageMonth,ROW()-43)&lt;&gt;0,V$3&gt;=INDEX(CapexSalvageMonth,ROW()-43)),0,U55+V18)</f>
        <v>0</v>
      </c>
      <c r="W55" s="74" cm="1">
        <f t="array" ref="W55">IF(AND(INDEX(CapexSalvageMonth,ROW()-43)&lt;&gt;0,W$3&gt;=INDEX(CapexSalvageMonth,ROW()-43)),0,V55+W18)</f>
        <v>0</v>
      </c>
      <c r="X55" s="75" cm="1">
        <f t="array" ref="X55">IF(AND(INDEX(CapexSalvageMonth,ROW()-43)&lt;&gt;0,X$3&gt;=INDEX(CapexSalvageMonth,ROW()-43)),0,W55+X18)</f>
        <v>0</v>
      </c>
      <c r="Y55" s="75" cm="1">
        <f t="array" ref="Y55">IF(AND(INDEX(CapexSalvageMonth,ROW()-43)&lt;&gt;0,Y$3&gt;=INDEX(CapexSalvageMonth,ROW()-43)),0,X55+Y18)</f>
        <v>0</v>
      </c>
      <c r="Z55" s="75" cm="1">
        <f t="array" ref="Z55">IF(AND(INDEX(CapexSalvageMonth,ROW()-43)&lt;&gt;0,Z$3&gt;=INDEX(CapexSalvageMonth,ROW()-43)),0,Y55+Z18)</f>
        <v>0</v>
      </c>
      <c r="AA55" s="75" cm="1">
        <f t="array" ref="AA55">IF(AND(INDEX(CapexSalvageMonth,ROW()-43)&lt;&gt;0,AA$3&gt;=INDEX(CapexSalvageMonth,ROW()-43)),0,Z55+AA18)</f>
        <v>0</v>
      </c>
      <c r="AB55" s="75" cm="1">
        <f t="array" ref="AB55">IF(AND(INDEX(CapexSalvageMonth,ROW()-43)&lt;&gt;0,AB$3&gt;=INDEX(CapexSalvageMonth,ROW()-43)),0,AA55+AB18)</f>
        <v>0</v>
      </c>
      <c r="AC55" s="75" cm="1">
        <f t="array" ref="AC55">IF(AND(INDEX(CapexSalvageMonth,ROW()-43)&lt;&gt;0,AC$3&gt;=INDEX(CapexSalvageMonth,ROW()-43)),0,AB55+AC18)</f>
        <v>0</v>
      </c>
      <c r="AD55" s="75" cm="1">
        <f t="array" ref="AD55">IF(AND(INDEX(CapexSalvageMonth,ROW()-43)&lt;&gt;0,AD$3&gt;=INDEX(CapexSalvageMonth,ROW()-43)),0,AC55+AD18)</f>
        <v>0</v>
      </c>
      <c r="AE55" s="75" cm="1">
        <f t="array" ref="AE55">IF(AND(INDEX(CapexSalvageMonth,ROW()-43)&lt;&gt;0,AE$3&gt;=INDEX(CapexSalvageMonth,ROW()-43)),0,AD55+AE18)</f>
        <v>0</v>
      </c>
      <c r="AF55" s="75" cm="1">
        <f t="array" ref="AF55">IF(AND(INDEX(CapexSalvageMonth,ROW()-43)&lt;&gt;0,AF$3&gt;=INDEX(CapexSalvageMonth,ROW()-43)),0,AE55+AF18)</f>
        <v>0</v>
      </c>
      <c r="AG55" s="75" cm="1">
        <f t="array" ref="AG55">IF(AND(INDEX(CapexSalvageMonth,ROW()-43)&lt;&gt;0,AG$3&gt;=INDEX(CapexSalvageMonth,ROW()-43)),0,AF55+AG18)</f>
        <v>0</v>
      </c>
      <c r="AH55" s="76" cm="1">
        <f t="array" ref="AH55">IF(AND(INDEX(CapexSalvageMonth,ROW()-43)&lt;&gt;0,AH$3&gt;=INDEX(CapexSalvageMonth,ROW()-43)),0,AG55+AH18)</f>
        <v>0</v>
      </c>
      <c r="AI55" s="74" cm="1">
        <f t="array" ref="AI55">IF(AND(INDEX(CapexSalvageMonth,ROW()-43)&lt;&gt;0,AI$3&gt;=INDEX(CapexSalvageMonth,ROW()-43)),0,AH55+AI18)</f>
        <v>0</v>
      </c>
      <c r="AJ55" s="75" cm="1">
        <f t="array" ref="AJ55">IF(AND(INDEX(CapexSalvageMonth,ROW()-43)&lt;&gt;0,AJ$3&gt;=INDEX(CapexSalvageMonth,ROW()-43)),0,AI55+AJ18)</f>
        <v>0</v>
      </c>
      <c r="AK55" s="75" cm="1">
        <f t="array" ref="AK55">IF(AND(INDEX(CapexSalvageMonth,ROW()-43)&lt;&gt;0,AK$3&gt;=INDEX(CapexSalvageMonth,ROW()-43)),0,AJ55+AK18)</f>
        <v>0</v>
      </c>
      <c r="AL55" s="75" cm="1">
        <f t="array" ref="AL55">IF(AND(INDEX(CapexSalvageMonth,ROW()-43)&lt;&gt;0,AL$3&gt;=INDEX(CapexSalvageMonth,ROW()-43)),0,AK55+AL18)</f>
        <v>0</v>
      </c>
      <c r="AM55" s="75" cm="1">
        <f t="array" ref="AM55">IF(AND(INDEX(CapexSalvageMonth,ROW()-43)&lt;&gt;0,AM$3&gt;=INDEX(CapexSalvageMonth,ROW()-43)),0,AL55+AM18)</f>
        <v>0</v>
      </c>
      <c r="AN55" s="75" cm="1">
        <f t="array" ref="AN55">IF(AND(INDEX(CapexSalvageMonth,ROW()-43)&lt;&gt;0,AN$3&gt;=INDEX(CapexSalvageMonth,ROW()-43)),0,AM55+AN18)</f>
        <v>0</v>
      </c>
      <c r="AO55" s="75" cm="1">
        <f t="array" ref="AO55">IF(AND(INDEX(CapexSalvageMonth,ROW()-43)&lt;&gt;0,AO$3&gt;=INDEX(CapexSalvageMonth,ROW()-43)),0,AN55+AO18)</f>
        <v>0</v>
      </c>
      <c r="AP55" s="75" cm="1">
        <f t="array" ref="AP55">IF(AND(INDEX(CapexSalvageMonth,ROW()-43)&lt;&gt;0,AP$3&gt;=INDEX(CapexSalvageMonth,ROW()-43)),0,AO55+AP18)</f>
        <v>0</v>
      </c>
      <c r="AQ55" s="75" cm="1">
        <f t="array" ref="AQ55">IF(AND(INDEX(CapexSalvageMonth,ROW()-43)&lt;&gt;0,AQ$3&gt;=INDEX(CapexSalvageMonth,ROW()-43)),0,AP55+AQ18)</f>
        <v>0</v>
      </c>
      <c r="AR55" s="75" cm="1">
        <f t="array" ref="AR55">IF(AND(INDEX(CapexSalvageMonth,ROW()-43)&lt;&gt;0,AR$3&gt;=INDEX(CapexSalvageMonth,ROW()-43)),0,AQ55+AR18)</f>
        <v>0</v>
      </c>
      <c r="AS55" s="75" cm="1">
        <f t="array" ref="AS55">IF(AND(INDEX(CapexSalvageMonth,ROW()-43)&lt;&gt;0,AS$3&gt;=INDEX(CapexSalvageMonth,ROW()-43)),0,AR55+AS18)</f>
        <v>0</v>
      </c>
      <c r="AT55" s="76" cm="1">
        <f t="array" ref="AT55">IF(AND(INDEX(CapexSalvageMonth,ROW()-43)&lt;&gt;0,AT$3&gt;=INDEX(CapexSalvageMonth,ROW()-43)),0,AS55+AT18)</f>
        <v>0</v>
      </c>
      <c r="AU55" s="74" cm="1">
        <f t="array" ref="AU55">IF(AND(INDEX(CapexSalvageMonth,ROW()-43)&lt;&gt;0,AU$3&gt;=INDEX(CapexSalvageMonth,ROW()-43)),0,AT55+AU18)</f>
        <v>0</v>
      </c>
      <c r="AV55" s="75" cm="1">
        <f t="array" ref="AV55">IF(AND(INDEX(CapexSalvageMonth,ROW()-43)&lt;&gt;0,AV$3&gt;=INDEX(CapexSalvageMonth,ROW()-43)),0,AU55+AV18)</f>
        <v>0</v>
      </c>
      <c r="AW55" s="75" cm="1">
        <f t="array" ref="AW55">IF(AND(INDEX(CapexSalvageMonth,ROW()-43)&lt;&gt;0,AW$3&gt;=INDEX(CapexSalvageMonth,ROW()-43)),0,AV55+AW18)</f>
        <v>0</v>
      </c>
      <c r="AX55" s="75" cm="1">
        <f t="array" ref="AX55">IF(AND(INDEX(CapexSalvageMonth,ROW()-43)&lt;&gt;0,AX$3&gt;=INDEX(CapexSalvageMonth,ROW()-43)),0,AW55+AX18)</f>
        <v>0</v>
      </c>
      <c r="AY55" s="75" cm="1">
        <f t="array" ref="AY55">IF(AND(INDEX(CapexSalvageMonth,ROW()-43)&lt;&gt;0,AY$3&gt;=INDEX(CapexSalvageMonth,ROW()-43)),0,AX55+AY18)</f>
        <v>0</v>
      </c>
      <c r="AZ55" s="75" cm="1">
        <f t="array" ref="AZ55">IF(AND(INDEX(CapexSalvageMonth,ROW()-43)&lt;&gt;0,AZ$3&gt;=INDEX(CapexSalvageMonth,ROW()-43)),0,AY55+AZ18)</f>
        <v>0</v>
      </c>
      <c r="BA55" s="75" cm="1">
        <f t="array" ref="BA55">IF(AND(INDEX(CapexSalvageMonth,ROW()-43)&lt;&gt;0,BA$3&gt;=INDEX(CapexSalvageMonth,ROW()-43)),0,AZ55+BA18)</f>
        <v>0</v>
      </c>
      <c r="BB55" s="75" cm="1">
        <f t="array" ref="BB55">IF(AND(INDEX(CapexSalvageMonth,ROW()-43)&lt;&gt;0,BB$3&gt;=INDEX(CapexSalvageMonth,ROW()-43)),0,BA55+BB18)</f>
        <v>0</v>
      </c>
      <c r="BC55" s="75" cm="1">
        <f t="array" ref="BC55">IF(AND(INDEX(CapexSalvageMonth,ROW()-43)&lt;&gt;0,BC$3&gt;=INDEX(CapexSalvageMonth,ROW()-43)),0,BB55+BC18)</f>
        <v>0</v>
      </c>
      <c r="BD55" s="75" cm="1">
        <f t="array" ref="BD55">IF(AND(INDEX(CapexSalvageMonth,ROW()-43)&lt;&gt;0,BD$3&gt;=INDEX(CapexSalvageMonth,ROW()-43)),0,BC55+BD18)</f>
        <v>0</v>
      </c>
      <c r="BE55" s="75" cm="1">
        <f t="array" ref="BE55">IF(AND(INDEX(CapexSalvageMonth,ROW()-43)&lt;&gt;0,BE$3&gt;=INDEX(CapexSalvageMonth,ROW()-43)),0,BD55+BE18)</f>
        <v>0</v>
      </c>
      <c r="BF55" s="76" cm="1">
        <f t="array" ref="BF55">IF(AND(INDEX(CapexSalvageMonth,ROW()-43)&lt;&gt;0,BF$3&gt;=INDEX(CapexSalvageMonth,ROW()-43)),0,BE55+BF18)</f>
        <v>0</v>
      </c>
      <c r="BG55" s="74" cm="1">
        <f t="array" ref="BG55">IF(AND(INDEX(CapexSalvageMonth,ROW()-43)&lt;&gt;0,BG$3&gt;=INDEX(CapexSalvageMonth,ROW()-43)),0,BF55+BG18)</f>
        <v>0</v>
      </c>
      <c r="BH55" s="75" cm="1">
        <f t="array" ref="BH55">IF(AND(INDEX(CapexSalvageMonth,ROW()-43)&lt;&gt;0,BH$3&gt;=INDEX(CapexSalvageMonth,ROW()-43)),0,BG55+BH18)</f>
        <v>0</v>
      </c>
      <c r="BI55" s="75" cm="1">
        <f t="array" ref="BI55">IF(AND(INDEX(CapexSalvageMonth,ROW()-43)&lt;&gt;0,BI$3&gt;=INDEX(CapexSalvageMonth,ROW()-43)),0,BH55+BI18)</f>
        <v>0</v>
      </c>
      <c r="BJ55" s="75" cm="1">
        <f t="array" ref="BJ55">IF(AND(INDEX(CapexSalvageMonth,ROW()-43)&lt;&gt;0,BJ$3&gt;=INDEX(CapexSalvageMonth,ROW()-43)),0,BI55+BJ18)</f>
        <v>0</v>
      </c>
      <c r="BK55" s="75" cm="1">
        <f t="array" ref="BK55">IF(AND(INDEX(CapexSalvageMonth,ROW()-43)&lt;&gt;0,BK$3&gt;=INDEX(CapexSalvageMonth,ROW()-43)),0,BJ55+BK18)</f>
        <v>0</v>
      </c>
      <c r="BL55" s="75" cm="1">
        <f t="array" ref="BL55">IF(AND(INDEX(CapexSalvageMonth,ROW()-43)&lt;&gt;0,BL$3&gt;=INDEX(CapexSalvageMonth,ROW()-43)),0,BK55+BL18)</f>
        <v>0</v>
      </c>
      <c r="BM55" s="75" cm="1">
        <f t="array" ref="BM55">IF(AND(INDEX(CapexSalvageMonth,ROW()-43)&lt;&gt;0,BM$3&gt;=INDEX(CapexSalvageMonth,ROW()-43)),0,BL55+BM18)</f>
        <v>0</v>
      </c>
      <c r="BN55" s="75" cm="1">
        <f t="array" ref="BN55">IF(AND(INDEX(CapexSalvageMonth,ROW()-43)&lt;&gt;0,BN$3&gt;=INDEX(CapexSalvageMonth,ROW()-43)),0,BM55+BN18)</f>
        <v>0</v>
      </c>
      <c r="BO55" s="75" cm="1">
        <f t="array" ref="BO55">IF(AND(INDEX(CapexSalvageMonth,ROW()-43)&lt;&gt;0,BO$3&gt;=INDEX(CapexSalvageMonth,ROW()-43)),0,BN55+BO18)</f>
        <v>0</v>
      </c>
      <c r="BP55" s="75" cm="1">
        <f t="array" ref="BP55">IF(AND(INDEX(CapexSalvageMonth,ROW()-43)&lt;&gt;0,BP$3&gt;=INDEX(CapexSalvageMonth,ROW()-43)),0,BO55+BP18)</f>
        <v>0</v>
      </c>
      <c r="BQ55" s="75" cm="1">
        <f t="array" ref="BQ55">IF(AND(INDEX(CapexSalvageMonth,ROW()-43)&lt;&gt;0,BQ$3&gt;=INDEX(CapexSalvageMonth,ROW()-43)),0,BP55+BQ18)</f>
        <v>0</v>
      </c>
      <c r="BR55" s="76" cm="1">
        <f t="array" ref="BR55">IF(AND(INDEX(CapexSalvageMonth,ROW()-43)&lt;&gt;0,BR$3&gt;=INDEX(CapexSalvageMonth,ROW()-43)),0,BQ55+BR18)</f>
        <v>0</v>
      </c>
    </row>
    <row r="56" spans="3:70" hidden="1" x14ac:dyDescent="0.25">
      <c r="C56" s="72">
        <f t="shared" si="24"/>
        <v>0</v>
      </c>
      <c r="E56" s="73">
        <f t="shared" si="19"/>
        <v>0</v>
      </c>
      <c r="F56" s="73">
        <f t="shared" si="20"/>
        <v>0</v>
      </c>
      <c r="G56" s="73">
        <f t="shared" si="21"/>
        <v>0</v>
      </c>
      <c r="H56" s="73">
        <f t="shared" si="22"/>
        <v>0</v>
      </c>
      <c r="I56" s="73">
        <f t="shared" si="23"/>
        <v>0</v>
      </c>
      <c r="K56" s="74" cm="1">
        <f t="array" ref="K56">IF(AND(INDEX(CapexSalvageMonth,ROW()-43)&lt;&gt;0,K$3&gt;=INDEX(CapexSalvageMonth,ROW()-43)),0,K19)</f>
        <v>0</v>
      </c>
      <c r="L56" s="75" cm="1">
        <f t="array" ref="L56">IF(AND(INDEX(CapexSalvageMonth,ROW()-43)&lt;&gt;0,L$3&gt;=INDEX(CapexSalvageMonth,ROW()-43)),0,K56+L19)</f>
        <v>0</v>
      </c>
      <c r="M56" s="75" cm="1">
        <f t="array" ref="M56">IF(AND(INDEX(CapexSalvageMonth,ROW()-43)&lt;&gt;0,M$3&gt;=INDEX(CapexSalvageMonth,ROW()-43)),0,L56+M19)</f>
        <v>0</v>
      </c>
      <c r="N56" s="75" cm="1">
        <f t="array" ref="N56">IF(AND(INDEX(CapexSalvageMonth,ROW()-43)&lt;&gt;0,N$3&gt;=INDEX(CapexSalvageMonth,ROW()-43)),0,M56+N19)</f>
        <v>0</v>
      </c>
      <c r="O56" s="75" cm="1">
        <f t="array" ref="O56">IF(AND(INDEX(CapexSalvageMonth,ROW()-43)&lt;&gt;0,O$3&gt;=INDEX(CapexSalvageMonth,ROW()-43)),0,N56+O19)</f>
        <v>0</v>
      </c>
      <c r="P56" s="75" cm="1">
        <f t="array" ref="P56">IF(AND(INDEX(CapexSalvageMonth,ROW()-43)&lt;&gt;0,P$3&gt;=INDEX(CapexSalvageMonth,ROW()-43)),0,O56+P19)</f>
        <v>0</v>
      </c>
      <c r="Q56" s="75" cm="1">
        <f t="array" ref="Q56">IF(AND(INDEX(CapexSalvageMonth,ROW()-43)&lt;&gt;0,Q$3&gt;=INDEX(CapexSalvageMonth,ROW()-43)),0,P56+Q19)</f>
        <v>0</v>
      </c>
      <c r="R56" s="75" cm="1">
        <f t="array" ref="R56">IF(AND(INDEX(CapexSalvageMonth,ROW()-43)&lt;&gt;0,R$3&gt;=INDEX(CapexSalvageMonth,ROW()-43)),0,Q56+R19)</f>
        <v>0</v>
      </c>
      <c r="S56" s="75" cm="1">
        <f t="array" ref="S56">IF(AND(INDEX(CapexSalvageMonth,ROW()-43)&lt;&gt;0,S$3&gt;=INDEX(CapexSalvageMonth,ROW()-43)),0,R56+S19)</f>
        <v>0</v>
      </c>
      <c r="T56" s="75" cm="1">
        <f t="array" ref="T56">IF(AND(INDEX(CapexSalvageMonth,ROW()-43)&lt;&gt;0,T$3&gt;=INDEX(CapexSalvageMonth,ROW()-43)),0,S56+T19)</f>
        <v>0</v>
      </c>
      <c r="U56" s="75" cm="1">
        <f t="array" ref="U56">IF(AND(INDEX(CapexSalvageMonth,ROW()-43)&lt;&gt;0,U$3&gt;=INDEX(CapexSalvageMonth,ROW()-43)),0,T56+U19)</f>
        <v>0</v>
      </c>
      <c r="V56" s="76" cm="1">
        <f t="array" ref="V56">IF(AND(INDEX(CapexSalvageMonth,ROW()-43)&lt;&gt;0,V$3&gt;=INDEX(CapexSalvageMonth,ROW()-43)),0,U56+V19)</f>
        <v>0</v>
      </c>
      <c r="W56" s="74" cm="1">
        <f t="array" ref="W56">IF(AND(INDEX(CapexSalvageMonth,ROW()-43)&lt;&gt;0,W$3&gt;=INDEX(CapexSalvageMonth,ROW()-43)),0,V56+W19)</f>
        <v>0</v>
      </c>
      <c r="X56" s="75" cm="1">
        <f t="array" ref="X56">IF(AND(INDEX(CapexSalvageMonth,ROW()-43)&lt;&gt;0,X$3&gt;=INDEX(CapexSalvageMonth,ROW()-43)),0,W56+X19)</f>
        <v>0</v>
      </c>
      <c r="Y56" s="75" cm="1">
        <f t="array" ref="Y56">IF(AND(INDEX(CapexSalvageMonth,ROW()-43)&lt;&gt;0,Y$3&gt;=INDEX(CapexSalvageMonth,ROW()-43)),0,X56+Y19)</f>
        <v>0</v>
      </c>
      <c r="Z56" s="75" cm="1">
        <f t="array" ref="Z56">IF(AND(INDEX(CapexSalvageMonth,ROW()-43)&lt;&gt;0,Z$3&gt;=INDEX(CapexSalvageMonth,ROW()-43)),0,Y56+Z19)</f>
        <v>0</v>
      </c>
      <c r="AA56" s="75" cm="1">
        <f t="array" ref="AA56">IF(AND(INDEX(CapexSalvageMonth,ROW()-43)&lt;&gt;0,AA$3&gt;=INDEX(CapexSalvageMonth,ROW()-43)),0,Z56+AA19)</f>
        <v>0</v>
      </c>
      <c r="AB56" s="75" cm="1">
        <f t="array" ref="AB56">IF(AND(INDEX(CapexSalvageMonth,ROW()-43)&lt;&gt;0,AB$3&gt;=INDEX(CapexSalvageMonth,ROW()-43)),0,AA56+AB19)</f>
        <v>0</v>
      </c>
      <c r="AC56" s="75" cm="1">
        <f t="array" ref="AC56">IF(AND(INDEX(CapexSalvageMonth,ROW()-43)&lt;&gt;0,AC$3&gt;=INDEX(CapexSalvageMonth,ROW()-43)),0,AB56+AC19)</f>
        <v>0</v>
      </c>
      <c r="AD56" s="75" cm="1">
        <f t="array" ref="AD56">IF(AND(INDEX(CapexSalvageMonth,ROW()-43)&lt;&gt;0,AD$3&gt;=INDEX(CapexSalvageMonth,ROW()-43)),0,AC56+AD19)</f>
        <v>0</v>
      </c>
      <c r="AE56" s="75" cm="1">
        <f t="array" ref="AE56">IF(AND(INDEX(CapexSalvageMonth,ROW()-43)&lt;&gt;0,AE$3&gt;=INDEX(CapexSalvageMonth,ROW()-43)),0,AD56+AE19)</f>
        <v>0</v>
      </c>
      <c r="AF56" s="75" cm="1">
        <f t="array" ref="AF56">IF(AND(INDEX(CapexSalvageMonth,ROW()-43)&lt;&gt;0,AF$3&gt;=INDEX(CapexSalvageMonth,ROW()-43)),0,AE56+AF19)</f>
        <v>0</v>
      </c>
      <c r="AG56" s="75" cm="1">
        <f t="array" ref="AG56">IF(AND(INDEX(CapexSalvageMonth,ROW()-43)&lt;&gt;0,AG$3&gt;=INDEX(CapexSalvageMonth,ROW()-43)),0,AF56+AG19)</f>
        <v>0</v>
      </c>
      <c r="AH56" s="76" cm="1">
        <f t="array" ref="AH56">IF(AND(INDEX(CapexSalvageMonth,ROW()-43)&lt;&gt;0,AH$3&gt;=INDEX(CapexSalvageMonth,ROW()-43)),0,AG56+AH19)</f>
        <v>0</v>
      </c>
      <c r="AI56" s="74" cm="1">
        <f t="array" ref="AI56">IF(AND(INDEX(CapexSalvageMonth,ROW()-43)&lt;&gt;0,AI$3&gt;=INDEX(CapexSalvageMonth,ROW()-43)),0,AH56+AI19)</f>
        <v>0</v>
      </c>
      <c r="AJ56" s="75" cm="1">
        <f t="array" ref="AJ56">IF(AND(INDEX(CapexSalvageMonth,ROW()-43)&lt;&gt;0,AJ$3&gt;=INDEX(CapexSalvageMonth,ROW()-43)),0,AI56+AJ19)</f>
        <v>0</v>
      </c>
      <c r="AK56" s="75" cm="1">
        <f t="array" ref="AK56">IF(AND(INDEX(CapexSalvageMonth,ROW()-43)&lt;&gt;0,AK$3&gt;=INDEX(CapexSalvageMonth,ROW()-43)),0,AJ56+AK19)</f>
        <v>0</v>
      </c>
      <c r="AL56" s="75" cm="1">
        <f t="array" ref="AL56">IF(AND(INDEX(CapexSalvageMonth,ROW()-43)&lt;&gt;0,AL$3&gt;=INDEX(CapexSalvageMonth,ROW()-43)),0,AK56+AL19)</f>
        <v>0</v>
      </c>
      <c r="AM56" s="75" cm="1">
        <f t="array" ref="AM56">IF(AND(INDEX(CapexSalvageMonth,ROW()-43)&lt;&gt;0,AM$3&gt;=INDEX(CapexSalvageMonth,ROW()-43)),0,AL56+AM19)</f>
        <v>0</v>
      </c>
      <c r="AN56" s="75" cm="1">
        <f t="array" ref="AN56">IF(AND(INDEX(CapexSalvageMonth,ROW()-43)&lt;&gt;0,AN$3&gt;=INDEX(CapexSalvageMonth,ROW()-43)),0,AM56+AN19)</f>
        <v>0</v>
      </c>
      <c r="AO56" s="75" cm="1">
        <f t="array" ref="AO56">IF(AND(INDEX(CapexSalvageMonth,ROW()-43)&lt;&gt;0,AO$3&gt;=INDEX(CapexSalvageMonth,ROW()-43)),0,AN56+AO19)</f>
        <v>0</v>
      </c>
      <c r="AP56" s="75" cm="1">
        <f t="array" ref="AP56">IF(AND(INDEX(CapexSalvageMonth,ROW()-43)&lt;&gt;0,AP$3&gt;=INDEX(CapexSalvageMonth,ROW()-43)),0,AO56+AP19)</f>
        <v>0</v>
      </c>
      <c r="AQ56" s="75" cm="1">
        <f t="array" ref="AQ56">IF(AND(INDEX(CapexSalvageMonth,ROW()-43)&lt;&gt;0,AQ$3&gt;=INDEX(CapexSalvageMonth,ROW()-43)),0,AP56+AQ19)</f>
        <v>0</v>
      </c>
      <c r="AR56" s="75" cm="1">
        <f t="array" ref="AR56">IF(AND(INDEX(CapexSalvageMonth,ROW()-43)&lt;&gt;0,AR$3&gt;=INDEX(CapexSalvageMonth,ROW()-43)),0,AQ56+AR19)</f>
        <v>0</v>
      </c>
      <c r="AS56" s="75" cm="1">
        <f t="array" ref="AS56">IF(AND(INDEX(CapexSalvageMonth,ROW()-43)&lt;&gt;0,AS$3&gt;=INDEX(CapexSalvageMonth,ROW()-43)),0,AR56+AS19)</f>
        <v>0</v>
      </c>
      <c r="AT56" s="76" cm="1">
        <f t="array" ref="AT56">IF(AND(INDEX(CapexSalvageMonth,ROW()-43)&lt;&gt;0,AT$3&gt;=INDEX(CapexSalvageMonth,ROW()-43)),0,AS56+AT19)</f>
        <v>0</v>
      </c>
      <c r="AU56" s="74" cm="1">
        <f t="array" ref="AU56">IF(AND(INDEX(CapexSalvageMonth,ROW()-43)&lt;&gt;0,AU$3&gt;=INDEX(CapexSalvageMonth,ROW()-43)),0,AT56+AU19)</f>
        <v>0</v>
      </c>
      <c r="AV56" s="75" cm="1">
        <f t="array" ref="AV56">IF(AND(INDEX(CapexSalvageMonth,ROW()-43)&lt;&gt;0,AV$3&gt;=INDEX(CapexSalvageMonth,ROW()-43)),0,AU56+AV19)</f>
        <v>0</v>
      </c>
      <c r="AW56" s="75" cm="1">
        <f t="array" ref="AW56">IF(AND(INDEX(CapexSalvageMonth,ROW()-43)&lt;&gt;0,AW$3&gt;=INDEX(CapexSalvageMonth,ROW()-43)),0,AV56+AW19)</f>
        <v>0</v>
      </c>
      <c r="AX56" s="75" cm="1">
        <f t="array" ref="AX56">IF(AND(INDEX(CapexSalvageMonth,ROW()-43)&lt;&gt;0,AX$3&gt;=INDEX(CapexSalvageMonth,ROW()-43)),0,AW56+AX19)</f>
        <v>0</v>
      </c>
      <c r="AY56" s="75" cm="1">
        <f t="array" ref="AY56">IF(AND(INDEX(CapexSalvageMonth,ROW()-43)&lt;&gt;0,AY$3&gt;=INDEX(CapexSalvageMonth,ROW()-43)),0,AX56+AY19)</f>
        <v>0</v>
      </c>
      <c r="AZ56" s="75" cm="1">
        <f t="array" ref="AZ56">IF(AND(INDEX(CapexSalvageMonth,ROW()-43)&lt;&gt;0,AZ$3&gt;=INDEX(CapexSalvageMonth,ROW()-43)),0,AY56+AZ19)</f>
        <v>0</v>
      </c>
      <c r="BA56" s="75" cm="1">
        <f t="array" ref="BA56">IF(AND(INDEX(CapexSalvageMonth,ROW()-43)&lt;&gt;0,BA$3&gt;=INDEX(CapexSalvageMonth,ROW()-43)),0,AZ56+BA19)</f>
        <v>0</v>
      </c>
      <c r="BB56" s="75" cm="1">
        <f t="array" ref="BB56">IF(AND(INDEX(CapexSalvageMonth,ROW()-43)&lt;&gt;0,BB$3&gt;=INDEX(CapexSalvageMonth,ROW()-43)),0,BA56+BB19)</f>
        <v>0</v>
      </c>
      <c r="BC56" s="75" cm="1">
        <f t="array" ref="BC56">IF(AND(INDEX(CapexSalvageMonth,ROW()-43)&lt;&gt;0,BC$3&gt;=INDEX(CapexSalvageMonth,ROW()-43)),0,BB56+BC19)</f>
        <v>0</v>
      </c>
      <c r="BD56" s="75" cm="1">
        <f t="array" ref="BD56">IF(AND(INDEX(CapexSalvageMonth,ROW()-43)&lt;&gt;0,BD$3&gt;=INDEX(CapexSalvageMonth,ROW()-43)),0,BC56+BD19)</f>
        <v>0</v>
      </c>
      <c r="BE56" s="75" cm="1">
        <f t="array" ref="BE56">IF(AND(INDEX(CapexSalvageMonth,ROW()-43)&lt;&gt;0,BE$3&gt;=INDEX(CapexSalvageMonth,ROW()-43)),0,BD56+BE19)</f>
        <v>0</v>
      </c>
      <c r="BF56" s="76" cm="1">
        <f t="array" ref="BF56">IF(AND(INDEX(CapexSalvageMonth,ROW()-43)&lt;&gt;0,BF$3&gt;=INDEX(CapexSalvageMonth,ROW()-43)),0,BE56+BF19)</f>
        <v>0</v>
      </c>
      <c r="BG56" s="74" cm="1">
        <f t="array" ref="BG56">IF(AND(INDEX(CapexSalvageMonth,ROW()-43)&lt;&gt;0,BG$3&gt;=INDEX(CapexSalvageMonth,ROW()-43)),0,BF56+BG19)</f>
        <v>0</v>
      </c>
      <c r="BH56" s="75" cm="1">
        <f t="array" ref="BH56">IF(AND(INDEX(CapexSalvageMonth,ROW()-43)&lt;&gt;0,BH$3&gt;=INDEX(CapexSalvageMonth,ROW()-43)),0,BG56+BH19)</f>
        <v>0</v>
      </c>
      <c r="BI56" s="75" cm="1">
        <f t="array" ref="BI56">IF(AND(INDEX(CapexSalvageMonth,ROW()-43)&lt;&gt;0,BI$3&gt;=INDEX(CapexSalvageMonth,ROW()-43)),0,BH56+BI19)</f>
        <v>0</v>
      </c>
      <c r="BJ56" s="75" cm="1">
        <f t="array" ref="BJ56">IF(AND(INDEX(CapexSalvageMonth,ROW()-43)&lt;&gt;0,BJ$3&gt;=INDEX(CapexSalvageMonth,ROW()-43)),0,BI56+BJ19)</f>
        <v>0</v>
      </c>
      <c r="BK56" s="75" cm="1">
        <f t="array" ref="BK56">IF(AND(INDEX(CapexSalvageMonth,ROW()-43)&lt;&gt;0,BK$3&gt;=INDEX(CapexSalvageMonth,ROW()-43)),0,BJ56+BK19)</f>
        <v>0</v>
      </c>
      <c r="BL56" s="75" cm="1">
        <f t="array" ref="BL56">IF(AND(INDEX(CapexSalvageMonth,ROW()-43)&lt;&gt;0,BL$3&gt;=INDEX(CapexSalvageMonth,ROW()-43)),0,BK56+BL19)</f>
        <v>0</v>
      </c>
      <c r="BM56" s="75" cm="1">
        <f t="array" ref="BM56">IF(AND(INDEX(CapexSalvageMonth,ROW()-43)&lt;&gt;0,BM$3&gt;=INDEX(CapexSalvageMonth,ROW()-43)),0,BL56+BM19)</f>
        <v>0</v>
      </c>
      <c r="BN56" s="75" cm="1">
        <f t="array" ref="BN56">IF(AND(INDEX(CapexSalvageMonth,ROW()-43)&lt;&gt;0,BN$3&gt;=INDEX(CapexSalvageMonth,ROW()-43)),0,BM56+BN19)</f>
        <v>0</v>
      </c>
      <c r="BO56" s="75" cm="1">
        <f t="array" ref="BO56">IF(AND(INDEX(CapexSalvageMonth,ROW()-43)&lt;&gt;0,BO$3&gt;=INDEX(CapexSalvageMonth,ROW()-43)),0,BN56+BO19)</f>
        <v>0</v>
      </c>
      <c r="BP56" s="75" cm="1">
        <f t="array" ref="BP56">IF(AND(INDEX(CapexSalvageMonth,ROW()-43)&lt;&gt;0,BP$3&gt;=INDEX(CapexSalvageMonth,ROW()-43)),0,BO56+BP19)</f>
        <v>0</v>
      </c>
      <c r="BQ56" s="75" cm="1">
        <f t="array" ref="BQ56">IF(AND(INDEX(CapexSalvageMonth,ROW()-43)&lt;&gt;0,BQ$3&gt;=INDEX(CapexSalvageMonth,ROW()-43)),0,BP56+BQ19)</f>
        <v>0</v>
      </c>
      <c r="BR56" s="76" cm="1">
        <f t="array" ref="BR56">IF(AND(INDEX(CapexSalvageMonth,ROW()-43)&lt;&gt;0,BR$3&gt;=INDEX(CapexSalvageMonth,ROW()-43)),0,BQ56+BR19)</f>
        <v>0</v>
      </c>
    </row>
    <row r="57" spans="3:70" hidden="1" x14ac:dyDescent="0.25">
      <c r="C57" s="72">
        <f t="shared" si="24"/>
        <v>0</v>
      </c>
      <c r="E57" s="73">
        <f t="shared" si="19"/>
        <v>0</v>
      </c>
      <c r="F57" s="73">
        <f t="shared" si="20"/>
        <v>0</v>
      </c>
      <c r="G57" s="73">
        <f t="shared" si="21"/>
        <v>0</v>
      </c>
      <c r="H57" s="73">
        <f t="shared" si="22"/>
        <v>0</v>
      </c>
      <c r="I57" s="73">
        <f t="shared" si="23"/>
        <v>0</v>
      </c>
      <c r="K57" s="74" cm="1">
        <f t="array" ref="K57">IF(AND(INDEX(CapexSalvageMonth,ROW()-43)&lt;&gt;0,K$3&gt;=INDEX(CapexSalvageMonth,ROW()-43)),0,K20)</f>
        <v>0</v>
      </c>
      <c r="L57" s="75" cm="1">
        <f t="array" ref="L57">IF(AND(INDEX(CapexSalvageMonth,ROW()-43)&lt;&gt;0,L$3&gt;=INDEX(CapexSalvageMonth,ROW()-43)),0,K57+L20)</f>
        <v>0</v>
      </c>
      <c r="M57" s="75" cm="1">
        <f t="array" ref="M57">IF(AND(INDEX(CapexSalvageMonth,ROW()-43)&lt;&gt;0,M$3&gt;=INDEX(CapexSalvageMonth,ROW()-43)),0,L57+M20)</f>
        <v>0</v>
      </c>
      <c r="N57" s="75" cm="1">
        <f t="array" ref="N57">IF(AND(INDEX(CapexSalvageMonth,ROW()-43)&lt;&gt;0,N$3&gt;=INDEX(CapexSalvageMonth,ROW()-43)),0,M57+N20)</f>
        <v>0</v>
      </c>
      <c r="O57" s="75" cm="1">
        <f t="array" ref="O57">IF(AND(INDEX(CapexSalvageMonth,ROW()-43)&lt;&gt;0,O$3&gt;=INDEX(CapexSalvageMonth,ROW()-43)),0,N57+O20)</f>
        <v>0</v>
      </c>
      <c r="P57" s="75" cm="1">
        <f t="array" ref="P57">IF(AND(INDEX(CapexSalvageMonth,ROW()-43)&lt;&gt;0,P$3&gt;=INDEX(CapexSalvageMonth,ROW()-43)),0,O57+P20)</f>
        <v>0</v>
      </c>
      <c r="Q57" s="75" cm="1">
        <f t="array" ref="Q57">IF(AND(INDEX(CapexSalvageMonth,ROW()-43)&lt;&gt;0,Q$3&gt;=INDEX(CapexSalvageMonth,ROW()-43)),0,P57+Q20)</f>
        <v>0</v>
      </c>
      <c r="R57" s="75" cm="1">
        <f t="array" ref="R57">IF(AND(INDEX(CapexSalvageMonth,ROW()-43)&lt;&gt;0,R$3&gt;=INDEX(CapexSalvageMonth,ROW()-43)),0,Q57+R20)</f>
        <v>0</v>
      </c>
      <c r="S57" s="75" cm="1">
        <f t="array" ref="S57">IF(AND(INDEX(CapexSalvageMonth,ROW()-43)&lt;&gt;0,S$3&gt;=INDEX(CapexSalvageMonth,ROW()-43)),0,R57+S20)</f>
        <v>0</v>
      </c>
      <c r="T57" s="75" cm="1">
        <f t="array" ref="T57">IF(AND(INDEX(CapexSalvageMonth,ROW()-43)&lt;&gt;0,T$3&gt;=INDEX(CapexSalvageMonth,ROW()-43)),0,S57+T20)</f>
        <v>0</v>
      </c>
      <c r="U57" s="75" cm="1">
        <f t="array" ref="U57">IF(AND(INDEX(CapexSalvageMonth,ROW()-43)&lt;&gt;0,U$3&gt;=INDEX(CapexSalvageMonth,ROW()-43)),0,T57+U20)</f>
        <v>0</v>
      </c>
      <c r="V57" s="76" cm="1">
        <f t="array" ref="V57">IF(AND(INDEX(CapexSalvageMonth,ROW()-43)&lt;&gt;0,V$3&gt;=INDEX(CapexSalvageMonth,ROW()-43)),0,U57+V20)</f>
        <v>0</v>
      </c>
      <c r="W57" s="74" cm="1">
        <f t="array" ref="W57">IF(AND(INDEX(CapexSalvageMonth,ROW()-43)&lt;&gt;0,W$3&gt;=INDEX(CapexSalvageMonth,ROW()-43)),0,V57+W20)</f>
        <v>0</v>
      </c>
      <c r="X57" s="75" cm="1">
        <f t="array" ref="X57">IF(AND(INDEX(CapexSalvageMonth,ROW()-43)&lt;&gt;0,X$3&gt;=INDEX(CapexSalvageMonth,ROW()-43)),0,W57+X20)</f>
        <v>0</v>
      </c>
      <c r="Y57" s="75" cm="1">
        <f t="array" ref="Y57">IF(AND(INDEX(CapexSalvageMonth,ROW()-43)&lt;&gt;0,Y$3&gt;=INDEX(CapexSalvageMonth,ROW()-43)),0,X57+Y20)</f>
        <v>0</v>
      </c>
      <c r="Z57" s="75" cm="1">
        <f t="array" ref="Z57">IF(AND(INDEX(CapexSalvageMonth,ROW()-43)&lt;&gt;0,Z$3&gt;=INDEX(CapexSalvageMonth,ROW()-43)),0,Y57+Z20)</f>
        <v>0</v>
      </c>
      <c r="AA57" s="75" cm="1">
        <f t="array" ref="AA57">IF(AND(INDEX(CapexSalvageMonth,ROW()-43)&lt;&gt;0,AA$3&gt;=INDEX(CapexSalvageMonth,ROW()-43)),0,Z57+AA20)</f>
        <v>0</v>
      </c>
      <c r="AB57" s="75" cm="1">
        <f t="array" ref="AB57">IF(AND(INDEX(CapexSalvageMonth,ROW()-43)&lt;&gt;0,AB$3&gt;=INDEX(CapexSalvageMonth,ROW()-43)),0,AA57+AB20)</f>
        <v>0</v>
      </c>
      <c r="AC57" s="75" cm="1">
        <f t="array" ref="AC57">IF(AND(INDEX(CapexSalvageMonth,ROW()-43)&lt;&gt;0,AC$3&gt;=INDEX(CapexSalvageMonth,ROW()-43)),0,AB57+AC20)</f>
        <v>0</v>
      </c>
      <c r="AD57" s="75" cm="1">
        <f t="array" ref="AD57">IF(AND(INDEX(CapexSalvageMonth,ROW()-43)&lt;&gt;0,AD$3&gt;=INDEX(CapexSalvageMonth,ROW()-43)),0,AC57+AD20)</f>
        <v>0</v>
      </c>
      <c r="AE57" s="75" cm="1">
        <f t="array" ref="AE57">IF(AND(INDEX(CapexSalvageMonth,ROW()-43)&lt;&gt;0,AE$3&gt;=INDEX(CapexSalvageMonth,ROW()-43)),0,AD57+AE20)</f>
        <v>0</v>
      </c>
      <c r="AF57" s="75" cm="1">
        <f t="array" ref="AF57">IF(AND(INDEX(CapexSalvageMonth,ROW()-43)&lt;&gt;0,AF$3&gt;=INDEX(CapexSalvageMonth,ROW()-43)),0,AE57+AF20)</f>
        <v>0</v>
      </c>
      <c r="AG57" s="75" cm="1">
        <f t="array" ref="AG57">IF(AND(INDEX(CapexSalvageMonth,ROW()-43)&lt;&gt;0,AG$3&gt;=INDEX(CapexSalvageMonth,ROW()-43)),0,AF57+AG20)</f>
        <v>0</v>
      </c>
      <c r="AH57" s="76" cm="1">
        <f t="array" ref="AH57">IF(AND(INDEX(CapexSalvageMonth,ROW()-43)&lt;&gt;0,AH$3&gt;=INDEX(CapexSalvageMonth,ROW()-43)),0,AG57+AH20)</f>
        <v>0</v>
      </c>
      <c r="AI57" s="74" cm="1">
        <f t="array" ref="AI57">IF(AND(INDEX(CapexSalvageMonth,ROW()-43)&lt;&gt;0,AI$3&gt;=INDEX(CapexSalvageMonth,ROW()-43)),0,AH57+AI20)</f>
        <v>0</v>
      </c>
      <c r="AJ57" s="75" cm="1">
        <f t="array" ref="AJ57">IF(AND(INDEX(CapexSalvageMonth,ROW()-43)&lt;&gt;0,AJ$3&gt;=INDEX(CapexSalvageMonth,ROW()-43)),0,AI57+AJ20)</f>
        <v>0</v>
      </c>
      <c r="AK57" s="75" cm="1">
        <f t="array" ref="AK57">IF(AND(INDEX(CapexSalvageMonth,ROW()-43)&lt;&gt;0,AK$3&gt;=INDEX(CapexSalvageMonth,ROW()-43)),0,AJ57+AK20)</f>
        <v>0</v>
      </c>
      <c r="AL57" s="75" cm="1">
        <f t="array" ref="AL57">IF(AND(INDEX(CapexSalvageMonth,ROW()-43)&lt;&gt;0,AL$3&gt;=INDEX(CapexSalvageMonth,ROW()-43)),0,AK57+AL20)</f>
        <v>0</v>
      </c>
      <c r="AM57" s="75" cm="1">
        <f t="array" ref="AM57">IF(AND(INDEX(CapexSalvageMonth,ROW()-43)&lt;&gt;0,AM$3&gt;=INDEX(CapexSalvageMonth,ROW()-43)),0,AL57+AM20)</f>
        <v>0</v>
      </c>
      <c r="AN57" s="75" cm="1">
        <f t="array" ref="AN57">IF(AND(INDEX(CapexSalvageMonth,ROW()-43)&lt;&gt;0,AN$3&gt;=INDEX(CapexSalvageMonth,ROW()-43)),0,AM57+AN20)</f>
        <v>0</v>
      </c>
      <c r="AO57" s="75" cm="1">
        <f t="array" ref="AO57">IF(AND(INDEX(CapexSalvageMonth,ROW()-43)&lt;&gt;0,AO$3&gt;=INDEX(CapexSalvageMonth,ROW()-43)),0,AN57+AO20)</f>
        <v>0</v>
      </c>
      <c r="AP57" s="75" cm="1">
        <f t="array" ref="AP57">IF(AND(INDEX(CapexSalvageMonth,ROW()-43)&lt;&gt;0,AP$3&gt;=INDEX(CapexSalvageMonth,ROW()-43)),0,AO57+AP20)</f>
        <v>0</v>
      </c>
      <c r="AQ57" s="75" cm="1">
        <f t="array" ref="AQ57">IF(AND(INDEX(CapexSalvageMonth,ROW()-43)&lt;&gt;0,AQ$3&gt;=INDEX(CapexSalvageMonth,ROW()-43)),0,AP57+AQ20)</f>
        <v>0</v>
      </c>
      <c r="AR57" s="75" cm="1">
        <f t="array" ref="AR57">IF(AND(INDEX(CapexSalvageMonth,ROW()-43)&lt;&gt;0,AR$3&gt;=INDEX(CapexSalvageMonth,ROW()-43)),0,AQ57+AR20)</f>
        <v>0</v>
      </c>
      <c r="AS57" s="75" cm="1">
        <f t="array" ref="AS57">IF(AND(INDEX(CapexSalvageMonth,ROW()-43)&lt;&gt;0,AS$3&gt;=INDEX(CapexSalvageMonth,ROW()-43)),0,AR57+AS20)</f>
        <v>0</v>
      </c>
      <c r="AT57" s="76" cm="1">
        <f t="array" ref="AT57">IF(AND(INDEX(CapexSalvageMonth,ROW()-43)&lt;&gt;0,AT$3&gt;=INDEX(CapexSalvageMonth,ROW()-43)),0,AS57+AT20)</f>
        <v>0</v>
      </c>
      <c r="AU57" s="74" cm="1">
        <f t="array" ref="AU57">IF(AND(INDEX(CapexSalvageMonth,ROW()-43)&lt;&gt;0,AU$3&gt;=INDEX(CapexSalvageMonth,ROW()-43)),0,AT57+AU20)</f>
        <v>0</v>
      </c>
      <c r="AV57" s="75" cm="1">
        <f t="array" ref="AV57">IF(AND(INDEX(CapexSalvageMonth,ROW()-43)&lt;&gt;0,AV$3&gt;=INDEX(CapexSalvageMonth,ROW()-43)),0,AU57+AV20)</f>
        <v>0</v>
      </c>
      <c r="AW57" s="75" cm="1">
        <f t="array" ref="AW57">IF(AND(INDEX(CapexSalvageMonth,ROW()-43)&lt;&gt;0,AW$3&gt;=INDEX(CapexSalvageMonth,ROW()-43)),0,AV57+AW20)</f>
        <v>0</v>
      </c>
      <c r="AX57" s="75" cm="1">
        <f t="array" ref="AX57">IF(AND(INDEX(CapexSalvageMonth,ROW()-43)&lt;&gt;0,AX$3&gt;=INDEX(CapexSalvageMonth,ROW()-43)),0,AW57+AX20)</f>
        <v>0</v>
      </c>
      <c r="AY57" s="75" cm="1">
        <f t="array" ref="AY57">IF(AND(INDEX(CapexSalvageMonth,ROW()-43)&lt;&gt;0,AY$3&gt;=INDEX(CapexSalvageMonth,ROW()-43)),0,AX57+AY20)</f>
        <v>0</v>
      </c>
      <c r="AZ57" s="75" cm="1">
        <f t="array" ref="AZ57">IF(AND(INDEX(CapexSalvageMonth,ROW()-43)&lt;&gt;0,AZ$3&gt;=INDEX(CapexSalvageMonth,ROW()-43)),0,AY57+AZ20)</f>
        <v>0</v>
      </c>
      <c r="BA57" s="75" cm="1">
        <f t="array" ref="BA57">IF(AND(INDEX(CapexSalvageMonth,ROW()-43)&lt;&gt;0,BA$3&gt;=INDEX(CapexSalvageMonth,ROW()-43)),0,AZ57+BA20)</f>
        <v>0</v>
      </c>
      <c r="BB57" s="75" cm="1">
        <f t="array" ref="BB57">IF(AND(INDEX(CapexSalvageMonth,ROW()-43)&lt;&gt;0,BB$3&gt;=INDEX(CapexSalvageMonth,ROW()-43)),0,BA57+BB20)</f>
        <v>0</v>
      </c>
      <c r="BC57" s="75" cm="1">
        <f t="array" ref="BC57">IF(AND(INDEX(CapexSalvageMonth,ROW()-43)&lt;&gt;0,BC$3&gt;=INDEX(CapexSalvageMonth,ROW()-43)),0,BB57+BC20)</f>
        <v>0</v>
      </c>
      <c r="BD57" s="75" cm="1">
        <f t="array" ref="BD57">IF(AND(INDEX(CapexSalvageMonth,ROW()-43)&lt;&gt;0,BD$3&gt;=INDEX(CapexSalvageMonth,ROW()-43)),0,BC57+BD20)</f>
        <v>0</v>
      </c>
      <c r="BE57" s="75" cm="1">
        <f t="array" ref="BE57">IF(AND(INDEX(CapexSalvageMonth,ROW()-43)&lt;&gt;0,BE$3&gt;=INDEX(CapexSalvageMonth,ROW()-43)),0,BD57+BE20)</f>
        <v>0</v>
      </c>
      <c r="BF57" s="76" cm="1">
        <f t="array" ref="BF57">IF(AND(INDEX(CapexSalvageMonth,ROW()-43)&lt;&gt;0,BF$3&gt;=INDEX(CapexSalvageMonth,ROW()-43)),0,BE57+BF20)</f>
        <v>0</v>
      </c>
      <c r="BG57" s="74" cm="1">
        <f t="array" ref="BG57">IF(AND(INDEX(CapexSalvageMonth,ROW()-43)&lt;&gt;0,BG$3&gt;=INDEX(CapexSalvageMonth,ROW()-43)),0,BF57+BG20)</f>
        <v>0</v>
      </c>
      <c r="BH57" s="75" cm="1">
        <f t="array" ref="BH57">IF(AND(INDEX(CapexSalvageMonth,ROW()-43)&lt;&gt;0,BH$3&gt;=INDEX(CapexSalvageMonth,ROW()-43)),0,BG57+BH20)</f>
        <v>0</v>
      </c>
      <c r="BI57" s="75" cm="1">
        <f t="array" ref="BI57">IF(AND(INDEX(CapexSalvageMonth,ROW()-43)&lt;&gt;0,BI$3&gt;=INDEX(CapexSalvageMonth,ROW()-43)),0,BH57+BI20)</f>
        <v>0</v>
      </c>
      <c r="BJ57" s="75" cm="1">
        <f t="array" ref="BJ57">IF(AND(INDEX(CapexSalvageMonth,ROW()-43)&lt;&gt;0,BJ$3&gt;=INDEX(CapexSalvageMonth,ROW()-43)),0,BI57+BJ20)</f>
        <v>0</v>
      </c>
      <c r="BK57" s="75" cm="1">
        <f t="array" ref="BK57">IF(AND(INDEX(CapexSalvageMonth,ROW()-43)&lt;&gt;0,BK$3&gt;=INDEX(CapexSalvageMonth,ROW()-43)),0,BJ57+BK20)</f>
        <v>0</v>
      </c>
      <c r="BL57" s="75" cm="1">
        <f t="array" ref="BL57">IF(AND(INDEX(CapexSalvageMonth,ROW()-43)&lt;&gt;0,BL$3&gt;=INDEX(CapexSalvageMonth,ROW()-43)),0,BK57+BL20)</f>
        <v>0</v>
      </c>
      <c r="BM57" s="75" cm="1">
        <f t="array" ref="BM57">IF(AND(INDEX(CapexSalvageMonth,ROW()-43)&lt;&gt;0,BM$3&gt;=INDEX(CapexSalvageMonth,ROW()-43)),0,BL57+BM20)</f>
        <v>0</v>
      </c>
      <c r="BN57" s="75" cm="1">
        <f t="array" ref="BN57">IF(AND(INDEX(CapexSalvageMonth,ROW()-43)&lt;&gt;0,BN$3&gt;=INDEX(CapexSalvageMonth,ROW()-43)),0,BM57+BN20)</f>
        <v>0</v>
      </c>
      <c r="BO57" s="75" cm="1">
        <f t="array" ref="BO57">IF(AND(INDEX(CapexSalvageMonth,ROW()-43)&lt;&gt;0,BO$3&gt;=INDEX(CapexSalvageMonth,ROW()-43)),0,BN57+BO20)</f>
        <v>0</v>
      </c>
      <c r="BP57" s="75" cm="1">
        <f t="array" ref="BP57">IF(AND(INDEX(CapexSalvageMonth,ROW()-43)&lt;&gt;0,BP$3&gt;=INDEX(CapexSalvageMonth,ROW()-43)),0,BO57+BP20)</f>
        <v>0</v>
      </c>
      <c r="BQ57" s="75" cm="1">
        <f t="array" ref="BQ57">IF(AND(INDEX(CapexSalvageMonth,ROW()-43)&lt;&gt;0,BQ$3&gt;=INDEX(CapexSalvageMonth,ROW()-43)),0,BP57+BQ20)</f>
        <v>0</v>
      </c>
      <c r="BR57" s="76" cm="1">
        <f t="array" ref="BR57">IF(AND(INDEX(CapexSalvageMonth,ROW()-43)&lt;&gt;0,BR$3&gt;=INDEX(CapexSalvageMonth,ROW()-43)),0,BQ57+BR20)</f>
        <v>0</v>
      </c>
    </row>
    <row r="58" spans="3:70" hidden="1" x14ac:dyDescent="0.25">
      <c r="C58" s="72">
        <f t="shared" si="24"/>
        <v>0</v>
      </c>
      <c r="E58" s="73">
        <f t="shared" si="19"/>
        <v>0</v>
      </c>
      <c r="F58" s="73">
        <f t="shared" si="20"/>
        <v>0</v>
      </c>
      <c r="G58" s="73">
        <f t="shared" si="21"/>
        <v>0</v>
      </c>
      <c r="H58" s="73">
        <f t="shared" si="22"/>
        <v>0</v>
      </c>
      <c r="I58" s="73">
        <f t="shared" si="23"/>
        <v>0</v>
      </c>
      <c r="K58" s="74" cm="1">
        <f t="array" ref="K58">IF(AND(INDEX(CapexSalvageMonth,ROW()-43)&lt;&gt;0,K$3&gt;=INDEX(CapexSalvageMonth,ROW()-43)),0,K21)</f>
        <v>0</v>
      </c>
      <c r="L58" s="75" cm="1">
        <f t="array" ref="L58">IF(AND(INDEX(CapexSalvageMonth,ROW()-43)&lt;&gt;0,L$3&gt;=INDEX(CapexSalvageMonth,ROW()-43)),0,K58+L21)</f>
        <v>0</v>
      </c>
      <c r="M58" s="75" cm="1">
        <f t="array" ref="M58">IF(AND(INDEX(CapexSalvageMonth,ROW()-43)&lt;&gt;0,M$3&gt;=INDEX(CapexSalvageMonth,ROW()-43)),0,L58+M21)</f>
        <v>0</v>
      </c>
      <c r="N58" s="75" cm="1">
        <f t="array" ref="N58">IF(AND(INDEX(CapexSalvageMonth,ROW()-43)&lt;&gt;0,N$3&gt;=INDEX(CapexSalvageMonth,ROW()-43)),0,M58+N21)</f>
        <v>0</v>
      </c>
      <c r="O58" s="75" cm="1">
        <f t="array" ref="O58">IF(AND(INDEX(CapexSalvageMonth,ROW()-43)&lt;&gt;0,O$3&gt;=INDEX(CapexSalvageMonth,ROW()-43)),0,N58+O21)</f>
        <v>0</v>
      </c>
      <c r="P58" s="75" cm="1">
        <f t="array" ref="P58">IF(AND(INDEX(CapexSalvageMonth,ROW()-43)&lt;&gt;0,P$3&gt;=INDEX(CapexSalvageMonth,ROW()-43)),0,O58+P21)</f>
        <v>0</v>
      </c>
      <c r="Q58" s="75" cm="1">
        <f t="array" ref="Q58">IF(AND(INDEX(CapexSalvageMonth,ROW()-43)&lt;&gt;0,Q$3&gt;=INDEX(CapexSalvageMonth,ROW()-43)),0,P58+Q21)</f>
        <v>0</v>
      </c>
      <c r="R58" s="75" cm="1">
        <f t="array" ref="R58">IF(AND(INDEX(CapexSalvageMonth,ROW()-43)&lt;&gt;0,R$3&gt;=INDEX(CapexSalvageMonth,ROW()-43)),0,Q58+R21)</f>
        <v>0</v>
      </c>
      <c r="S58" s="75" cm="1">
        <f t="array" ref="S58">IF(AND(INDEX(CapexSalvageMonth,ROW()-43)&lt;&gt;0,S$3&gt;=INDEX(CapexSalvageMonth,ROW()-43)),0,R58+S21)</f>
        <v>0</v>
      </c>
      <c r="T58" s="75" cm="1">
        <f t="array" ref="T58">IF(AND(INDEX(CapexSalvageMonth,ROW()-43)&lt;&gt;0,T$3&gt;=INDEX(CapexSalvageMonth,ROW()-43)),0,S58+T21)</f>
        <v>0</v>
      </c>
      <c r="U58" s="75" cm="1">
        <f t="array" ref="U58">IF(AND(INDEX(CapexSalvageMonth,ROW()-43)&lt;&gt;0,U$3&gt;=INDEX(CapexSalvageMonth,ROW()-43)),0,T58+U21)</f>
        <v>0</v>
      </c>
      <c r="V58" s="76" cm="1">
        <f t="array" ref="V58">IF(AND(INDEX(CapexSalvageMonth,ROW()-43)&lt;&gt;0,V$3&gt;=INDEX(CapexSalvageMonth,ROW()-43)),0,U58+V21)</f>
        <v>0</v>
      </c>
      <c r="W58" s="74" cm="1">
        <f t="array" ref="W58">IF(AND(INDEX(CapexSalvageMonth,ROW()-43)&lt;&gt;0,W$3&gt;=INDEX(CapexSalvageMonth,ROW()-43)),0,V58+W21)</f>
        <v>0</v>
      </c>
      <c r="X58" s="75" cm="1">
        <f t="array" ref="X58">IF(AND(INDEX(CapexSalvageMonth,ROW()-43)&lt;&gt;0,X$3&gt;=INDEX(CapexSalvageMonth,ROW()-43)),0,W58+X21)</f>
        <v>0</v>
      </c>
      <c r="Y58" s="75" cm="1">
        <f t="array" ref="Y58">IF(AND(INDEX(CapexSalvageMonth,ROW()-43)&lt;&gt;0,Y$3&gt;=INDEX(CapexSalvageMonth,ROW()-43)),0,X58+Y21)</f>
        <v>0</v>
      </c>
      <c r="Z58" s="75" cm="1">
        <f t="array" ref="Z58">IF(AND(INDEX(CapexSalvageMonth,ROW()-43)&lt;&gt;0,Z$3&gt;=INDEX(CapexSalvageMonth,ROW()-43)),0,Y58+Z21)</f>
        <v>0</v>
      </c>
      <c r="AA58" s="75" cm="1">
        <f t="array" ref="AA58">IF(AND(INDEX(CapexSalvageMonth,ROW()-43)&lt;&gt;0,AA$3&gt;=INDEX(CapexSalvageMonth,ROW()-43)),0,Z58+AA21)</f>
        <v>0</v>
      </c>
      <c r="AB58" s="75" cm="1">
        <f t="array" ref="AB58">IF(AND(INDEX(CapexSalvageMonth,ROW()-43)&lt;&gt;0,AB$3&gt;=INDEX(CapexSalvageMonth,ROW()-43)),0,AA58+AB21)</f>
        <v>0</v>
      </c>
      <c r="AC58" s="75" cm="1">
        <f t="array" ref="AC58">IF(AND(INDEX(CapexSalvageMonth,ROW()-43)&lt;&gt;0,AC$3&gt;=INDEX(CapexSalvageMonth,ROW()-43)),0,AB58+AC21)</f>
        <v>0</v>
      </c>
      <c r="AD58" s="75" cm="1">
        <f t="array" ref="AD58">IF(AND(INDEX(CapexSalvageMonth,ROW()-43)&lt;&gt;0,AD$3&gt;=INDEX(CapexSalvageMonth,ROW()-43)),0,AC58+AD21)</f>
        <v>0</v>
      </c>
      <c r="AE58" s="75" cm="1">
        <f t="array" ref="AE58">IF(AND(INDEX(CapexSalvageMonth,ROW()-43)&lt;&gt;0,AE$3&gt;=INDEX(CapexSalvageMonth,ROW()-43)),0,AD58+AE21)</f>
        <v>0</v>
      </c>
      <c r="AF58" s="75" cm="1">
        <f t="array" ref="AF58">IF(AND(INDEX(CapexSalvageMonth,ROW()-43)&lt;&gt;0,AF$3&gt;=INDEX(CapexSalvageMonth,ROW()-43)),0,AE58+AF21)</f>
        <v>0</v>
      </c>
      <c r="AG58" s="75" cm="1">
        <f t="array" ref="AG58">IF(AND(INDEX(CapexSalvageMonth,ROW()-43)&lt;&gt;0,AG$3&gt;=INDEX(CapexSalvageMonth,ROW()-43)),0,AF58+AG21)</f>
        <v>0</v>
      </c>
      <c r="AH58" s="76" cm="1">
        <f t="array" ref="AH58">IF(AND(INDEX(CapexSalvageMonth,ROW()-43)&lt;&gt;0,AH$3&gt;=INDEX(CapexSalvageMonth,ROW()-43)),0,AG58+AH21)</f>
        <v>0</v>
      </c>
      <c r="AI58" s="74" cm="1">
        <f t="array" ref="AI58">IF(AND(INDEX(CapexSalvageMonth,ROW()-43)&lt;&gt;0,AI$3&gt;=INDEX(CapexSalvageMonth,ROW()-43)),0,AH58+AI21)</f>
        <v>0</v>
      </c>
      <c r="AJ58" s="75" cm="1">
        <f t="array" ref="AJ58">IF(AND(INDEX(CapexSalvageMonth,ROW()-43)&lt;&gt;0,AJ$3&gt;=INDEX(CapexSalvageMonth,ROW()-43)),0,AI58+AJ21)</f>
        <v>0</v>
      </c>
      <c r="AK58" s="75" cm="1">
        <f t="array" ref="AK58">IF(AND(INDEX(CapexSalvageMonth,ROW()-43)&lt;&gt;0,AK$3&gt;=INDEX(CapexSalvageMonth,ROW()-43)),0,AJ58+AK21)</f>
        <v>0</v>
      </c>
      <c r="AL58" s="75" cm="1">
        <f t="array" ref="AL58">IF(AND(INDEX(CapexSalvageMonth,ROW()-43)&lt;&gt;0,AL$3&gt;=INDEX(CapexSalvageMonth,ROW()-43)),0,AK58+AL21)</f>
        <v>0</v>
      </c>
      <c r="AM58" s="75" cm="1">
        <f t="array" ref="AM58">IF(AND(INDEX(CapexSalvageMonth,ROW()-43)&lt;&gt;0,AM$3&gt;=INDEX(CapexSalvageMonth,ROW()-43)),0,AL58+AM21)</f>
        <v>0</v>
      </c>
      <c r="AN58" s="75" cm="1">
        <f t="array" ref="AN58">IF(AND(INDEX(CapexSalvageMonth,ROW()-43)&lt;&gt;0,AN$3&gt;=INDEX(CapexSalvageMonth,ROW()-43)),0,AM58+AN21)</f>
        <v>0</v>
      </c>
      <c r="AO58" s="75" cm="1">
        <f t="array" ref="AO58">IF(AND(INDEX(CapexSalvageMonth,ROW()-43)&lt;&gt;0,AO$3&gt;=INDEX(CapexSalvageMonth,ROW()-43)),0,AN58+AO21)</f>
        <v>0</v>
      </c>
      <c r="AP58" s="75" cm="1">
        <f t="array" ref="AP58">IF(AND(INDEX(CapexSalvageMonth,ROW()-43)&lt;&gt;0,AP$3&gt;=INDEX(CapexSalvageMonth,ROW()-43)),0,AO58+AP21)</f>
        <v>0</v>
      </c>
      <c r="AQ58" s="75" cm="1">
        <f t="array" ref="AQ58">IF(AND(INDEX(CapexSalvageMonth,ROW()-43)&lt;&gt;0,AQ$3&gt;=INDEX(CapexSalvageMonth,ROW()-43)),0,AP58+AQ21)</f>
        <v>0</v>
      </c>
      <c r="AR58" s="75" cm="1">
        <f t="array" ref="AR58">IF(AND(INDEX(CapexSalvageMonth,ROW()-43)&lt;&gt;0,AR$3&gt;=INDEX(CapexSalvageMonth,ROW()-43)),0,AQ58+AR21)</f>
        <v>0</v>
      </c>
      <c r="AS58" s="75" cm="1">
        <f t="array" ref="AS58">IF(AND(INDEX(CapexSalvageMonth,ROW()-43)&lt;&gt;0,AS$3&gt;=INDEX(CapexSalvageMonth,ROW()-43)),0,AR58+AS21)</f>
        <v>0</v>
      </c>
      <c r="AT58" s="76" cm="1">
        <f t="array" ref="AT58">IF(AND(INDEX(CapexSalvageMonth,ROW()-43)&lt;&gt;0,AT$3&gt;=INDEX(CapexSalvageMonth,ROW()-43)),0,AS58+AT21)</f>
        <v>0</v>
      </c>
      <c r="AU58" s="74" cm="1">
        <f t="array" ref="AU58">IF(AND(INDEX(CapexSalvageMonth,ROW()-43)&lt;&gt;0,AU$3&gt;=INDEX(CapexSalvageMonth,ROW()-43)),0,AT58+AU21)</f>
        <v>0</v>
      </c>
      <c r="AV58" s="75" cm="1">
        <f t="array" ref="AV58">IF(AND(INDEX(CapexSalvageMonth,ROW()-43)&lt;&gt;0,AV$3&gt;=INDEX(CapexSalvageMonth,ROW()-43)),0,AU58+AV21)</f>
        <v>0</v>
      </c>
      <c r="AW58" s="75" cm="1">
        <f t="array" ref="AW58">IF(AND(INDEX(CapexSalvageMonth,ROW()-43)&lt;&gt;0,AW$3&gt;=INDEX(CapexSalvageMonth,ROW()-43)),0,AV58+AW21)</f>
        <v>0</v>
      </c>
      <c r="AX58" s="75" cm="1">
        <f t="array" ref="AX58">IF(AND(INDEX(CapexSalvageMonth,ROW()-43)&lt;&gt;0,AX$3&gt;=INDEX(CapexSalvageMonth,ROW()-43)),0,AW58+AX21)</f>
        <v>0</v>
      </c>
      <c r="AY58" s="75" cm="1">
        <f t="array" ref="AY58">IF(AND(INDEX(CapexSalvageMonth,ROW()-43)&lt;&gt;0,AY$3&gt;=INDEX(CapexSalvageMonth,ROW()-43)),0,AX58+AY21)</f>
        <v>0</v>
      </c>
      <c r="AZ58" s="75" cm="1">
        <f t="array" ref="AZ58">IF(AND(INDEX(CapexSalvageMonth,ROW()-43)&lt;&gt;0,AZ$3&gt;=INDEX(CapexSalvageMonth,ROW()-43)),0,AY58+AZ21)</f>
        <v>0</v>
      </c>
      <c r="BA58" s="75" cm="1">
        <f t="array" ref="BA58">IF(AND(INDEX(CapexSalvageMonth,ROW()-43)&lt;&gt;0,BA$3&gt;=INDEX(CapexSalvageMonth,ROW()-43)),0,AZ58+BA21)</f>
        <v>0</v>
      </c>
      <c r="BB58" s="75" cm="1">
        <f t="array" ref="BB58">IF(AND(INDEX(CapexSalvageMonth,ROW()-43)&lt;&gt;0,BB$3&gt;=INDEX(CapexSalvageMonth,ROW()-43)),0,BA58+BB21)</f>
        <v>0</v>
      </c>
      <c r="BC58" s="75" cm="1">
        <f t="array" ref="BC58">IF(AND(INDEX(CapexSalvageMonth,ROW()-43)&lt;&gt;0,BC$3&gt;=INDEX(CapexSalvageMonth,ROW()-43)),0,BB58+BC21)</f>
        <v>0</v>
      </c>
      <c r="BD58" s="75" cm="1">
        <f t="array" ref="BD58">IF(AND(INDEX(CapexSalvageMonth,ROW()-43)&lt;&gt;0,BD$3&gt;=INDEX(CapexSalvageMonth,ROW()-43)),0,BC58+BD21)</f>
        <v>0</v>
      </c>
      <c r="BE58" s="75" cm="1">
        <f t="array" ref="BE58">IF(AND(INDEX(CapexSalvageMonth,ROW()-43)&lt;&gt;0,BE$3&gt;=INDEX(CapexSalvageMonth,ROW()-43)),0,BD58+BE21)</f>
        <v>0</v>
      </c>
      <c r="BF58" s="76" cm="1">
        <f t="array" ref="BF58">IF(AND(INDEX(CapexSalvageMonth,ROW()-43)&lt;&gt;0,BF$3&gt;=INDEX(CapexSalvageMonth,ROW()-43)),0,BE58+BF21)</f>
        <v>0</v>
      </c>
      <c r="BG58" s="74" cm="1">
        <f t="array" ref="BG58">IF(AND(INDEX(CapexSalvageMonth,ROW()-43)&lt;&gt;0,BG$3&gt;=INDEX(CapexSalvageMonth,ROW()-43)),0,BF58+BG21)</f>
        <v>0</v>
      </c>
      <c r="BH58" s="75" cm="1">
        <f t="array" ref="BH58">IF(AND(INDEX(CapexSalvageMonth,ROW()-43)&lt;&gt;0,BH$3&gt;=INDEX(CapexSalvageMonth,ROW()-43)),0,BG58+BH21)</f>
        <v>0</v>
      </c>
      <c r="BI58" s="75" cm="1">
        <f t="array" ref="BI58">IF(AND(INDEX(CapexSalvageMonth,ROW()-43)&lt;&gt;0,BI$3&gt;=INDEX(CapexSalvageMonth,ROW()-43)),0,BH58+BI21)</f>
        <v>0</v>
      </c>
      <c r="BJ58" s="75" cm="1">
        <f t="array" ref="BJ58">IF(AND(INDEX(CapexSalvageMonth,ROW()-43)&lt;&gt;0,BJ$3&gt;=INDEX(CapexSalvageMonth,ROW()-43)),0,BI58+BJ21)</f>
        <v>0</v>
      </c>
      <c r="BK58" s="75" cm="1">
        <f t="array" ref="BK58">IF(AND(INDEX(CapexSalvageMonth,ROW()-43)&lt;&gt;0,BK$3&gt;=INDEX(CapexSalvageMonth,ROW()-43)),0,BJ58+BK21)</f>
        <v>0</v>
      </c>
      <c r="BL58" s="75" cm="1">
        <f t="array" ref="BL58">IF(AND(INDEX(CapexSalvageMonth,ROW()-43)&lt;&gt;0,BL$3&gt;=INDEX(CapexSalvageMonth,ROW()-43)),0,BK58+BL21)</f>
        <v>0</v>
      </c>
      <c r="BM58" s="75" cm="1">
        <f t="array" ref="BM58">IF(AND(INDEX(CapexSalvageMonth,ROW()-43)&lt;&gt;0,BM$3&gt;=INDEX(CapexSalvageMonth,ROW()-43)),0,BL58+BM21)</f>
        <v>0</v>
      </c>
      <c r="BN58" s="75" cm="1">
        <f t="array" ref="BN58">IF(AND(INDEX(CapexSalvageMonth,ROW()-43)&lt;&gt;0,BN$3&gt;=INDEX(CapexSalvageMonth,ROW()-43)),0,BM58+BN21)</f>
        <v>0</v>
      </c>
      <c r="BO58" s="75" cm="1">
        <f t="array" ref="BO58">IF(AND(INDEX(CapexSalvageMonth,ROW()-43)&lt;&gt;0,BO$3&gt;=INDEX(CapexSalvageMonth,ROW()-43)),0,BN58+BO21)</f>
        <v>0</v>
      </c>
      <c r="BP58" s="75" cm="1">
        <f t="array" ref="BP58">IF(AND(INDEX(CapexSalvageMonth,ROW()-43)&lt;&gt;0,BP$3&gt;=INDEX(CapexSalvageMonth,ROW()-43)),0,BO58+BP21)</f>
        <v>0</v>
      </c>
      <c r="BQ58" s="75" cm="1">
        <f t="array" ref="BQ58">IF(AND(INDEX(CapexSalvageMonth,ROW()-43)&lt;&gt;0,BQ$3&gt;=INDEX(CapexSalvageMonth,ROW()-43)),0,BP58+BQ21)</f>
        <v>0</v>
      </c>
      <c r="BR58" s="76" cm="1">
        <f t="array" ref="BR58">IF(AND(INDEX(CapexSalvageMonth,ROW()-43)&lt;&gt;0,BR$3&gt;=INDEX(CapexSalvageMonth,ROW()-43)),0,BQ58+BR21)</f>
        <v>0</v>
      </c>
    </row>
    <row r="59" spans="3:70" hidden="1" x14ac:dyDescent="0.25">
      <c r="C59" s="72">
        <f t="shared" si="24"/>
        <v>0</v>
      </c>
      <c r="E59" s="73">
        <f t="shared" si="19"/>
        <v>0</v>
      </c>
      <c r="F59" s="73">
        <f t="shared" si="20"/>
        <v>0</v>
      </c>
      <c r="G59" s="73">
        <f t="shared" si="21"/>
        <v>0</v>
      </c>
      <c r="H59" s="73">
        <f t="shared" si="22"/>
        <v>0</v>
      </c>
      <c r="I59" s="73">
        <f t="shared" si="23"/>
        <v>0</v>
      </c>
      <c r="K59" s="74" cm="1">
        <f t="array" ref="K59">IF(AND(INDEX(CapexSalvageMonth,ROW()-43)&lt;&gt;0,K$3&gt;=INDEX(CapexSalvageMonth,ROW()-43)),0,K22)</f>
        <v>0</v>
      </c>
      <c r="L59" s="75" cm="1">
        <f t="array" ref="L59">IF(AND(INDEX(CapexSalvageMonth,ROW()-43)&lt;&gt;0,L$3&gt;=INDEX(CapexSalvageMonth,ROW()-43)),0,K59+L22)</f>
        <v>0</v>
      </c>
      <c r="M59" s="75" cm="1">
        <f t="array" ref="M59">IF(AND(INDEX(CapexSalvageMonth,ROW()-43)&lt;&gt;0,M$3&gt;=INDEX(CapexSalvageMonth,ROW()-43)),0,L59+M22)</f>
        <v>0</v>
      </c>
      <c r="N59" s="75" cm="1">
        <f t="array" ref="N59">IF(AND(INDEX(CapexSalvageMonth,ROW()-43)&lt;&gt;0,N$3&gt;=INDEX(CapexSalvageMonth,ROW()-43)),0,M59+N22)</f>
        <v>0</v>
      </c>
      <c r="O59" s="75" cm="1">
        <f t="array" ref="O59">IF(AND(INDEX(CapexSalvageMonth,ROW()-43)&lt;&gt;0,O$3&gt;=INDEX(CapexSalvageMonth,ROW()-43)),0,N59+O22)</f>
        <v>0</v>
      </c>
      <c r="P59" s="75" cm="1">
        <f t="array" ref="P59">IF(AND(INDEX(CapexSalvageMonth,ROW()-43)&lt;&gt;0,P$3&gt;=INDEX(CapexSalvageMonth,ROW()-43)),0,O59+P22)</f>
        <v>0</v>
      </c>
      <c r="Q59" s="75" cm="1">
        <f t="array" ref="Q59">IF(AND(INDEX(CapexSalvageMonth,ROW()-43)&lt;&gt;0,Q$3&gt;=INDEX(CapexSalvageMonth,ROW()-43)),0,P59+Q22)</f>
        <v>0</v>
      </c>
      <c r="R59" s="75" cm="1">
        <f t="array" ref="R59">IF(AND(INDEX(CapexSalvageMonth,ROW()-43)&lt;&gt;0,R$3&gt;=INDEX(CapexSalvageMonth,ROW()-43)),0,Q59+R22)</f>
        <v>0</v>
      </c>
      <c r="S59" s="75" cm="1">
        <f t="array" ref="S59">IF(AND(INDEX(CapexSalvageMonth,ROW()-43)&lt;&gt;0,S$3&gt;=INDEX(CapexSalvageMonth,ROW()-43)),0,R59+S22)</f>
        <v>0</v>
      </c>
      <c r="T59" s="75" cm="1">
        <f t="array" ref="T59">IF(AND(INDEX(CapexSalvageMonth,ROW()-43)&lt;&gt;0,T$3&gt;=INDEX(CapexSalvageMonth,ROW()-43)),0,S59+T22)</f>
        <v>0</v>
      </c>
      <c r="U59" s="75" cm="1">
        <f t="array" ref="U59">IF(AND(INDEX(CapexSalvageMonth,ROW()-43)&lt;&gt;0,U$3&gt;=INDEX(CapexSalvageMonth,ROW()-43)),0,T59+U22)</f>
        <v>0</v>
      </c>
      <c r="V59" s="76" cm="1">
        <f t="array" ref="V59">IF(AND(INDEX(CapexSalvageMonth,ROW()-43)&lt;&gt;0,V$3&gt;=INDEX(CapexSalvageMonth,ROW()-43)),0,U59+V22)</f>
        <v>0</v>
      </c>
      <c r="W59" s="74" cm="1">
        <f t="array" ref="W59">IF(AND(INDEX(CapexSalvageMonth,ROW()-43)&lt;&gt;0,W$3&gt;=INDEX(CapexSalvageMonth,ROW()-43)),0,V59+W22)</f>
        <v>0</v>
      </c>
      <c r="X59" s="75" cm="1">
        <f t="array" ref="X59">IF(AND(INDEX(CapexSalvageMonth,ROW()-43)&lt;&gt;0,X$3&gt;=INDEX(CapexSalvageMonth,ROW()-43)),0,W59+X22)</f>
        <v>0</v>
      </c>
      <c r="Y59" s="75" cm="1">
        <f t="array" ref="Y59">IF(AND(INDEX(CapexSalvageMonth,ROW()-43)&lt;&gt;0,Y$3&gt;=INDEX(CapexSalvageMonth,ROW()-43)),0,X59+Y22)</f>
        <v>0</v>
      </c>
      <c r="Z59" s="75" cm="1">
        <f t="array" ref="Z59">IF(AND(INDEX(CapexSalvageMonth,ROW()-43)&lt;&gt;0,Z$3&gt;=INDEX(CapexSalvageMonth,ROW()-43)),0,Y59+Z22)</f>
        <v>0</v>
      </c>
      <c r="AA59" s="75" cm="1">
        <f t="array" ref="AA59">IF(AND(INDEX(CapexSalvageMonth,ROW()-43)&lt;&gt;0,AA$3&gt;=INDEX(CapexSalvageMonth,ROW()-43)),0,Z59+AA22)</f>
        <v>0</v>
      </c>
      <c r="AB59" s="75" cm="1">
        <f t="array" ref="AB59">IF(AND(INDEX(CapexSalvageMonth,ROW()-43)&lt;&gt;0,AB$3&gt;=INDEX(CapexSalvageMonth,ROW()-43)),0,AA59+AB22)</f>
        <v>0</v>
      </c>
      <c r="AC59" s="75" cm="1">
        <f t="array" ref="AC59">IF(AND(INDEX(CapexSalvageMonth,ROW()-43)&lt;&gt;0,AC$3&gt;=INDEX(CapexSalvageMonth,ROW()-43)),0,AB59+AC22)</f>
        <v>0</v>
      </c>
      <c r="AD59" s="75" cm="1">
        <f t="array" ref="AD59">IF(AND(INDEX(CapexSalvageMonth,ROW()-43)&lt;&gt;0,AD$3&gt;=INDEX(CapexSalvageMonth,ROW()-43)),0,AC59+AD22)</f>
        <v>0</v>
      </c>
      <c r="AE59" s="75" cm="1">
        <f t="array" ref="AE59">IF(AND(INDEX(CapexSalvageMonth,ROW()-43)&lt;&gt;0,AE$3&gt;=INDEX(CapexSalvageMonth,ROW()-43)),0,AD59+AE22)</f>
        <v>0</v>
      </c>
      <c r="AF59" s="75" cm="1">
        <f t="array" ref="AF59">IF(AND(INDEX(CapexSalvageMonth,ROW()-43)&lt;&gt;0,AF$3&gt;=INDEX(CapexSalvageMonth,ROW()-43)),0,AE59+AF22)</f>
        <v>0</v>
      </c>
      <c r="AG59" s="75" cm="1">
        <f t="array" ref="AG59">IF(AND(INDEX(CapexSalvageMonth,ROW()-43)&lt;&gt;0,AG$3&gt;=INDEX(CapexSalvageMonth,ROW()-43)),0,AF59+AG22)</f>
        <v>0</v>
      </c>
      <c r="AH59" s="76" cm="1">
        <f t="array" ref="AH59">IF(AND(INDEX(CapexSalvageMonth,ROW()-43)&lt;&gt;0,AH$3&gt;=INDEX(CapexSalvageMonth,ROW()-43)),0,AG59+AH22)</f>
        <v>0</v>
      </c>
      <c r="AI59" s="74" cm="1">
        <f t="array" ref="AI59">IF(AND(INDEX(CapexSalvageMonth,ROW()-43)&lt;&gt;0,AI$3&gt;=INDEX(CapexSalvageMonth,ROW()-43)),0,AH59+AI22)</f>
        <v>0</v>
      </c>
      <c r="AJ59" s="75" cm="1">
        <f t="array" ref="AJ59">IF(AND(INDEX(CapexSalvageMonth,ROW()-43)&lt;&gt;0,AJ$3&gt;=INDEX(CapexSalvageMonth,ROW()-43)),0,AI59+AJ22)</f>
        <v>0</v>
      </c>
      <c r="AK59" s="75" cm="1">
        <f t="array" ref="AK59">IF(AND(INDEX(CapexSalvageMonth,ROW()-43)&lt;&gt;0,AK$3&gt;=INDEX(CapexSalvageMonth,ROW()-43)),0,AJ59+AK22)</f>
        <v>0</v>
      </c>
      <c r="AL59" s="75" cm="1">
        <f t="array" ref="AL59">IF(AND(INDEX(CapexSalvageMonth,ROW()-43)&lt;&gt;0,AL$3&gt;=INDEX(CapexSalvageMonth,ROW()-43)),0,AK59+AL22)</f>
        <v>0</v>
      </c>
      <c r="AM59" s="75" cm="1">
        <f t="array" ref="AM59">IF(AND(INDEX(CapexSalvageMonth,ROW()-43)&lt;&gt;0,AM$3&gt;=INDEX(CapexSalvageMonth,ROW()-43)),0,AL59+AM22)</f>
        <v>0</v>
      </c>
      <c r="AN59" s="75" cm="1">
        <f t="array" ref="AN59">IF(AND(INDEX(CapexSalvageMonth,ROW()-43)&lt;&gt;0,AN$3&gt;=INDEX(CapexSalvageMonth,ROW()-43)),0,AM59+AN22)</f>
        <v>0</v>
      </c>
      <c r="AO59" s="75" cm="1">
        <f t="array" ref="AO59">IF(AND(INDEX(CapexSalvageMonth,ROW()-43)&lt;&gt;0,AO$3&gt;=INDEX(CapexSalvageMonth,ROW()-43)),0,AN59+AO22)</f>
        <v>0</v>
      </c>
      <c r="AP59" s="75" cm="1">
        <f t="array" ref="AP59">IF(AND(INDEX(CapexSalvageMonth,ROW()-43)&lt;&gt;0,AP$3&gt;=INDEX(CapexSalvageMonth,ROW()-43)),0,AO59+AP22)</f>
        <v>0</v>
      </c>
      <c r="AQ59" s="75" cm="1">
        <f t="array" ref="AQ59">IF(AND(INDEX(CapexSalvageMonth,ROW()-43)&lt;&gt;0,AQ$3&gt;=INDEX(CapexSalvageMonth,ROW()-43)),0,AP59+AQ22)</f>
        <v>0</v>
      </c>
      <c r="AR59" s="75" cm="1">
        <f t="array" ref="AR59">IF(AND(INDEX(CapexSalvageMonth,ROW()-43)&lt;&gt;0,AR$3&gt;=INDEX(CapexSalvageMonth,ROW()-43)),0,AQ59+AR22)</f>
        <v>0</v>
      </c>
      <c r="AS59" s="75" cm="1">
        <f t="array" ref="AS59">IF(AND(INDEX(CapexSalvageMonth,ROW()-43)&lt;&gt;0,AS$3&gt;=INDEX(CapexSalvageMonth,ROW()-43)),0,AR59+AS22)</f>
        <v>0</v>
      </c>
      <c r="AT59" s="76" cm="1">
        <f t="array" ref="AT59">IF(AND(INDEX(CapexSalvageMonth,ROW()-43)&lt;&gt;0,AT$3&gt;=INDEX(CapexSalvageMonth,ROW()-43)),0,AS59+AT22)</f>
        <v>0</v>
      </c>
      <c r="AU59" s="74" cm="1">
        <f t="array" ref="AU59">IF(AND(INDEX(CapexSalvageMonth,ROW()-43)&lt;&gt;0,AU$3&gt;=INDEX(CapexSalvageMonth,ROW()-43)),0,AT59+AU22)</f>
        <v>0</v>
      </c>
      <c r="AV59" s="75" cm="1">
        <f t="array" ref="AV59">IF(AND(INDEX(CapexSalvageMonth,ROW()-43)&lt;&gt;0,AV$3&gt;=INDEX(CapexSalvageMonth,ROW()-43)),0,AU59+AV22)</f>
        <v>0</v>
      </c>
      <c r="AW59" s="75" cm="1">
        <f t="array" ref="AW59">IF(AND(INDEX(CapexSalvageMonth,ROW()-43)&lt;&gt;0,AW$3&gt;=INDEX(CapexSalvageMonth,ROW()-43)),0,AV59+AW22)</f>
        <v>0</v>
      </c>
      <c r="AX59" s="75" cm="1">
        <f t="array" ref="AX59">IF(AND(INDEX(CapexSalvageMonth,ROW()-43)&lt;&gt;0,AX$3&gt;=INDEX(CapexSalvageMonth,ROW()-43)),0,AW59+AX22)</f>
        <v>0</v>
      </c>
      <c r="AY59" s="75" cm="1">
        <f t="array" ref="AY59">IF(AND(INDEX(CapexSalvageMonth,ROW()-43)&lt;&gt;0,AY$3&gt;=INDEX(CapexSalvageMonth,ROW()-43)),0,AX59+AY22)</f>
        <v>0</v>
      </c>
      <c r="AZ59" s="75" cm="1">
        <f t="array" ref="AZ59">IF(AND(INDEX(CapexSalvageMonth,ROW()-43)&lt;&gt;0,AZ$3&gt;=INDEX(CapexSalvageMonth,ROW()-43)),0,AY59+AZ22)</f>
        <v>0</v>
      </c>
      <c r="BA59" s="75" cm="1">
        <f t="array" ref="BA59">IF(AND(INDEX(CapexSalvageMonth,ROW()-43)&lt;&gt;0,BA$3&gt;=INDEX(CapexSalvageMonth,ROW()-43)),0,AZ59+BA22)</f>
        <v>0</v>
      </c>
      <c r="BB59" s="75" cm="1">
        <f t="array" ref="BB59">IF(AND(INDEX(CapexSalvageMonth,ROW()-43)&lt;&gt;0,BB$3&gt;=INDEX(CapexSalvageMonth,ROW()-43)),0,BA59+BB22)</f>
        <v>0</v>
      </c>
      <c r="BC59" s="75" cm="1">
        <f t="array" ref="BC59">IF(AND(INDEX(CapexSalvageMonth,ROW()-43)&lt;&gt;0,BC$3&gt;=INDEX(CapexSalvageMonth,ROW()-43)),0,BB59+BC22)</f>
        <v>0</v>
      </c>
      <c r="BD59" s="75" cm="1">
        <f t="array" ref="BD59">IF(AND(INDEX(CapexSalvageMonth,ROW()-43)&lt;&gt;0,BD$3&gt;=INDEX(CapexSalvageMonth,ROW()-43)),0,BC59+BD22)</f>
        <v>0</v>
      </c>
      <c r="BE59" s="75" cm="1">
        <f t="array" ref="BE59">IF(AND(INDEX(CapexSalvageMonth,ROW()-43)&lt;&gt;0,BE$3&gt;=INDEX(CapexSalvageMonth,ROW()-43)),0,BD59+BE22)</f>
        <v>0</v>
      </c>
      <c r="BF59" s="76" cm="1">
        <f t="array" ref="BF59">IF(AND(INDEX(CapexSalvageMonth,ROW()-43)&lt;&gt;0,BF$3&gt;=INDEX(CapexSalvageMonth,ROW()-43)),0,BE59+BF22)</f>
        <v>0</v>
      </c>
      <c r="BG59" s="74" cm="1">
        <f t="array" ref="BG59">IF(AND(INDEX(CapexSalvageMonth,ROW()-43)&lt;&gt;0,BG$3&gt;=INDEX(CapexSalvageMonth,ROW()-43)),0,BF59+BG22)</f>
        <v>0</v>
      </c>
      <c r="BH59" s="75" cm="1">
        <f t="array" ref="BH59">IF(AND(INDEX(CapexSalvageMonth,ROW()-43)&lt;&gt;0,BH$3&gt;=INDEX(CapexSalvageMonth,ROW()-43)),0,BG59+BH22)</f>
        <v>0</v>
      </c>
      <c r="BI59" s="75" cm="1">
        <f t="array" ref="BI59">IF(AND(INDEX(CapexSalvageMonth,ROW()-43)&lt;&gt;0,BI$3&gt;=INDEX(CapexSalvageMonth,ROW()-43)),0,BH59+BI22)</f>
        <v>0</v>
      </c>
      <c r="BJ59" s="75" cm="1">
        <f t="array" ref="BJ59">IF(AND(INDEX(CapexSalvageMonth,ROW()-43)&lt;&gt;0,BJ$3&gt;=INDEX(CapexSalvageMonth,ROW()-43)),0,BI59+BJ22)</f>
        <v>0</v>
      </c>
      <c r="BK59" s="75" cm="1">
        <f t="array" ref="BK59">IF(AND(INDEX(CapexSalvageMonth,ROW()-43)&lt;&gt;0,BK$3&gt;=INDEX(CapexSalvageMonth,ROW()-43)),0,BJ59+BK22)</f>
        <v>0</v>
      </c>
      <c r="BL59" s="75" cm="1">
        <f t="array" ref="BL59">IF(AND(INDEX(CapexSalvageMonth,ROW()-43)&lt;&gt;0,BL$3&gt;=INDEX(CapexSalvageMonth,ROW()-43)),0,BK59+BL22)</f>
        <v>0</v>
      </c>
      <c r="BM59" s="75" cm="1">
        <f t="array" ref="BM59">IF(AND(INDEX(CapexSalvageMonth,ROW()-43)&lt;&gt;0,BM$3&gt;=INDEX(CapexSalvageMonth,ROW()-43)),0,BL59+BM22)</f>
        <v>0</v>
      </c>
      <c r="BN59" s="75" cm="1">
        <f t="array" ref="BN59">IF(AND(INDEX(CapexSalvageMonth,ROW()-43)&lt;&gt;0,BN$3&gt;=INDEX(CapexSalvageMonth,ROW()-43)),0,BM59+BN22)</f>
        <v>0</v>
      </c>
      <c r="BO59" s="75" cm="1">
        <f t="array" ref="BO59">IF(AND(INDEX(CapexSalvageMonth,ROW()-43)&lt;&gt;0,BO$3&gt;=INDEX(CapexSalvageMonth,ROW()-43)),0,BN59+BO22)</f>
        <v>0</v>
      </c>
      <c r="BP59" s="75" cm="1">
        <f t="array" ref="BP59">IF(AND(INDEX(CapexSalvageMonth,ROW()-43)&lt;&gt;0,BP$3&gt;=INDEX(CapexSalvageMonth,ROW()-43)),0,BO59+BP22)</f>
        <v>0</v>
      </c>
      <c r="BQ59" s="75" cm="1">
        <f t="array" ref="BQ59">IF(AND(INDEX(CapexSalvageMonth,ROW()-43)&lt;&gt;0,BQ$3&gt;=INDEX(CapexSalvageMonth,ROW()-43)),0,BP59+BQ22)</f>
        <v>0</v>
      </c>
      <c r="BR59" s="76" cm="1">
        <f t="array" ref="BR59">IF(AND(INDEX(CapexSalvageMonth,ROW()-43)&lt;&gt;0,BR$3&gt;=INDEX(CapexSalvageMonth,ROW()-43)),0,BQ59+BR22)</f>
        <v>0</v>
      </c>
    </row>
    <row r="60" spans="3:70" hidden="1" x14ac:dyDescent="0.25">
      <c r="C60" s="72">
        <f t="shared" si="24"/>
        <v>0</v>
      </c>
      <c r="E60" s="73">
        <f t="shared" si="19"/>
        <v>0</v>
      </c>
      <c r="F60" s="73">
        <f t="shared" si="20"/>
        <v>0</v>
      </c>
      <c r="G60" s="73">
        <f t="shared" si="21"/>
        <v>0</v>
      </c>
      <c r="H60" s="73">
        <f t="shared" si="22"/>
        <v>0</v>
      </c>
      <c r="I60" s="73">
        <f t="shared" si="23"/>
        <v>0</v>
      </c>
      <c r="K60" s="74" cm="1">
        <f t="array" ref="K60">IF(AND(INDEX(CapexSalvageMonth,ROW()-43)&lt;&gt;0,K$3&gt;=INDEX(CapexSalvageMonth,ROW()-43)),0,K23)</f>
        <v>0</v>
      </c>
      <c r="L60" s="75" cm="1">
        <f t="array" ref="L60">IF(AND(INDEX(CapexSalvageMonth,ROW()-43)&lt;&gt;0,L$3&gt;=INDEX(CapexSalvageMonth,ROW()-43)),0,K60+L23)</f>
        <v>0</v>
      </c>
      <c r="M60" s="75" cm="1">
        <f t="array" ref="M60">IF(AND(INDEX(CapexSalvageMonth,ROW()-43)&lt;&gt;0,M$3&gt;=INDEX(CapexSalvageMonth,ROW()-43)),0,L60+M23)</f>
        <v>0</v>
      </c>
      <c r="N60" s="75" cm="1">
        <f t="array" ref="N60">IF(AND(INDEX(CapexSalvageMonth,ROW()-43)&lt;&gt;0,N$3&gt;=INDEX(CapexSalvageMonth,ROW()-43)),0,M60+N23)</f>
        <v>0</v>
      </c>
      <c r="O60" s="75" cm="1">
        <f t="array" ref="O60">IF(AND(INDEX(CapexSalvageMonth,ROW()-43)&lt;&gt;0,O$3&gt;=INDEX(CapexSalvageMonth,ROW()-43)),0,N60+O23)</f>
        <v>0</v>
      </c>
      <c r="P60" s="75" cm="1">
        <f t="array" ref="P60">IF(AND(INDEX(CapexSalvageMonth,ROW()-43)&lt;&gt;0,P$3&gt;=INDEX(CapexSalvageMonth,ROW()-43)),0,O60+P23)</f>
        <v>0</v>
      </c>
      <c r="Q60" s="75" cm="1">
        <f t="array" ref="Q60">IF(AND(INDEX(CapexSalvageMonth,ROW()-43)&lt;&gt;0,Q$3&gt;=INDEX(CapexSalvageMonth,ROW()-43)),0,P60+Q23)</f>
        <v>0</v>
      </c>
      <c r="R60" s="75" cm="1">
        <f t="array" ref="R60">IF(AND(INDEX(CapexSalvageMonth,ROW()-43)&lt;&gt;0,R$3&gt;=INDEX(CapexSalvageMonth,ROW()-43)),0,Q60+R23)</f>
        <v>0</v>
      </c>
      <c r="S60" s="75" cm="1">
        <f t="array" ref="S60">IF(AND(INDEX(CapexSalvageMonth,ROW()-43)&lt;&gt;0,S$3&gt;=INDEX(CapexSalvageMonth,ROW()-43)),0,R60+S23)</f>
        <v>0</v>
      </c>
      <c r="T60" s="75" cm="1">
        <f t="array" ref="T60">IF(AND(INDEX(CapexSalvageMonth,ROW()-43)&lt;&gt;0,T$3&gt;=INDEX(CapexSalvageMonth,ROW()-43)),0,S60+T23)</f>
        <v>0</v>
      </c>
      <c r="U60" s="75" cm="1">
        <f t="array" ref="U60">IF(AND(INDEX(CapexSalvageMonth,ROW()-43)&lt;&gt;0,U$3&gt;=INDEX(CapexSalvageMonth,ROW()-43)),0,T60+U23)</f>
        <v>0</v>
      </c>
      <c r="V60" s="76" cm="1">
        <f t="array" ref="V60">IF(AND(INDEX(CapexSalvageMonth,ROW()-43)&lt;&gt;0,V$3&gt;=INDEX(CapexSalvageMonth,ROW()-43)),0,U60+V23)</f>
        <v>0</v>
      </c>
      <c r="W60" s="74" cm="1">
        <f t="array" ref="W60">IF(AND(INDEX(CapexSalvageMonth,ROW()-43)&lt;&gt;0,W$3&gt;=INDEX(CapexSalvageMonth,ROW()-43)),0,V60+W23)</f>
        <v>0</v>
      </c>
      <c r="X60" s="75" cm="1">
        <f t="array" ref="X60">IF(AND(INDEX(CapexSalvageMonth,ROW()-43)&lt;&gt;0,X$3&gt;=INDEX(CapexSalvageMonth,ROW()-43)),0,W60+X23)</f>
        <v>0</v>
      </c>
      <c r="Y60" s="75" cm="1">
        <f t="array" ref="Y60">IF(AND(INDEX(CapexSalvageMonth,ROW()-43)&lt;&gt;0,Y$3&gt;=INDEX(CapexSalvageMonth,ROW()-43)),0,X60+Y23)</f>
        <v>0</v>
      </c>
      <c r="Z60" s="75" cm="1">
        <f t="array" ref="Z60">IF(AND(INDEX(CapexSalvageMonth,ROW()-43)&lt;&gt;0,Z$3&gt;=INDEX(CapexSalvageMonth,ROW()-43)),0,Y60+Z23)</f>
        <v>0</v>
      </c>
      <c r="AA60" s="75" cm="1">
        <f t="array" ref="AA60">IF(AND(INDEX(CapexSalvageMonth,ROW()-43)&lt;&gt;0,AA$3&gt;=INDEX(CapexSalvageMonth,ROW()-43)),0,Z60+AA23)</f>
        <v>0</v>
      </c>
      <c r="AB60" s="75" cm="1">
        <f t="array" ref="AB60">IF(AND(INDEX(CapexSalvageMonth,ROW()-43)&lt;&gt;0,AB$3&gt;=INDEX(CapexSalvageMonth,ROW()-43)),0,AA60+AB23)</f>
        <v>0</v>
      </c>
      <c r="AC60" s="75" cm="1">
        <f t="array" ref="AC60">IF(AND(INDEX(CapexSalvageMonth,ROW()-43)&lt;&gt;0,AC$3&gt;=INDEX(CapexSalvageMonth,ROW()-43)),0,AB60+AC23)</f>
        <v>0</v>
      </c>
      <c r="AD60" s="75" cm="1">
        <f t="array" ref="AD60">IF(AND(INDEX(CapexSalvageMonth,ROW()-43)&lt;&gt;0,AD$3&gt;=INDEX(CapexSalvageMonth,ROW()-43)),0,AC60+AD23)</f>
        <v>0</v>
      </c>
      <c r="AE60" s="75" cm="1">
        <f t="array" ref="AE60">IF(AND(INDEX(CapexSalvageMonth,ROW()-43)&lt;&gt;0,AE$3&gt;=INDEX(CapexSalvageMonth,ROW()-43)),0,AD60+AE23)</f>
        <v>0</v>
      </c>
      <c r="AF60" s="75" cm="1">
        <f t="array" ref="AF60">IF(AND(INDEX(CapexSalvageMonth,ROW()-43)&lt;&gt;0,AF$3&gt;=INDEX(CapexSalvageMonth,ROW()-43)),0,AE60+AF23)</f>
        <v>0</v>
      </c>
      <c r="AG60" s="75" cm="1">
        <f t="array" ref="AG60">IF(AND(INDEX(CapexSalvageMonth,ROW()-43)&lt;&gt;0,AG$3&gt;=INDEX(CapexSalvageMonth,ROW()-43)),0,AF60+AG23)</f>
        <v>0</v>
      </c>
      <c r="AH60" s="76" cm="1">
        <f t="array" ref="AH60">IF(AND(INDEX(CapexSalvageMonth,ROW()-43)&lt;&gt;0,AH$3&gt;=INDEX(CapexSalvageMonth,ROW()-43)),0,AG60+AH23)</f>
        <v>0</v>
      </c>
      <c r="AI60" s="74" cm="1">
        <f t="array" ref="AI60">IF(AND(INDEX(CapexSalvageMonth,ROW()-43)&lt;&gt;0,AI$3&gt;=INDEX(CapexSalvageMonth,ROW()-43)),0,AH60+AI23)</f>
        <v>0</v>
      </c>
      <c r="AJ60" s="75" cm="1">
        <f t="array" ref="AJ60">IF(AND(INDEX(CapexSalvageMonth,ROW()-43)&lt;&gt;0,AJ$3&gt;=INDEX(CapexSalvageMonth,ROW()-43)),0,AI60+AJ23)</f>
        <v>0</v>
      </c>
      <c r="AK60" s="75" cm="1">
        <f t="array" ref="AK60">IF(AND(INDEX(CapexSalvageMonth,ROW()-43)&lt;&gt;0,AK$3&gt;=INDEX(CapexSalvageMonth,ROW()-43)),0,AJ60+AK23)</f>
        <v>0</v>
      </c>
      <c r="AL60" s="75" cm="1">
        <f t="array" ref="AL60">IF(AND(INDEX(CapexSalvageMonth,ROW()-43)&lt;&gt;0,AL$3&gt;=INDEX(CapexSalvageMonth,ROW()-43)),0,AK60+AL23)</f>
        <v>0</v>
      </c>
      <c r="AM60" s="75" cm="1">
        <f t="array" ref="AM60">IF(AND(INDEX(CapexSalvageMonth,ROW()-43)&lt;&gt;0,AM$3&gt;=INDEX(CapexSalvageMonth,ROW()-43)),0,AL60+AM23)</f>
        <v>0</v>
      </c>
      <c r="AN60" s="75" cm="1">
        <f t="array" ref="AN60">IF(AND(INDEX(CapexSalvageMonth,ROW()-43)&lt;&gt;0,AN$3&gt;=INDEX(CapexSalvageMonth,ROW()-43)),0,AM60+AN23)</f>
        <v>0</v>
      </c>
      <c r="AO60" s="75" cm="1">
        <f t="array" ref="AO60">IF(AND(INDEX(CapexSalvageMonth,ROW()-43)&lt;&gt;0,AO$3&gt;=INDEX(CapexSalvageMonth,ROW()-43)),0,AN60+AO23)</f>
        <v>0</v>
      </c>
      <c r="AP60" s="75" cm="1">
        <f t="array" ref="AP60">IF(AND(INDEX(CapexSalvageMonth,ROW()-43)&lt;&gt;0,AP$3&gt;=INDEX(CapexSalvageMonth,ROW()-43)),0,AO60+AP23)</f>
        <v>0</v>
      </c>
      <c r="AQ60" s="75" cm="1">
        <f t="array" ref="AQ60">IF(AND(INDEX(CapexSalvageMonth,ROW()-43)&lt;&gt;0,AQ$3&gt;=INDEX(CapexSalvageMonth,ROW()-43)),0,AP60+AQ23)</f>
        <v>0</v>
      </c>
      <c r="AR60" s="75" cm="1">
        <f t="array" ref="AR60">IF(AND(INDEX(CapexSalvageMonth,ROW()-43)&lt;&gt;0,AR$3&gt;=INDEX(CapexSalvageMonth,ROW()-43)),0,AQ60+AR23)</f>
        <v>0</v>
      </c>
      <c r="AS60" s="75" cm="1">
        <f t="array" ref="AS60">IF(AND(INDEX(CapexSalvageMonth,ROW()-43)&lt;&gt;0,AS$3&gt;=INDEX(CapexSalvageMonth,ROW()-43)),0,AR60+AS23)</f>
        <v>0</v>
      </c>
      <c r="AT60" s="76" cm="1">
        <f t="array" ref="AT60">IF(AND(INDEX(CapexSalvageMonth,ROW()-43)&lt;&gt;0,AT$3&gt;=INDEX(CapexSalvageMonth,ROW()-43)),0,AS60+AT23)</f>
        <v>0</v>
      </c>
      <c r="AU60" s="74" cm="1">
        <f t="array" ref="AU60">IF(AND(INDEX(CapexSalvageMonth,ROW()-43)&lt;&gt;0,AU$3&gt;=INDEX(CapexSalvageMonth,ROW()-43)),0,AT60+AU23)</f>
        <v>0</v>
      </c>
      <c r="AV60" s="75" cm="1">
        <f t="array" ref="AV60">IF(AND(INDEX(CapexSalvageMonth,ROW()-43)&lt;&gt;0,AV$3&gt;=INDEX(CapexSalvageMonth,ROW()-43)),0,AU60+AV23)</f>
        <v>0</v>
      </c>
      <c r="AW60" s="75" cm="1">
        <f t="array" ref="AW60">IF(AND(INDEX(CapexSalvageMonth,ROW()-43)&lt;&gt;0,AW$3&gt;=INDEX(CapexSalvageMonth,ROW()-43)),0,AV60+AW23)</f>
        <v>0</v>
      </c>
      <c r="AX60" s="75" cm="1">
        <f t="array" ref="AX60">IF(AND(INDEX(CapexSalvageMonth,ROW()-43)&lt;&gt;0,AX$3&gt;=INDEX(CapexSalvageMonth,ROW()-43)),0,AW60+AX23)</f>
        <v>0</v>
      </c>
      <c r="AY60" s="75" cm="1">
        <f t="array" ref="AY60">IF(AND(INDEX(CapexSalvageMonth,ROW()-43)&lt;&gt;0,AY$3&gt;=INDEX(CapexSalvageMonth,ROW()-43)),0,AX60+AY23)</f>
        <v>0</v>
      </c>
      <c r="AZ60" s="75" cm="1">
        <f t="array" ref="AZ60">IF(AND(INDEX(CapexSalvageMonth,ROW()-43)&lt;&gt;0,AZ$3&gt;=INDEX(CapexSalvageMonth,ROW()-43)),0,AY60+AZ23)</f>
        <v>0</v>
      </c>
      <c r="BA60" s="75" cm="1">
        <f t="array" ref="BA60">IF(AND(INDEX(CapexSalvageMonth,ROW()-43)&lt;&gt;0,BA$3&gt;=INDEX(CapexSalvageMonth,ROW()-43)),0,AZ60+BA23)</f>
        <v>0</v>
      </c>
      <c r="BB60" s="75" cm="1">
        <f t="array" ref="BB60">IF(AND(INDEX(CapexSalvageMonth,ROW()-43)&lt;&gt;0,BB$3&gt;=INDEX(CapexSalvageMonth,ROW()-43)),0,BA60+BB23)</f>
        <v>0</v>
      </c>
      <c r="BC60" s="75" cm="1">
        <f t="array" ref="BC60">IF(AND(INDEX(CapexSalvageMonth,ROW()-43)&lt;&gt;0,BC$3&gt;=INDEX(CapexSalvageMonth,ROW()-43)),0,BB60+BC23)</f>
        <v>0</v>
      </c>
      <c r="BD60" s="75" cm="1">
        <f t="array" ref="BD60">IF(AND(INDEX(CapexSalvageMonth,ROW()-43)&lt;&gt;0,BD$3&gt;=INDEX(CapexSalvageMonth,ROW()-43)),0,BC60+BD23)</f>
        <v>0</v>
      </c>
      <c r="BE60" s="75" cm="1">
        <f t="array" ref="BE60">IF(AND(INDEX(CapexSalvageMonth,ROW()-43)&lt;&gt;0,BE$3&gt;=INDEX(CapexSalvageMonth,ROW()-43)),0,BD60+BE23)</f>
        <v>0</v>
      </c>
      <c r="BF60" s="76" cm="1">
        <f t="array" ref="BF60">IF(AND(INDEX(CapexSalvageMonth,ROW()-43)&lt;&gt;0,BF$3&gt;=INDEX(CapexSalvageMonth,ROW()-43)),0,BE60+BF23)</f>
        <v>0</v>
      </c>
      <c r="BG60" s="74" cm="1">
        <f t="array" ref="BG60">IF(AND(INDEX(CapexSalvageMonth,ROW()-43)&lt;&gt;0,BG$3&gt;=INDEX(CapexSalvageMonth,ROW()-43)),0,BF60+BG23)</f>
        <v>0</v>
      </c>
      <c r="BH60" s="75" cm="1">
        <f t="array" ref="BH60">IF(AND(INDEX(CapexSalvageMonth,ROW()-43)&lt;&gt;0,BH$3&gt;=INDEX(CapexSalvageMonth,ROW()-43)),0,BG60+BH23)</f>
        <v>0</v>
      </c>
      <c r="BI60" s="75" cm="1">
        <f t="array" ref="BI60">IF(AND(INDEX(CapexSalvageMonth,ROW()-43)&lt;&gt;0,BI$3&gt;=INDEX(CapexSalvageMonth,ROW()-43)),0,BH60+BI23)</f>
        <v>0</v>
      </c>
      <c r="BJ60" s="75" cm="1">
        <f t="array" ref="BJ60">IF(AND(INDEX(CapexSalvageMonth,ROW()-43)&lt;&gt;0,BJ$3&gt;=INDEX(CapexSalvageMonth,ROW()-43)),0,BI60+BJ23)</f>
        <v>0</v>
      </c>
      <c r="BK60" s="75" cm="1">
        <f t="array" ref="BK60">IF(AND(INDEX(CapexSalvageMonth,ROW()-43)&lt;&gt;0,BK$3&gt;=INDEX(CapexSalvageMonth,ROW()-43)),0,BJ60+BK23)</f>
        <v>0</v>
      </c>
      <c r="BL60" s="75" cm="1">
        <f t="array" ref="BL60">IF(AND(INDEX(CapexSalvageMonth,ROW()-43)&lt;&gt;0,BL$3&gt;=INDEX(CapexSalvageMonth,ROW()-43)),0,BK60+BL23)</f>
        <v>0</v>
      </c>
      <c r="BM60" s="75" cm="1">
        <f t="array" ref="BM60">IF(AND(INDEX(CapexSalvageMonth,ROW()-43)&lt;&gt;0,BM$3&gt;=INDEX(CapexSalvageMonth,ROW()-43)),0,BL60+BM23)</f>
        <v>0</v>
      </c>
      <c r="BN60" s="75" cm="1">
        <f t="array" ref="BN60">IF(AND(INDEX(CapexSalvageMonth,ROW()-43)&lt;&gt;0,BN$3&gt;=INDEX(CapexSalvageMonth,ROW()-43)),0,BM60+BN23)</f>
        <v>0</v>
      </c>
      <c r="BO60" s="75" cm="1">
        <f t="array" ref="BO60">IF(AND(INDEX(CapexSalvageMonth,ROW()-43)&lt;&gt;0,BO$3&gt;=INDEX(CapexSalvageMonth,ROW()-43)),0,BN60+BO23)</f>
        <v>0</v>
      </c>
      <c r="BP60" s="75" cm="1">
        <f t="array" ref="BP60">IF(AND(INDEX(CapexSalvageMonth,ROW()-43)&lt;&gt;0,BP$3&gt;=INDEX(CapexSalvageMonth,ROW()-43)),0,BO60+BP23)</f>
        <v>0</v>
      </c>
      <c r="BQ60" s="75" cm="1">
        <f t="array" ref="BQ60">IF(AND(INDEX(CapexSalvageMonth,ROW()-43)&lt;&gt;0,BQ$3&gt;=INDEX(CapexSalvageMonth,ROW()-43)),0,BP60+BQ23)</f>
        <v>0</v>
      </c>
      <c r="BR60" s="76" cm="1">
        <f t="array" ref="BR60">IF(AND(INDEX(CapexSalvageMonth,ROW()-43)&lt;&gt;0,BR$3&gt;=INDEX(CapexSalvageMonth,ROW()-43)),0,BQ60+BR23)</f>
        <v>0</v>
      </c>
    </row>
    <row r="61" spans="3:70" hidden="1" x14ac:dyDescent="0.25">
      <c r="C61" s="72">
        <f t="shared" si="24"/>
        <v>0</v>
      </c>
      <c r="E61" s="73">
        <f t="shared" si="19"/>
        <v>0</v>
      </c>
      <c r="F61" s="73">
        <f t="shared" si="20"/>
        <v>0</v>
      </c>
      <c r="G61" s="73">
        <f t="shared" si="21"/>
        <v>0</v>
      </c>
      <c r="H61" s="73">
        <f t="shared" si="22"/>
        <v>0</v>
      </c>
      <c r="I61" s="73">
        <f t="shared" si="23"/>
        <v>0</v>
      </c>
      <c r="K61" s="74" cm="1">
        <f t="array" ref="K61">IF(AND(INDEX(CapexSalvageMonth,ROW()-43)&lt;&gt;0,K$3&gt;=INDEX(CapexSalvageMonth,ROW()-43)),0,K24)</f>
        <v>0</v>
      </c>
      <c r="L61" s="75" cm="1">
        <f t="array" ref="L61">IF(AND(INDEX(CapexSalvageMonth,ROW()-43)&lt;&gt;0,L$3&gt;=INDEX(CapexSalvageMonth,ROW()-43)),0,K61+L24)</f>
        <v>0</v>
      </c>
      <c r="M61" s="75" cm="1">
        <f t="array" ref="M61">IF(AND(INDEX(CapexSalvageMonth,ROW()-43)&lt;&gt;0,M$3&gt;=INDEX(CapexSalvageMonth,ROW()-43)),0,L61+M24)</f>
        <v>0</v>
      </c>
      <c r="N61" s="75" cm="1">
        <f t="array" ref="N61">IF(AND(INDEX(CapexSalvageMonth,ROW()-43)&lt;&gt;0,N$3&gt;=INDEX(CapexSalvageMonth,ROW()-43)),0,M61+N24)</f>
        <v>0</v>
      </c>
      <c r="O61" s="75" cm="1">
        <f t="array" ref="O61">IF(AND(INDEX(CapexSalvageMonth,ROW()-43)&lt;&gt;0,O$3&gt;=INDEX(CapexSalvageMonth,ROW()-43)),0,N61+O24)</f>
        <v>0</v>
      </c>
      <c r="P61" s="75" cm="1">
        <f t="array" ref="P61">IF(AND(INDEX(CapexSalvageMonth,ROW()-43)&lt;&gt;0,P$3&gt;=INDEX(CapexSalvageMonth,ROW()-43)),0,O61+P24)</f>
        <v>0</v>
      </c>
      <c r="Q61" s="75" cm="1">
        <f t="array" ref="Q61">IF(AND(INDEX(CapexSalvageMonth,ROW()-43)&lt;&gt;0,Q$3&gt;=INDEX(CapexSalvageMonth,ROW()-43)),0,P61+Q24)</f>
        <v>0</v>
      </c>
      <c r="R61" s="75" cm="1">
        <f t="array" ref="R61">IF(AND(INDEX(CapexSalvageMonth,ROW()-43)&lt;&gt;0,R$3&gt;=INDEX(CapexSalvageMonth,ROW()-43)),0,Q61+R24)</f>
        <v>0</v>
      </c>
      <c r="S61" s="75" cm="1">
        <f t="array" ref="S61">IF(AND(INDEX(CapexSalvageMonth,ROW()-43)&lt;&gt;0,S$3&gt;=INDEX(CapexSalvageMonth,ROW()-43)),0,R61+S24)</f>
        <v>0</v>
      </c>
      <c r="T61" s="75" cm="1">
        <f t="array" ref="T61">IF(AND(INDEX(CapexSalvageMonth,ROW()-43)&lt;&gt;0,T$3&gt;=INDEX(CapexSalvageMonth,ROW()-43)),0,S61+T24)</f>
        <v>0</v>
      </c>
      <c r="U61" s="75" cm="1">
        <f t="array" ref="U61">IF(AND(INDEX(CapexSalvageMonth,ROW()-43)&lt;&gt;0,U$3&gt;=INDEX(CapexSalvageMonth,ROW()-43)),0,T61+U24)</f>
        <v>0</v>
      </c>
      <c r="V61" s="76" cm="1">
        <f t="array" ref="V61">IF(AND(INDEX(CapexSalvageMonth,ROW()-43)&lt;&gt;0,V$3&gt;=INDEX(CapexSalvageMonth,ROW()-43)),0,U61+V24)</f>
        <v>0</v>
      </c>
      <c r="W61" s="74" cm="1">
        <f t="array" ref="W61">IF(AND(INDEX(CapexSalvageMonth,ROW()-43)&lt;&gt;0,W$3&gt;=INDEX(CapexSalvageMonth,ROW()-43)),0,V61+W24)</f>
        <v>0</v>
      </c>
      <c r="X61" s="75" cm="1">
        <f t="array" ref="X61">IF(AND(INDEX(CapexSalvageMonth,ROW()-43)&lt;&gt;0,X$3&gt;=INDEX(CapexSalvageMonth,ROW()-43)),0,W61+X24)</f>
        <v>0</v>
      </c>
      <c r="Y61" s="75" cm="1">
        <f t="array" ref="Y61">IF(AND(INDEX(CapexSalvageMonth,ROW()-43)&lt;&gt;0,Y$3&gt;=INDEX(CapexSalvageMonth,ROW()-43)),0,X61+Y24)</f>
        <v>0</v>
      </c>
      <c r="Z61" s="75" cm="1">
        <f t="array" ref="Z61">IF(AND(INDEX(CapexSalvageMonth,ROW()-43)&lt;&gt;0,Z$3&gt;=INDEX(CapexSalvageMonth,ROW()-43)),0,Y61+Z24)</f>
        <v>0</v>
      </c>
      <c r="AA61" s="75" cm="1">
        <f t="array" ref="AA61">IF(AND(INDEX(CapexSalvageMonth,ROW()-43)&lt;&gt;0,AA$3&gt;=INDEX(CapexSalvageMonth,ROW()-43)),0,Z61+AA24)</f>
        <v>0</v>
      </c>
      <c r="AB61" s="75" cm="1">
        <f t="array" ref="AB61">IF(AND(INDEX(CapexSalvageMonth,ROW()-43)&lt;&gt;0,AB$3&gt;=INDEX(CapexSalvageMonth,ROW()-43)),0,AA61+AB24)</f>
        <v>0</v>
      </c>
      <c r="AC61" s="75" cm="1">
        <f t="array" ref="AC61">IF(AND(INDEX(CapexSalvageMonth,ROW()-43)&lt;&gt;0,AC$3&gt;=INDEX(CapexSalvageMonth,ROW()-43)),0,AB61+AC24)</f>
        <v>0</v>
      </c>
      <c r="AD61" s="75" cm="1">
        <f t="array" ref="AD61">IF(AND(INDEX(CapexSalvageMonth,ROW()-43)&lt;&gt;0,AD$3&gt;=INDEX(CapexSalvageMonth,ROW()-43)),0,AC61+AD24)</f>
        <v>0</v>
      </c>
      <c r="AE61" s="75" cm="1">
        <f t="array" ref="AE61">IF(AND(INDEX(CapexSalvageMonth,ROW()-43)&lt;&gt;0,AE$3&gt;=INDEX(CapexSalvageMonth,ROW()-43)),0,AD61+AE24)</f>
        <v>0</v>
      </c>
      <c r="AF61" s="75" cm="1">
        <f t="array" ref="AF61">IF(AND(INDEX(CapexSalvageMonth,ROW()-43)&lt;&gt;0,AF$3&gt;=INDEX(CapexSalvageMonth,ROW()-43)),0,AE61+AF24)</f>
        <v>0</v>
      </c>
      <c r="AG61" s="75" cm="1">
        <f t="array" ref="AG61">IF(AND(INDEX(CapexSalvageMonth,ROW()-43)&lt;&gt;0,AG$3&gt;=INDEX(CapexSalvageMonth,ROW()-43)),0,AF61+AG24)</f>
        <v>0</v>
      </c>
      <c r="AH61" s="76" cm="1">
        <f t="array" ref="AH61">IF(AND(INDEX(CapexSalvageMonth,ROW()-43)&lt;&gt;0,AH$3&gt;=INDEX(CapexSalvageMonth,ROW()-43)),0,AG61+AH24)</f>
        <v>0</v>
      </c>
      <c r="AI61" s="74" cm="1">
        <f t="array" ref="AI61">IF(AND(INDEX(CapexSalvageMonth,ROW()-43)&lt;&gt;0,AI$3&gt;=INDEX(CapexSalvageMonth,ROW()-43)),0,AH61+AI24)</f>
        <v>0</v>
      </c>
      <c r="AJ61" s="75" cm="1">
        <f t="array" ref="AJ61">IF(AND(INDEX(CapexSalvageMonth,ROW()-43)&lt;&gt;0,AJ$3&gt;=INDEX(CapexSalvageMonth,ROW()-43)),0,AI61+AJ24)</f>
        <v>0</v>
      </c>
      <c r="AK61" s="75" cm="1">
        <f t="array" ref="AK61">IF(AND(INDEX(CapexSalvageMonth,ROW()-43)&lt;&gt;0,AK$3&gt;=INDEX(CapexSalvageMonth,ROW()-43)),0,AJ61+AK24)</f>
        <v>0</v>
      </c>
      <c r="AL61" s="75" cm="1">
        <f t="array" ref="AL61">IF(AND(INDEX(CapexSalvageMonth,ROW()-43)&lt;&gt;0,AL$3&gt;=INDEX(CapexSalvageMonth,ROW()-43)),0,AK61+AL24)</f>
        <v>0</v>
      </c>
      <c r="AM61" s="75" cm="1">
        <f t="array" ref="AM61">IF(AND(INDEX(CapexSalvageMonth,ROW()-43)&lt;&gt;0,AM$3&gt;=INDEX(CapexSalvageMonth,ROW()-43)),0,AL61+AM24)</f>
        <v>0</v>
      </c>
      <c r="AN61" s="75" cm="1">
        <f t="array" ref="AN61">IF(AND(INDEX(CapexSalvageMonth,ROW()-43)&lt;&gt;0,AN$3&gt;=INDEX(CapexSalvageMonth,ROW()-43)),0,AM61+AN24)</f>
        <v>0</v>
      </c>
      <c r="AO61" s="75" cm="1">
        <f t="array" ref="AO61">IF(AND(INDEX(CapexSalvageMonth,ROW()-43)&lt;&gt;0,AO$3&gt;=INDEX(CapexSalvageMonth,ROW()-43)),0,AN61+AO24)</f>
        <v>0</v>
      </c>
      <c r="AP61" s="75" cm="1">
        <f t="array" ref="AP61">IF(AND(INDEX(CapexSalvageMonth,ROW()-43)&lt;&gt;0,AP$3&gt;=INDEX(CapexSalvageMonth,ROW()-43)),0,AO61+AP24)</f>
        <v>0</v>
      </c>
      <c r="AQ61" s="75" cm="1">
        <f t="array" ref="AQ61">IF(AND(INDEX(CapexSalvageMonth,ROW()-43)&lt;&gt;0,AQ$3&gt;=INDEX(CapexSalvageMonth,ROW()-43)),0,AP61+AQ24)</f>
        <v>0</v>
      </c>
      <c r="AR61" s="75" cm="1">
        <f t="array" ref="AR61">IF(AND(INDEX(CapexSalvageMonth,ROW()-43)&lt;&gt;0,AR$3&gt;=INDEX(CapexSalvageMonth,ROW()-43)),0,AQ61+AR24)</f>
        <v>0</v>
      </c>
      <c r="AS61" s="75" cm="1">
        <f t="array" ref="AS61">IF(AND(INDEX(CapexSalvageMonth,ROW()-43)&lt;&gt;0,AS$3&gt;=INDEX(CapexSalvageMonth,ROW()-43)),0,AR61+AS24)</f>
        <v>0</v>
      </c>
      <c r="AT61" s="76" cm="1">
        <f t="array" ref="AT61">IF(AND(INDEX(CapexSalvageMonth,ROW()-43)&lt;&gt;0,AT$3&gt;=INDEX(CapexSalvageMonth,ROW()-43)),0,AS61+AT24)</f>
        <v>0</v>
      </c>
      <c r="AU61" s="74" cm="1">
        <f t="array" ref="AU61">IF(AND(INDEX(CapexSalvageMonth,ROW()-43)&lt;&gt;0,AU$3&gt;=INDEX(CapexSalvageMonth,ROW()-43)),0,AT61+AU24)</f>
        <v>0</v>
      </c>
      <c r="AV61" s="75" cm="1">
        <f t="array" ref="AV61">IF(AND(INDEX(CapexSalvageMonth,ROW()-43)&lt;&gt;0,AV$3&gt;=INDEX(CapexSalvageMonth,ROW()-43)),0,AU61+AV24)</f>
        <v>0</v>
      </c>
      <c r="AW61" s="75" cm="1">
        <f t="array" ref="AW61">IF(AND(INDEX(CapexSalvageMonth,ROW()-43)&lt;&gt;0,AW$3&gt;=INDEX(CapexSalvageMonth,ROW()-43)),0,AV61+AW24)</f>
        <v>0</v>
      </c>
      <c r="AX61" s="75" cm="1">
        <f t="array" ref="AX61">IF(AND(INDEX(CapexSalvageMonth,ROW()-43)&lt;&gt;0,AX$3&gt;=INDEX(CapexSalvageMonth,ROW()-43)),0,AW61+AX24)</f>
        <v>0</v>
      </c>
      <c r="AY61" s="75" cm="1">
        <f t="array" ref="AY61">IF(AND(INDEX(CapexSalvageMonth,ROW()-43)&lt;&gt;0,AY$3&gt;=INDEX(CapexSalvageMonth,ROW()-43)),0,AX61+AY24)</f>
        <v>0</v>
      </c>
      <c r="AZ61" s="75" cm="1">
        <f t="array" ref="AZ61">IF(AND(INDEX(CapexSalvageMonth,ROW()-43)&lt;&gt;0,AZ$3&gt;=INDEX(CapexSalvageMonth,ROW()-43)),0,AY61+AZ24)</f>
        <v>0</v>
      </c>
      <c r="BA61" s="75" cm="1">
        <f t="array" ref="BA61">IF(AND(INDEX(CapexSalvageMonth,ROW()-43)&lt;&gt;0,BA$3&gt;=INDEX(CapexSalvageMonth,ROW()-43)),0,AZ61+BA24)</f>
        <v>0</v>
      </c>
      <c r="BB61" s="75" cm="1">
        <f t="array" ref="BB61">IF(AND(INDEX(CapexSalvageMonth,ROW()-43)&lt;&gt;0,BB$3&gt;=INDEX(CapexSalvageMonth,ROW()-43)),0,BA61+BB24)</f>
        <v>0</v>
      </c>
      <c r="BC61" s="75" cm="1">
        <f t="array" ref="BC61">IF(AND(INDEX(CapexSalvageMonth,ROW()-43)&lt;&gt;0,BC$3&gt;=INDEX(CapexSalvageMonth,ROW()-43)),0,BB61+BC24)</f>
        <v>0</v>
      </c>
      <c r="BD61" s="75" cm="1">
        <f t="array" ref="BD61">IF(AND(INDEX(CapexSalvageMonth,ROW()-43)&lt;&gt;0,BD$3&gt;=INDEX(CapexSalvageMonth,ROW()-43)),0,BC61+BD24)</f>
        <v>0</v>
      </c>
      <c r="BE61" s="75" cm="1">
        <f t="array" ref="BE61">IF(AND(INDEX(CapexSalvageMonth,ROW()-43)&lt;&gt;0,BE$3&gt;=INDEX(CapexSalvageMonth,ROW()-43)),0,BD61+BE24)</f>
        <v>0</v>
      </c>
      <c r="BF61" s="76" cm="1">
        <f t="array" ref="BF61">IF(AND(INDEX(CapexSalvageMonth,ROW()-43)&lt;&gt;0,BF$3&gt;=INDEX(CapexSalvageMonth,ROW()-43)),0,BE61+BF24)</f>
        <v>0</v>
      </c>
      <c r="BG61" s="74" cm="1">
        <f t="array" ref="BG61">IF(AND(INDEX(CapexSalvageMonth,ROW()-43)&lt;&gt;0,BG$3&gt;=INDEX(CapexSalvageMonth,ROW()-43)),0,BF61+BG24)</f>
        <v>0</v>
      </c>
      <c r="BH61" s="75" cm="1">
        <f t="array" ref="BH61">IF(AND(INDEX(CapexSalvageMonth,ROW()-43)&lt;&gt;0,BH$3&gt;=INDEX(CapexSalvageMonth,ROW()-43)),0,BG61+BH24)</f>
        <v>0</v>
      </c>
      <c r="BI61" s="75" cm="1">
        <f t="array" ref="BI61">IF(AND(INDEX(CapexSalvageMonth,ROW()-43)&lt;&gt;0,BI$3&gt;=INDEX(CapexSalvageMonth,ROW()-43)),0,BH61+BI24)</f>
        <v>0</v>
      </c>
      <c r="BJ61" s="75" cm="1">
        <f t="array" ref="BJ61">IF(AND(INDEX(CapexSalvageMonth,ROW()-43)&lt;&gt;0,BJ$3&gt;=INDEX(CapexSalvageMonth,ROW()-43)),0,BI61+BJ24)</f>
        <v>0</v>
      </c>
      <c r="BK61" s="75" cm="1">
        <f t="array" ref="BK61">IF(AND(INDEX(CapexSalvageMonth,ROW()-43)&lt;&gt;0,BK$3&gt;=INDEX(CapexSalvageMonth,ROW()-43)),0,BJ61+BK24)</f>
        <v>0</v>
      </c>
      <c r="BL61" s="75" cm="1">
        <f t="array" ref="BL61">IF(AND(INDEX(CapexSalvageMonth,ROW()-43)&lt;&gt;0,BL$3&gt;=INDEX(CapexSalvageMonth,ROW()-43)),0,BK61+BL24)</f>
        <v>0</v>
      </c>
      <c r="BM61" s="75" cm="1">
        <f t="array" ref="BM61">IF(AND(INDEX(CapexSalvageMonth,ROW()-43)&lt;&gt;0,BM$3&gt;=INDEX(CapexSalvageMonth,ROW()-43)),0,BL61+BM24)</f>
        <v>0</v>
      </c>
      <c r="BN61" s="75" cm="1">
        <f t="array" ref="BN61">IF(AND(INDEX(CapexSalvageMonth,ROW()-43)&lt;&gt;0,BN$3&gt;=INDEX(CapexSalvageMonth,ROW()-43)),0,BM61+BN24)</f>
        <v>0</v>
      </c>
      <c r="BO61" s="75" cm="1">
        <f t="array" ref="BO61">IF(AND(INDEX(CapexSalvageMonth,ROW()-43)&lt;&gt;0,BO$3&gt;=INDEX(CapexSalvageMonth,ROW()-43)),0,BN61+BO24)</f>
        <v>0</v>
      </c>
      <c r="BP61" s="75" cm="1">
        <f t="array" ref="BP61">IF(AND(INDEX(CapexSalvageMonth,ROW()-43)&lt;&gt;0,BP$3&gt;=INDEX(CapexSalvageMonth,ROW()-43)),0,BO61+BP24)</f>
        <v>0</v>
      </c>
      <c r="BQ61" s="75" cm="1">
        <f t="array" ref="BQ61">IF(AND(INDEX(CapexSalvageMonth,ROW()-43)&lt;&gt;0,BQ$3&gt;=INDEX(CapexSalvageMonth,ROW()-43)),0,BP61+BQ24)</f>
        <v>0</v>
      </c>
      <c r="BR61" s="76" cm="1">
        <f t="array" ref="BR61">IF(AND(INDEX(CapexSalvageMonth,ROW()-43)&lt;&gt;0,BR$3&gt;=INDEX(CapexSalvageMonth,ROW()-43)),0,BQ61+BR24)</f>
        <v>0</v>
      </c>
    </row>
    <row r="62" spans="3:70" hidden="1" x14ac:dyDescent="0.25">
      <c r="C62" s="72">
        <f t="shared" si="24"/>
        <v>0</v>
      </c>
      <c r="E62" s="73">
        <f t="shared" si="19"/>
        <v>0</v>
      </c>
      <c r="F62" s="73">
        <f t="shared" si="20"/>
        <v>0</v>
      </c>
      <c r="G62" s="73">
        <f t="shared" si="21"/>
        <v>0</v>
      </c>
      <c r="H62" s="73">
        <f t="shared" si="22"/>
        <v>0</v>
      </c>
      <c r="I62" s="73">
        <f t="shared" si="23"/>
        <v>0</v>
      </c>
      <c r="K62" s="74" cm="1">
        <f t="array" ref="K62">IF(AND(INDEX(CapexSalvageMonth,ROW()-43)&lt;&gt;0,K$3&gt;=INDEX(CapexSalvageMonth,ROW()-43)),0,K25)</f>
        <v>0</v>
      </c>
      <c r="L62" s="75" cm="1">
        <f t="array" ref="L62">IF(AND(INDEX(CapexSalvageMonth,ROW()-43)&lt;&gt;0,L$3&gt;=INDEX(CapexSalvageMonth,ROW()-43)),0,K62+L25)</f>
        <v>0</v>
      </c>
      <c r="M62" s="75" cm="1">
        <f t="array" ref="M62">IF(AND(INDEX(CapexSalvageMonth,ROW()-43)&lt;&gt;0,M$3&gt;=INDEX(CapexSalvageMonth,ROW()-43)),0,L62+M25)</f>
        <v>0</v>
      </c>
      <c r="N62" s="75" cm="1">
        <f t="array" ref="N62">IF(AND(INDEX(CapexSalvageMonth,ROW()-43)&lt;&gt;0,N$3&gt;=INDEX(CapexSalvageMonth,ROW()-43)),0,M62+N25)</f>
        <v>0</v>
      </c>
      <c r="O62" s="75" cm="1">
        <f t="array" ref="O62">IF(AND(INDEX(CapexSalvageMonth,ROW()-43)&lt;&gt;0,O$3&gt;=INDEX(CapexSalvageMonth,ROW()-43)),0,N62+O25)</f>
        <v>0</v>
      </c>
      <c r="P62" s="75" cm="1">
        <f t="array" ref="P62">IF(AND(INDEX(CapexSalvageMonth,ROW()-43)&lt;&gt;0,P$3&gt;=INDEX(CapexSalvageMonth,ROW()-43)),0,O62+P25)</f>
        <v>0</v>
      </c>
      <c r="Q62" s="75" cm="1">
        <f t="array" ref="Q62">IF(AND(INDEX(CapexSalvageMonth,ROW()-43)&lt;&gt;0,Q$3&gt;=INDEX(CapexSalvageMonth,ROW()-43)),0,P62+Q25)</f>
        <v>0</v>
      </c>
      <c r="R62" s="75" cm="1">
        <f t="array" ref="R62">IF(AND(INDEX(CapexSalvageMonth,ROW()-43)&lt;&gt;0,R$3&gt;=INDEX(CapexSalvageMonth,ROW()-43)),0,Q62+R25)</f>
        <v>0</v>
      </c>
      <c r="S62" s="75" cm="1">
        <f t="array" ref="S62">IF(AND(INDEX(CapexSalvageMonth,ROW()-43)&lt;&gt;0,S$3&gt;=INDEX(CapexSalvageMonth,ROW()-43)),0,R62+S25)</f>
        <v>0</v>
      </c>
      <c r="T62" s="75" cm="1">
        <f t="array" ref="T62">IF(AND(INDEX(CapexSalvageMonth,ROW()-43)&lt;&gt;0,T$3&gt;=INDEX(CapexSalvageMonth,ROW()-43)),0,S62+T25)</f>
        <v>0</v>
      </c>
      <c r="U62" s="75" cm="1">
        <f t="array" ref="U62">IF(AND(INDEX(CapexSalvageMonth,ROW()-43)&lt;&gt;0,U$3&gt;=INDEX(CapexSalvageMonth,ROW()-43)),0,T62+U25)</f>
        <v>0</v>
      </c>
      <c r="V62" s="76" cm="1">
        <f t="array" ref="V62">IF(AND(INDEX(CapexSalvageMonth,ROW()-43)&lt;&gt;0,V$3&gt;=INDEX(CapexSalvageMonth,ROW()-43)),0,U62+V25)</f>
        <v>0</v>
      </c>
      <c r="W62" s="74" cm="1">
        <f t="array" ref="W62">IF(AND(INDEX(CapexSalvageMonth,ROW()-43)&lt;&gt;0,W$3&gt;=INDEX(CapexSalvageMonth,ROW()-43)),0,V62+W25)</f>
        <v>0</v>
      </c>
      <c r="X62" s="75" cm="1">
        <f t="array" ref="X62">IF(AND(INDEX(CapexSalvageMonth,ROW()-43)&lt;&gt;0,X$3&gt;=INDEX(CapexSalvageMonth,ROW()-43)),0,W62+X25)</f>
        <v>0</v>
      </c>
      <c r="Y62" s="75" cm="1">
        <f t="array" ref="Y62">IF(AND(INDEX(CapexSalvageMonth,ROW()-43)&lt;&gt;0,Y$3&gt;=INDEX(CapexSalvageMonth,ROW()-43)),0,X62+Y25)</f>
        <v>0</v>
      </c>
      <c r="Z62" s="75" cm="1">
        <f t="array" ref="Z62">IF(AND(INDEX(CapexSalvageMonth,ROW()-43)&lt;&gt;0,Z$3&gt;=INDEX(CapexSalvageMonth,ROW()-43)),0,Y62+Z25)</f>
        <v>0</v>
      </c>
      <c r="AA62" s="75" cm="1">
        <f t="array" ref="AA62">IF(AND(INDEX(CapexSalvageMonth,ROW()-43)&lt;&gt;0,AA$3&gt;=INDEX(CapexSalvageMonth,ROW()-43)),0,Z62+AA25)</f>
        <v>0</v>
      </c>
      <c r="AB62" s="75" cm="1">
        <f t="array" ref="AB62">IF(AND(INDEX(CapexSalvageMonth,ROW()-43)&lt;&gt;0,AB$3&gt;=INDEX(CapexSalvageMonth,ROW()-43)),0,AA62+AB25)</f>
        <v>0</v>
      </c>
      <c r="AC62" s="75" cm="1">
        <f t="array" ref="AC62">IF(AND(INDEX(CapexSalvageMonth,ROW()-43)&lt;&gt;0,AC$3&gt;=INDEX(CapexSalvageMonth,ROW()-43)),0,AB62+AC25)</f>
        <v>0</v>
      </c>
      <c r="AD62" s="75" cm="1">
        <f t="array" ref="AD62">IF(AND(INDEX(CapexSalvageMonth,ROW()-43)&lt;&gt;0,AD$3&gt;=INDEX(CapexSalvageMonth,ROW()-43)),0,AC62+AD25)</f>
        <v>0</v>
      </c>
      <c r="AE62" s="75" cm="1">
        <f t="array" ref="AE62">IF(AND(INDEX(CapexSalvageMonth,ROW()-43)&lt;&gt;0,AE$3&gt;=INDEX(CapexSalvageMonth,ROW()-43)),0,AD62+AE25)</f>
        <v>0</v>
      </c>
      <c r="AF62" s="75" cm="1">
        <f t="array" ref="AF62">IF(AND(INDEX(CapexSalvageMonth,ROW()-43)&lt;&gt;0,AF$3&gt;=INDEX(CapexSalvageMonth,ROW()-43)),0,AE62+AF25)</f>
        <v>0</v>
      </c>
      <c r="AG62" s="75" cm="1">
        <f t="array" ref="AG62">IF(AND(INDEX(CapexSalvageMonth,ROW()-43)&lt;&gt;0,AG$3&gt;=INDEX(CapexSalvageMonth,ROW()-43)),0,AF62+AG25)</f>
        <v>0</v>
      </c>
      <c r="AH62" s="76" cm="1">
        <f t="array" ref="AH62">IF(AND(INDEX(CapexSalvageMonth,ROW()-43)&lt;&gt;0,AH$3&gt;=INDEX(CapexSalvageMonth,ROW()-43)),0,AG62+AH25)</f>
        <v>0</v>
      </c>
      <c r="AI62" s="74" cm="1">
        <f t="array" ref="AI62">IF(AND(INDEX(CapexSalvageMonth,ROW()-43)&lt;&gt;0,AI$3&gt;=INDEX(CapexSalvageMonth,ROW()-43)),0,AH62+AI25)</f>
        <v>0</v>
      </c>
      <c r="AJ62" s="75" cm="1">
        <f t="array" ref="AJ62">IF(AND(INDEX(CapexSalvageMonth,ROW()-43)&lt;&gt;0,AJ$3&gt;=INDEX(CapexSalvageMonth,ROW()-43)),0,AI62+AJ25)</f>
        <v>0</v>
      </c>
      <c r="AK62" s="75" cm="1">
        <f t="array" ref="AK62">IF(AND(INDEX(CapexSalvageMonth,ROW()-43)&lt;&gt;0,AK$3&gt;=INDEX(CapexSalvageMonth,ROW()-43)),0,AJ62+AK25)</f>
        <v>0</v>
      </c>
      <c r="AL62" s="75" cm="1">
        <f t="array" ref="AL62">IF(AND(INDEX(CapexSalvageMonth,ROW()-43)&lt;&gt;0,AL$3&gt;=INDEX(CapexSalvageMonth,ROW()-43)),0,AK62+AL25)</f>
        <v>0</v>
      </c>
      <c r="AM62" s="75" cm="1">
        <f t="array" ref="AM62">IF(AND(INDEX(CapexSalvageMonth,ROW()-43)&lt;&gt;0,AM$3&gt;=INDEX(CapexSalvageMonth,ROW()-43)),0,AL62+AM25)</f>
        <v>0</v>
      </c>
      <c r="AN62" s="75" cm="1">
        <f t="array" ref="AN62">IF(AND(INDEX(CapexSalvageMonth,ROW()-43)&lt;&gt;0,AN$3&gt;=INDEX(CapexSalvageMonth,ROW()-43)),0,AM62+AN25)</f>
        <v>0</v>
      </c>
      <c r="AO62" s="75" cm="1">
        <f t="array" ref="AO62">IF(AND(INDEX(CapexSalvageMonth,ROW()-43)&lt;&gt;0,AO$3&gt;=INDEX(CapexSalvageMonth,ROW()-43)),0,AN62+AO25)</f>
        <v>0</v>
      </c>
      <c r="AP62" s="75" cm="1">
        <f t="array" ref="AP62">IF(AND(INDEX(CapexSalvageMonth,ROW()-43)&lt;&gt;0,AP$3&gt;=INDEX(CapexSalvageMonth,ROW()-43)),0,AO62+AP25)</f>
        <v>0</v>
      </c>
      <c r="AQ62" s="75" cm="1">
        <f t="array" ref="AQ62">IF(AND(INDEX(CapexSalvageMonth,ROW()-43)&lt;&gt;0,AQ$3&gt;=INDEX(CapexSalvageMonth,ROW()-43)),0,AP62+AQ25)</f>
        <v>0</v>
      </c>
      <c r="AR62" s="75" cm="1">
        <f t="array" ref="AR62">IF(AND(INDEX(CapexSalvageMonth,ROW()-43)&lt;&gt;0,AR$3&gt;=INDEX(CapexSalvageMonth,ROW()-43)),0,AQ62+AR25)</f>
        <v>0</v>
      </c>
      <c r="AS62" s="75" cm="1">
        <f t="array" ref="AS62">IF(AND(INDEX(CapexSalvageMonth,ROW()-43)&lt;&gt;0,AS$3&gt;=INDEX(CapexSalvageMonth,ROW()-43)),0,AR62+AS25)</f>
        <v>0</v>
      </c>
      <c r="AT62" s="76" cm="1">
        <f t="array" ref="AT62">IF(AND(INDEX(CapexSalvageMonth,ROW()-43)&lt;&gt;0,AT$3&gt;=INDEX(CapexSalvageMonth,ROW()-43)),0,AS62+AT25)</f>
        <v>0</v>
      </c>
      <c r="AU62" s="74" cm="1">
        <f t="array" ref="AU62">IF(AND(INDEX(CapexSalvageMonth,ROW()-43)&lt;&gt;0,AU$3&gt;=INDEX(CapexSalvageMonth,ROW()-43)),0,AT62+AU25)</f>
        <v>0</v>
      </c>
      <c r="AV62" s="75" cm="1">
        <f t="array" ref="AV62">IF(AND(INDEX(CapexSalvageMonth,ROW()-43)&lt;&gt;0,AV$3&gt;=INDEX(CapexSalvageMonth,ROW()-43)),0,AU62+AV25)</f>
        <v>0</v>
      </c>
      <c r="AW62" s="75" cm="1">
        <f t="array" ref="AW62">IF(AND(INDEX(CapexSalvageMonth,ROW()-43)&lt;&gt;0,AW$3&gt;=INDEX(CapexSalvageMonth,ROW()-43)),0,AV62+AW25)</f>
        <v>0</v>
      </c>
      <c r="AX62" s="75" cm="1">
        <f t="array" ref="AX62">IF(AND(INDEX(CapexSalvageMonth,ROW()-43)&lt;&gt;0,AX$3&gt;=INDEX(CapexSalvageMonth,ROW()-43)),0,AW62+AX25)</f>
        <v>0</v>
      </c>
      <c r="AY62" s="75" cm="1">
        <f t="array" ref="AY62">IF(AND(INDEX(CapexSalvageMonth,ROW()-43)&lt;&gt;0,AY$3&gt;=INDEX(CapexSalvageMonth,ROW()-43)),0,AX62+AY25)</f>
        <v>0</v>
      </c>
      <c r="AZ62" s="75" cm="1">
        <f t="array" ref="AZ62">IF(AND(INDEX(CapexSalvageMonth,ROW()-43)&lt;&gt;0,AZ$3&gt;=INDEX(CapexSalvageMonth,ROW()-43)),0,AY62+AZ25)</f>
        <v>0</v>
      </c>
      <c r="BA62" s="75" cm="1">
        <f t="array" ref="BA62">IF(AND(INDEX(CapexSalvageMonth,ROW()-43)&lt;&gt;0,BA$3&gt;=INDEX(CapexSalvageMonth,ROW()-43)),0,AZ62+BA25)</f>
        <v>0</v>
      </c>
      <c r="BB62" s="75" cm="1">
        <f t="array" ref="BB62">IF(AND(INDEX(CapexSalvageMonth,ROW()-43)&lt;&gt;0,BB$3&gt;=INDEX(CapexSalvageMonth,ROW()-43)),0,BA62+BB25)</f>
        <v>0</v>
      </c>
      <c r="BC62" s="75" cm="1">
        <f t="array" ref="BC62">IF(AND(INDEX(CapexSalvageMonth,ROW()-43)&lt;&gt;0,BC$3&gt;=INDEX(CapexSalvageMonth,ROW()-43)),0,BB62+BC25)</f>
        <v>0</v>
      </c>
      <c r="BD62" s="75" cm="1">
        <f t="array" ref="BD62">IF(AND(INDEX(CapexSalvageMonth,ROW()-43)&lt;&gt;0,BD$3&gt;=INDEX(CapexSalvageMonth,ROW()-43)),0,BC62+BD25)</f>
        <v>0</v>
      </c>
      <c r="BE62" s="75" cm="1">
        <f t="array" ref="BE62">IF(AND(INDEX(CapexSalvageMonth,ROW()-43)&lt;&gt;0,BE$3&gt;=INDEX(CapexSalvageMonth,ROW()-43)),0,BD62+BE25)</f>
        <v>0</v>
      </c>
      <c r="BF62" s="76" cm="1">
        <f t="array" ref="BF62">IF(AND(INDEX(CapexSalvageMonth,ROW()-43)&lt;&gt;0,BF$3&gt;=INDEX(CapexSalvageMonth,ROW()-43)),0,BE62+BF25)</f>
        <v>0</v>
      </c>
      <c r="BG62" s="74" cm="1">
        <f t="array" ref="BG62">IF(AND(INDEX(CapexSalvageMonth,ROW()-43)&lt;&gt;0,BG$3&gt;=INDEX(CapexSalvageMonth,ROW()-43)),0,BF62+BG25)</f>
        <v>0</v>
      </c>
      <c r="BH62" s="75" cm="1">
        <f t="array" ref="BH62">IF(AND(INDEX(CapexSalvageMonth,ROW()-43)&lt;&gt;0,BH$3&gt;=INDEX(CapexSalvageMonth,ROW()-43)),0,BG62+BH25)</f>
        <v>0</v>
      </c>
      <c r="BI62" s="75" cm="1">
        <f t="array" ref="BI62">IF(AND(INDEX(CapexSalvageMonth,ROW()-43)&lt;&gt;0,BI$3&gt;=INDEX(CapexSalvageMonth,ROW()-43)),0,BH62+BI25)</f>
        <v>0</v>
      </c>
      <c r="BJ62" s="75" cm="1">
        <f t="array" ref="BJ62">IF(AND(INDEX(CapexSalvageMonth,ROW()-43)&lt;&gt;0,BJ$3&gt;=INDEX(CapexSalvageMonth,ROW()-43)),0,BI62+BJ25)</f>
        <v>0</v>
      </c>
      <c r="BK62" s="75" cm="1">
        <f t="array" ref="BK62">IF(AND(INDEX(CapexSalvageMonth,ROW()-43)&lt;&gt;0,BK$3&gt;=INDEX(CapexSalvageMonth,ROW()-43)),0,BJ62+BK25)</f>
        <v>0</v>
      </c>
      <c r="BL62" s="75" cm="1">
        <f t="array" ref="BL62">IF(AND(INDEX(CapexSalvageMonth,ROW()-43)&lt;&gt;0,BL$3&gt;=INDEX(CapexSalvageMonth,ROW()-43)),0,BK62+BL25)</f>
        <v>0</v>
      </c>
      <c r="BM62" s="75" cm="1">
        <f t="array" ref="BM62">IF(AND(INDEX(CapexSalvageMonth,ROW()-43)&lt;&gt;0,BM$3&gt;=INDEX(CapexSalvageMonth,ROW()-43)),0,BL62+BM25)</f>
        <v>0</v>
      </c>
      <c r="BN62" s="75" cm="1">
        <f t="array" ref="BN62">IF(AND(INDEX(CapexSalvageMonth,ROW()-43)&lt;&gt;0,BN$3&gt;=INDEX(CapexSalvageMonth,ROW()-43)),0,BM62+BN25)</f>
        <v>0</v>
      </c>
      <c r="BO62" s="75" cm="1">
        <f t="array" ref="BO62">IF(AND(INDEX(CapexSalvageMonth,ROW()-43)&lt;&gt;0,BO$3&gt;=INDEX(CapexSalvageMonth,ROW()-43)),0,BN62+BO25)</f>
        <v>0</v>
      </c>
      <c r="BP62" s="75" cm="1">
        <f t="array" ref="BP62">IF(AND(INDEX(CapexSalvageMonth,ROW()-43)&lt;&gt;0,BP$3&gt;=INDEX(CapexSalvageMonth,ROW()-43)),0,BO62+BP25)</f>
        <v>0</v>
      </c>
      <c r="BQ62" s="75" cm="1">
        <f t="array" ref="BQ62">IF(AND(INDEX(CapexSalvageMonth,ROW()-43)&lt;&gt;0,BQ$3&gt;=INDEX(CapexSalvageMonth,ROW()-43)),0,BP62+BQ25)</f>
        <v>0</v>
      </c>
      <c r="BR62" s="76" cm="1">
        <f t="array" ref="BR62">IF(AND(INDEX(CapexSalvageMonth,ROW()-43)&lt;&gt;0,BR$3&gt;=INDEX(CapexSalvageMonth,ROW()-43)),0,BQ62+BR25)</f>
        <v>0</v>
      </c>
    </row>
    <row r="63" spans="3:70" hidden="1" x14ac:dyDescent="0.25">
      <c r="C63" s="72">
        <f t="shared" si="24"/>
        <v>0</v>
      </c>
      <c r="E63" s="73">
        <f t="shared" si="19"/>
        <v>0</v>
      </c>
      <c r="F63" s="73">
        <f t="shared" si="20"/>
        <v>0</v>
      </c>
      <c r="G63" s="73">
        <f t="shared" si="21"/>
        <v>0</v>
      </c>
      <c r="H63" s="73">
        <f t="shared" si="22"/>
        <v>0</v>
      </c>
      <c r="I63" s="73">
        <f t="shared" si="23"/>
        <v>0</v>
      </c>
      <c r="K63" s="74" cm="1">
        <f t="array" ref="K63">IF(AND(INDEX(CapexSalvageMonth,ROW()-43)&lt;&gt;0,K$3&gt;=INDEX(CapexSalvageMonth,ROW()-43)),0,K26)</f>
        <v>0</v>
      </c>
      <c r="L63" s="75" cm="1">
        <f t="array" ref="L63">IF(AND(INDEX(CapexSalvageMonth,ROW()-43)&lt;&gt;0,L$3&gt;=INDEX(CapexSalvageMonth,ROW()-43)),0,K63+L26)</f>
        <v>0</v>
      </c>
      <c r="M63" s="75" cm="1">
        <f t="array" ref="M63">IF(AND(INDEX(CapexSalvageMonth,ROW()-43)&lt;&gt;0,M$3&gt;=INDEX(CapexSalvageMonth,ROW()-43)),0,L63+M26)</f>
        <v>0</v>
      </c>
      <c r="N63" s="75" cm="1">
        <f t="array" ref="N63">IF(AND(INDEX(CapexSalvageMonth,ROW()-43)&lt;&gt;0,N$3&gt;=INDEX(CapexSalvageMonth,ROW()-43)),0,M63+N26)</f>
        <v>0</v>
      </c>
      <c r="O63" s="75" cm="1">
        <f t="array" ref="O63">IF(AND(INDEX(CapexSalvageMonth,ROW()-43)&lt;&gt;0,O$3&gt;=INDEX(CapexSalvageMonth,ROW()-43)),0,N63+O26)</f>
        <v>0</v>
      </c>
      <c r="P63" s="75" cm="1">
        <f t="array" ref="P63">IF(AND(INDEX(CapexSalvageMonth,ROW()-43)&lt;&gt;0,P$3&gt;=INDEX(CapexSalvageMonth,ROW()-43)),0,O63+P26)</f>
        <v>0</v>
      </c>
      <c r="Q63" s="75" cm="1">
        <f t="array" ref="Q63">IF(AND(INDEX(CapexSalvageMonth,ROW()-43)&lt;&gt;0,Q$3&gt;=INDEX(CapexSalvageMonth,ROW()-43)),0,P63+Q26)</f>
        <v>0</v>
      </c>
      <c r="R63" s="75" cm="1">
        <f t="array" ref="R63">IF(AND(INDEX(CapexSalvageMonth,ROW()-43)&lt;&gt;0,R$3&gt;=INDEX(CapexSalvageMonth,ROW()-43)),0,Q63+R26)</f>
        <v>0</v>
      </c>
      <c r="S63" s="75" cm="1">
        <f t="array" ref="S63">IF(AND(INDEX(CapexSalvageMonth,ROW()-43)&lt;&gt;0,S$3&gt;=INDEX(CapexSalvageMonth,ROW()-43)),0,R63+S26)</f>
        <v>0</v>
      </c>
      <c r="T63" s="75" cm="1">
        <f t="array" ref="T63">IF(AND(INDEX(CapexSalvageMonth,ROW()-43)&lt;&gt;0,T$3&gt;=INDEX(CapexSalvageMonth,ROW()-43)),0,S63+T26)</f>
        <v>0</v>
      </c>
      <c r="U63" s="75" cm="1">
        <f t="array" ref="U63">IF(AND(INDEX(CapexSalvageMonth,ROW()-43)&lt;&gt;0,U$3&gt;=INDEX(CapexSalvageMonth,ROW()-43)),0,T63+U26)</f>
        <v>0</v>
      </c>
      <c r="V63" s="76" cm="1">
        <f t="array" ref="V63">IF(AND(INDEX(CapexSalvageMonth,ROW()-43)&lt;&gt;0,V$3&gt;=INDEX(CapexSalvageMonth,ROW()-43)),0,U63+V26)</f>
        <v>0</v>
      </c>
      <c r="W63" s="74" cm="1">
        <f t="array" ref="W63">IF(AND(INDEX(CapexSalvageMonth,ROW()-43)&lt;&gt;0,W$3&gt;=INDEX(CapexSalvageMonth,ROW()-43)),0,V63+W26)</f>
        <v>0</v>
      </c>
      <c r="X63" s="75" cm="1">
        <f t="array" ref="X63">IF(AND(INDEX(CapexSalvageMonth,ROW()-43)&lt;&gt;0,X$3&gt;=INDEX(CapexSalvageMonth,ROW()-43)),0,W63+X26)</f>
        <v>0</v>
      </c>
      <c r="Y63" s="75" cm="1">
        <f t="array" ref="Y63">IF(AND(INDEX(CapexSalvageMonth,ROW()-43)&lt;&gt;0,Y$3&gt;=INDEX(CapexSalvageMonth,ROW()-43)),0,X63+Y26)</f>
        <v>0</v>
      </c>
      <c r="Z63" s="75" cm="1">
        <f t="array" ref="Z63">IF(AND(INDEX(CapexSalvageMonth,ROW()-43)&lt;&gt;0,Z$3&gt;=INDEX(CapexSalvageMonth,ROW()-43)),0,Y63+Z26)</f>
        <v>0</v>
      </c>
      <c r="AA63" s="75" cm="1">
        <f t="array" ref="AA63">IF(AND(INDEX(CapexSalvageMonth,ROW()-43)&lt;&gt;0,AA$3&gt;=INDEX(CapexSalvageMonth,ROW()-43)),0,Z63+AA26)</f>
        <v>0</v>
      </c>
      <c r="AB63" s="75" cm="1">
        <f t="array" ref="AB63">IF(AND(INDEX(CapexSalvageMonth,ROW()-43)&lt;&gt;0,AB$3&gt;=INDEX(CapexSalvageMonth,ROW()-43)),0,AA63+AB26)</f>
        <v>0</v>
      </c>
      <c r="AC63" s="75" cm="1">
        <f t="array" ref="AC63">IF(AND(INDEX(CapexSalvageMonth,ROW()-43)&lt;&gt;0,AC$3&gt;=INDEX(CapexSalvageMonth,ROW()-43)),0,AB63+AC26)</f>
        <v>0</v>
      </c>
      <c r="AD63" s="75" cm="1">
        <f t="array" ref="AD63">IF(AND(INDEX(CapexSalvageMonth,ROW()-43)&lt;&gt;0,AD$3&gt;=INDEX(CapexSalvageMonth,ROW()-43)),0,AC63+AD26)</f>
        <v>0</v>
      </c>
      <c r="AE63" s="75" cm="1">
        <f t="array" ref="AE63">IF(AND(INDEX(CapexSalvageMonth,ROW()-43)&lt;&gt;0,AE$3&gt;=INDEX(CapexSalvageMonth,ROW()-43)),0,AD63+AE26)</f>
        <v>0</v>
      </c>
      <c r="AF63" s="75" cm="1">
        <f t="array" ref="AF63">IF(AND(INDEX(CapexSalvageMonth,ROW()-43)&lt;&gt;0,AF$3&gt;=INDEX(CapexSalvageMonth,ROW()-43)),0,AE63+AF26)</f>
        <v>0</v>
      </c>
      <c r="AG63" s="75" cm="1">
        <f t="array" ref="AG63">IF(AND(INDEX(CapexSalvageMonth,ROW()-43)&lt;&gt;0,AG$3&gt;=INDEX(CapexSalvageMonth,ROW()-43)),0,AF63+AG26)</f>
        <v>0</v>
      </c>
      <c r="AH63" s="76" cm="1">
        <f t="array" ref="AH63">IF(AND(INDEX(CapexSalvageMonth,ROW()-43)&lt;&gt;0,AH$3&gt;=INDEX(CapexSalvageMonth,ROW()-43)),0,AG63+AH26)</f>
        <v>0</v>
      </c>
      <c r="AI63" s="74" cm="1">
        <f t="array" ref="AI63">IF(AND(INDEX(CapexSalvageMonth,ROW()-43)&lt;&gt;0,AI$3&gt;=INDEX(CapexSalvageMonth,ROW()-43)),0,AH63+AI26)</f>
        <v>0</v>
      </c>
      <c r="AJ63" s="75" cm="1">
        <f t="array" ref="AJ63">IF(AND(INDEX(CapexSalvageMonth,ROW()-43)&lt;&gt;0,AJ$3&gt;=INDEX(CapexSalvageMonth,ROW()-43)),0,AI63+AJ26)</f>
        <v>0</v>
      </c>
      <c r="AK63" s="75" cm="1">
        <f t="array" ref="AK63">IF(AND(INDEX(CapexSalvageMonth,ROW()-43)&lt;&gt;0,AK$3&gt;=INDEX(CapexSalvageMonth,ROW()-43)),0,AJ63+AK26)</f>
        <v>0</v>
      </c>
      <c r="AL63" s="75" cm="1">
        <f t="array" ref="AL63">IF(AND(INDEX(CapexSalvageMonth,ROW()-43)&lt;&gt;0,AL$3&gt;=INDEX(CapexSalvageMonth,ROW()-43)),0,AK63+AL26)</f>
        <v>0</v>
      </c>
      <c r="AM63" s="75" cm="1">
        <f t="array" ref="AM63">IF(AND(INDEX(CapexSalvageMonth,ROW()-43)&lt;&gt;0,AM$3&gt;=INDEX(CapexSalvageMonth,ROW()-43)),0,AL63+AM26)</f>
        <v>0</v>
      </c>
      <c r="AN63" s="75" cm="1">
        <f t="array" ref="AN63">IF(AND(INDEX(CapexSalvageMonth,ROW()-43)&lt;&gt;0,AN$3&gt;=INDEX(CapexSalvageMonth,ROW()-43)),0,AM63+AN26)</f>
        <v>0</v>
      </c>
      <c r="AO63" s="75" cm="1">
        <f t="array" ref="AO63">IF(AND(INDEX(CapexSalvageMonth,ROW()-43)&lt;&gt;0,AO$3&gt;=INDEX(CapexSalvageMonth,ROW()-43)),0,AN63+AO26)</f>
        <v>0</v>
      </c>
      <c r="AP63" s="75" cm="1">
        <f t="array" ref="AP63">IF(AND(INDEX(CapexSalvageMonth,ROW()-43)&lt;&gt;0,AP$3&gt;=INDEX(CapexSalvageMonth,ROW()-43)),0,AO63+AP26)</f>
        <v>0</v>
      </c>
      <c r="AQ63" s="75" cm="1">
        <f t="array" ref="AQ63">IF(AND(INDEX(CapexSalvageMonth,ROW()-43)&lt;&gt;0,AQ$3&gt;=INDEX(CapexSalvageMonth,ROW()-43)),0,AP63+AQ26)</f>
        <v>0</v>
      </c>
      <c r="AR63" s="75" cm="1">
        <f t="array" ref="AR63">IF(AND(INDEX(CapexSalvageMonth,ROW()-43)&lt;&gt;0,AR$3&gt;=INDEX(CapexSalvageMonth,ROW()-43)),0,AQ63+AR26)</f>
        <v>0</v>
      </c>
      <c r="AS63" s="75" cm="1">
        <f t="array" ref="AS63">IF(AND(INDEX(CapexSalvageMonth,ROW()-43)&lt;&gt;0,AS$3&gt;=INDEX(CapexSalvageMonth,ROW()-43)),0,AR63+AS26)</f>
        <v>0</v>
      </c>
      <c r="AT63" s="76" cm="1">
        <f t="array" ref="AT63">IF(AND(INDEX(CapexSalvageMonth,ROW()-43)&lt;&gt;0,AT$3&gt;=INDEX(CapexSalvageMonth,ROW()-43)),0,AS63+AT26)</f>
        <v>0</v>
      </c>
      <c r="AU63" s="74" cm="1">
        <f t="array" ref="AU63">IF(AND(INDEX(CapexSalvageMonth,ROW()-43)&lt;&gt;0,AU$3&gt;=INDEX(CapexSalvageMonth,ROW()-43)),0,AT63+AU26)</f>
        <v>0</v>
      </c>
      <c r="AV63" s="75" cm="1">
        <f t="array" ref="AV63">IF(AND(INDEX(CapexSalvageMonth,ROW()-43)&lt;&gt;0,AV$3&gt;=INDEX(CapexSalvageMonth,ROW()-43)),0,AU63+AV26)</f>
        <v>0</v>
      </c>
      <c r="AW63" s="75" cm="1">
        <f t="array" ref="AW63">IF(AND(INDEX(CapexSalvageMonth,ROW()-43)&lt;&gt;0,AW$3&gt;=INDEX(CapexSalvageMonth,ROW()-43)),0,AV63+AW26)</f>
        <v>0</v>
      </c>
      <c r="AX63" s="75" cm="1">
        <f t="array" ref="AX63">IF(AND(INDEX(CapexSalvageMonth,ROW()-43)&lt;&gt;0,AX$3&gt;=INDEX(CapexSalvageMonth,ROW()-43)),0,AW63+AX26)</f>
        <v>0</v>
      </c>
      <c r="AY63" s="75" cm="1">
        <f t="array" ref="AY63">IF(AND(INDEX(CapexSalvageMonth,ROW()-43)&lt;&gt;0,AY$3&gt;=INDEX(CapexSalvageMonth,ROW()-43)),0,AX63+AY26)</f>
        <v>0</v>
      </c>
      <c r="AZ63" s="75" cm="1">
        <f t="array" ref="AZ63">IF(AND(INDEX(CapexSalvageMonth,ROW()-43)&lt;&gt;0,AZ$3&gt;=INDEX(CapexSalvageMonth,ROW()-43)),0,AY63+AZ26)</f>
        <v>0</v>
      </c>
      <c r="BA63" s="75" cm="1">
        <f t="array" ref="BA63">IF(AND(INDEX(CapexSalvageMonth,ROW()-43)&lt;&gt;0,BA$3&gt;=INDEX(CapexSalvageMonth,ROW()-43)),0,AZ63+BA26)</f>
        <v>0</v>
      </c>
      <c r="BB63" s="75" cm="1">
        <f t="array" ref="BB63">IF(AND(INDEX(CapexSalvageMonth,ROW()-43)&lt;&gt;0,BB$3&gt;=INDEX(CapexSalvageMonth,ROW()-43)),0,BA63+BB26)</f>
        <v>0</v>
      </c>
      <c r="BC63" s="75" cm="1">
        <f t="array" ref="BC63">IF(AND(INDEX(CapexSalvageMonth,ROW()-43)&lt;&gt;0,BC$3&gt;=INDEX(CapexSalvageMonth,ROW()-43)),0,BB63+BC26)</f>
        <v>0</v>
      </c>
      <c r="BD63" s="75" cm="1">
        <f t="array" ref="BD63">IF(AND(INDEX(CapexSalvageMonth,ROW()-43)&lt;&gt;0,BD$3&gt;=INDEX(CapexSalvageMonth,ROW()-43)),0,BC63+BD26)</f>
        <v>0</v>
      </c>
      <c r="BE63" s="75" cm="1">
        <f t="array" ref="BE63">IF(AND(INDEX(CapexSalvageMonth,ROW()-43)&lt;&gt;0,BE$3&gt;=INDEX(CapexSalvageMonth,ROW()-43)),0,BD63+BE26)</f>
        <v>0</v>
      </c>
      <c r="BF63" s="76" cm="1">
        <f t="array" ref="BF63">IF(AND(INDEX(CapexSalvageMonth,ROW()-43)&lt;&gt;0,BF$3&gt;=INDEX(CapexSalvageMonth,ROW()-43)),0,BE63+BF26)</f>
        <v>0</v>
      </c>
      <c r="BG63" s="74" cm="1">
        <f t="array" ref="BG63">IF(AND(INDEX(CapexSalvageMonth,ROW()-43)&lt;&gt;0,BG$3&gt;=INDEX(CapexSalvageMonth,ROW()-43)),0,BF63+BG26)</f>
        <v>0</v>
      </c>
      <c r="BH63" s="75" cm="1">
        <f t="array" ref="BH63">IF(AND(INDEX(CapexSalvageMonth,ROW()-43)&lt;&gt;0,BH$3&gt;=INDEX(CapexSalvageMonth,ROW()-43)),0,BG63+BH26)</f>
        <v>0</v>
      </c>
      <c r="BI63" s="75" cm="1">
        <f t="array" ref="BI63">IF(AND(INDEX(CapexSalvageMonth,ROW()-43)&lt;&gt;0,BI$3&gt;=INDEX(CapexSalvageMonth,ROW()-43)),0,BH63+BI26)</f>
        <v>0</v>
      </c>
      <c r="BJ63" s="75" cm="1">
        <f t="array" ref="BJ63">IF(AND(INDEX(CapexSalvageMonth,ROW()-43)&lt;&gt;0,BJ$3&gt;=INDEX(CapexSalvageMonth,ROW()-43)),0,BI63+BJ26)</f>
        <v>0</v>
      </c>
      <c r="BK63" s="75" cm="1">
        <f t="array" ref="BK63">IF(AND(INDEX(CapexSalvageMonth,ROW()-43)&lt;&gt;0,BK$3&gt;=INDEX(CapexSalvageMonth,ROW()-43)),0,BJ63+BK26)</f>
        <v>0</v>
      </c>
      <c r="BL63" s="75" cm="1">
        <f t="array" ref="BL63">IF(AND(INDEX(CapexSalvageMonth,ROW()-43)&lt;&gt;0,BL$3&gt;=INDEX(CapexSalvageMonth,ROW()-43)),0,BK63+BL26)</f>
        <v>0</v>
      </c>
      <c r="BM63" s="75" cm="1">
        <f t="array" ref="BM63">IF(AND(INDEX(CapexSalvageMonth,ROW()-43)&lt;&gt;0,BM$3&gt;=INDEX(CapexSalvageMonth,ROW()-43)),0,BL63+BM26)</f>
        <v>0</v>
      </c>
      <c r="BN63" s="75" cm="1">
        <f t="array" ref="BN63">IF(AND(INDEX(CapexSalvageMonth,ROW()-43)&lt;&gt;0,BN$3&gt;=INDEX(CapexSalvageMonth,ROW()-43)),0,BM63+BN26)</f>
        <v>0</v>
      </c>
      <c r="BO63" s="75" cm="1">
        <f t="array" ref="BO63">IF(AND(INDEX(CapexSalvageMonth,ROW()-43)&lt;&gt;0,BO$3&gt;=INDEX(CapexSalvageMonth,ROW()-43)),0,BN63+BO26)</f>
        <v>0</v>
      </c>
      <c r="BP63" s="75" cm="1">
        <f t="array" ref="BP63">IF(AND(INDEX(CapexSalvageMonth,ROW()-43)&lt;&gt;0,BP$3&gt;=INDEX(CapexSalvageMonth,ROW()-43)),0,BO63+BP26)</f>
        <v>0</v>
      </c>
      <c r="BQ63" s="75" cm="1">
        <f t="array" ref="BQ63">IF(AND(INDEX(CapexSalvageMonth,ROW()-43)&lt;&gt;0,BQ$3&gt;=INDEX(CapexSalvageMonth,ROW()-43)),0,BP63+BQ26)</f>
        <v>0</v>
      </c>
      <c r="BR63" s="76" cm="1">
        <f t="array" ref="BR63">IF(AND(INDEX(CapexSalvageMonth,ROW()-43)&lt;&gt;0,BR$3&gt;=INDEX(CapexSalvageMonth,ROW()-43)),0,BQ63+BR26)</f>
        <v>0</v>
      </c>
    </row>
    <row r="64" spans="3:70" hidden="1" x14ac:dyDescent="0.25">
      <c r="C64" s="72">
        <f t="shared" si="24"/>
        <v>0</v>
      </c>
      <c r="E64" s="73">
        <f t="shared" si="19"/>
        <v>0</v>
      </c>
      <c r="F64" s="73">
        <f t="shared" si="20"/>
        <v>0</v>
      </c>
      <c r="G64" s="73">
        <f t="shared" si="21"/>
        <v>0</v>
      </c>
      <c r="H64" s="73">
        <f t="shared" si="22"/>
        <v>0</v>
      </c>
      <c r="I64" s="73">
        <f t="shared" si="23"/>
        <v>0</v>
      </c>
      <c r="K64" s="74" cm="1">
        <f t="array" ref="K64">IF(AND(INDEX(CapexSalvageMonth,ROW()-43)&lt;&gt;0,K$3&gt;=INDEX(CapexSalvageMonth,ROW()-43)),0,K27)</f>
        <v>0</v>
      </c>
      <c r="L64" s="75" cm="1">
        <f t="array" ref="L64">IF(AND(INDEX(CapexSalvageMonth,ROW()-43)&lt;&gt;0,L$3&gt;=INDEX(CapexSalvageMonth,ROW()-43)),0,K64+L27)</f>
        <v>0</v>
      </c>
      <c r="M64" s="75" cm="1">
        <f t="array" ref="M64">IF(AND(INDEX(CapexSalvageMonth,ROW()-43)&lt;&gt;0,M$3&gt;=INDEX(CapexSalvageMonth,ROW()-43)),0,L64+M27)</f>
        <v>0</v>
      </c>
      <c r="N64" s="75" cm="1">
        <f t="array" ref="N64">IF(AND(INDEX(CapexSalvageMonth,ROW()-43)&lt;&gt;0,N$3&gt;=INDEX(CapexSalvageMonth,ROW()-43)),0,M64+N27)</f>
        <v>0</v>
      </c>
      <c r="O64" s="75" cm="1">
        <f t="array" ref="O64">IF(AND(INDEX(CapexSalvageMonth,ROW()-43)&lt;&gt;0,O$3&gt;=INDEX(CapexSalvageMonth,ROW()-43)),0,N64+O27)</f>
        <v>0</v>
      </c>
      <c r="P64" s="75" cm="1">
        <f t="array" ref="P64">IF(AND(INDEX(CapexSalvageMonth,ROW()-43)&lt;&gt;0,P$3&gt;=INDEX(CapexSalvageMonth,ROW()-43)),0,O64+P27)</f>
        <v>0</v>
      </c>
      <c r="Q64" s="75" cm="1">
        <f t="array" ref="Q64">IF(AND(INDEX(CapexSalvageMonth,ROW()-43)&lt;&gt;0,Q$3&gt;=INDEX(CapexSalvageMonth,ROW()-43)),0,P64+Q27)</f>
        <v>0</v>
      </c>
      <c r="R64" s="75" cm="1">
        <f t="array" ref="R64">IF(AND(INDEX(CapexSalvageMonth,ROW()-43)&lt;&gt;0,R$3&gt;=INDEX(CapexSalvageMonth,ROW()-43)),0,Q64+R27)</f>
        <v>0</v>
      </c>
      <c r="S64" s="75" cm="1">
        <f t="array" ref="S64">IF(AND(INDEX(CapexSalvageMonth,ROW()-43)&lt;&gt;0,S$3&gt;=INDEX(CapexSalvageMonth,ROW()-43)),0,R64+S27)</f>
        <v>0</v>
      </c>
      <c r="T64" s="75" cm="1">
        <f t="array" ref="T64">IF(AND(INDEX(CapexSalvageMonth,ROW()-43)&lt;&gt;0,T$3&gt;=INDEX(CapexSalvageMonth,ROW()-43)),0,S64+T27)</f>
        <v>0</v>
      </c>
      <c r="U64" s="75" cm="1">
        <f t="array" ref="U64">IF(AND(INDEX(CapexSalvageMonth,ROW()-43)&lt;&gt;0,U$3&gt;=INDEX(CapexSalvageMonth,ROW()-43)),0,T64+U27)</f>
        <v>0</v>
      </c>
      <c r="V64" s="76" cm="1">
        <f t="array" ref="V64">IF(AND(INDEX(CapexSalvageMonth,ROW()-43)&lt;&gt;0,V$3&gt;=INDEX(CapexSalvageMonth,ROW()-43)),0,U64+V27)</f>
        <v>0</v>
      </c>
      <c r="W64" s="74" cm="1">
        <f t="array" ref="W64">IF(AND(INDEX(CapexSalvageMonth,ROW()-43)&lt;&gt;0,W$3&gt;=INDEX(CapexSalvageMonth,ROW()-43)),0,V64+W27)</f>
        <v>0</v>
      </c>
      <c r="X64" s="75" cm="1">
        <f t="array" ref="X64">IF(AND(INDEX(CapexSalvageMonth,ROW()-43)&lt;&gt;0,X$3&gt;=INDEX(CapexSalvageMonth,ROW()-43)),0,W64+X27)</f>
        <v>0</v>
      </c>
      <c r="Y64" s="75" cm="1">
        <f t="array" ref="Y64">IF(AND(INDEX(CapexSalvageMonth,ROW()-43)&lt;&gt;0,Y$3&gt;=INDEX(CapexSalvageMonth,ROW()-43)),0,X64+Y27)</f>
        <v>0</v>
      </c>
      <c r="Z64" s="75" cm="1">
        <f t="array" ref="Z64">IF(AND(INDEX(CapexSalvageMonth,ROW()-43)&lt;&gt;0,Z$3&gt;=INDEX(CapexSalvageMonth,ROW()-43)),0,Y64+Z27)</f>
        <v>0</v>
      </c>
      <c r="AA64" s="75" cm="1">
        <f t="array" ref="AA64">IF(AND(INDEX(CapexSalvageMonth,ROW()-43)&lt;&gt;0,AA$3&gt;=INDEX(CapexSalvageMonth,ROW()-43)),0,Z64+AA27)</f>
        <v>0</v>
      </c>
      <c r="AB64" s="75" cm="1">
        <f t="array" ref="AB64">IF(AND(INDEX(CapexSalvageMonth,ROW()-43)&lt;&gt;0,AB$3&gt;=INDEX(CapexSalvageMonth,ROW()-43)),0,AA64+AB27)</f>
        <v>0</v>
      </c>
      <c r="AC64" s="75" cm="1">
        <f t="array" ref="AC64">IF(AND(INDEX(CapexSalvageMonth,ROW()-43)&lt;&gt;0,AC$3&gt;=INDEX(CapexSalvageMonth,ROW()-43)),0,AB64+AC27)</f>
        <v>0</v>
      </c>
      <c r="AD64" s="75" cm="1">
        <f t="array" ref="AD64">IF(AND(INDEX(CapexSalvageMonth,ROW()-43)&lt;&gt;0,AD$3&gt;=INDEX(CapexSalvageMonth,ROW()-43)),0,AC64+AD27)</f>
        <v>0</v>
      </c>
      <c r="AE64" s="75" cm="1">
        <f t="array" ref="AE64">IF(AND(INDEX(CapexSalvageMonth,ROW()-43)&lt;&gt;0,AE$3&gt;=INDEX(CapexSalvageMonth,ROW()-43)),0,AD64+AE27)</f>
        <v>0</v>
      </c>
      <c r="AF64" s="75" cm="1">
        <f t="array" ref="AF64">IF(AND(INDEX(CapexSalvageMonth,ROW()-43)&lt;&gt;0,AF$3&gt;=INDEX(CapexSalvageMonth,ROW()-43)),0,AE64+AF27)</f>
        <v>0</v>
      </c>
      <c r="AG64" s="75" cm="1">
        <f t="array" ref="AG64">IF(AND(INDEX(CapexSalvageMonth,ROW()-43)&lt;&gt;0,AG$3&gt;=INDEX(CapexSalvageMonth,ROW()-43)),0,AF64+AG27)</f>
        <v>0</v>
      </c>
      <c r="AH64" s="76" cm="1">
        <f t="array" ref="AH64">IF(AND(INDEX(CapexSalvageMonth,ROW()-43)&lt;&gt;0,AH$3&gt;=INDEX(CapexSalvageMonth,ROW()-43)),0,AG64+AH27)</f>
        <v>0</v>
      </c>
      <c r="AI64" s="74" cm="1">
        <f t="array" ref="AI64">IF(AND(INDEX(CapexSalvageMonth,ROW()-43)&lt;&gt;0,AI$3&gt;=INDEX(CapexSalvageMonth,ROW()-43)),0,AH64+AI27)</f>
        <v>0</v>
      </c>
      <c r="AJ64" s="75" cm="1">
        <f t="array" ref="AJ64">IF(AND(INDEX(CapexSalvageMonth,ROW()-43)&lt;&gt;0,AJ$3&gt;=INDEX(CapexSalvageMonth,ROW()-43)),0,AI64+AJ27)</f>
        <v>0</v>
      </c>
      <c r="AK64" s="75" cm="1">
        <f t="array" ref="AK64">IF(AND(INDEX(CapexSalvageMonth,ROW()-43)&lt;&gt;0,AK$3&gt;=INDEX(CapexSalvageMonth,ROW()-43)),0,AJ64+AK27)</f>
        <v>0</v>
      </c>
      <c r="AL64" s="75" cm="1">
        <f t="array" ref="AL64">IF(AND(INDEX(CapexSalvageMonth,ROW()-43)&lt;&gt;0,AL$3&gt;=INDEX(CapexSalvageMonth,ROW()-43)),0,AK64+AL27)</f>
        <v>0</v>
      </c>
      <c r="AM64" s="75" cm="1">
        <f t="array" ref="AM64">IF(AND(INDEX(CapexSalvageMonth,ROW()-43)&lt;&gt;0,AM$3&gt;=INDEX(CapexSalvageMonth,ROW()-43)),0,AL64+AM27)</f>
        <v>0</v>
      </c>
      <c r="AN64" s="75" cm="1">
        <f t="array" ref="AN64">IF(AND(INDEX(CapexSalvageMonth,ROW()-43)&lt;&gt;0,AN$3&gt;=INDEX(CapexSalvageMonth,ROW()-43)),0,AM64+AN27)</f>
        <v>0</v>
      </c>
      <c r="AO64" s="75" cm="1">
        <f t="array" ref="AO64">IF(AND(INDEX(CapexSalvageMonth,ROW()-43)&lt;&gt;0,AO$3&gt;=INDEX(CapexSalvageMonth,ROW()-43)),0,AN64+AO27)</f>
        <v>0</v>
      </c>
      <c r="AP64" s="75" cm="1">
        <f t="array" ref="AP64">IF(AND(INDEX(CapexSalvageMonth,ROW()-43)&lt;&gt;0,AP$3&gt;=INDEX(CapexSalvageMonth,ROW()-43)),0,AO64+AP27)</f>
        <v>0</v>
      </c>
      <c r="AQ64" s="75" cm="1">
        <f t="array" ref="AQ64">IF(AND(INDEX(CapexSalvageMonth,ROW()-43)&lt;&gt;0,AQ$3&gt;=INDEX(CapexSalvageMonth,ROW()-43)),0,AP64+AQ27)</f>
        <v>0</v>
      </c>
      <c r="AR64" s="75" cm="1">
        <f t="array" ref="AR64">IF(AND(INDEX(CapexSalvageMonth,ROW()-43)&lt;&gt;0,AR$3&gt;=INDEX(CapexSalvageMonth,ROW()-43)),0,AQ64+AR27)</f>
        <v>0</v>
      </c>
      <c r="AS64" s="75" cm="1">
        <f t="array" ref="AS64">IF(AND(INDEX(CapexSalvageMonth,ROW()-43)&lt;&gt;0,AS$3&gt;=INDEX(CapexSalvageMonth,ROW()-43)),0,AR64+AS27)</f>
        <v>0</v>
      </c>
      <c r="AT64" s="76" cm="1">
        <f t="array" ref="AT64">IF(AND(INDEX(CapexSalvageMonth,ROW()-43)&lt;&gt;0,AT$3&gt;=INDEX(CapexSalvageMonth,ROW()-43)),0,AS64+AT27)</f>
        <v>0</v>
      </c>
      <c r="AU64" s="74" cm="1">
        <f t="array" ref="AU64">IF(AND(INDEX(CapexSalvageMonth,ROW()-43)&lt;&gt;0,AU$3&gt;=INDEX(CapexSalvageMonth,ROW()-43)),0,AT64+AU27)</f>
        <v>0</v>
      </c>
      <c r="AV64" s="75" cm="1">
        <f t="array" ref="AV64">IF(AND(INDEX(CapexSalvageMonth,ROW()-43)&lt;&gt;0,AV$3&gt;=INDEX(CapexSalvageMonth,ROW()-43)),0,AU64+AV27)</f>
        <v>0</v>
      </c>
      <c r="AW64" s="75" cm="1">
        <f t="array" ref="AW64">IF(AND(INDEX(CapexSalvageMonth,ROW()-43)&lt;&gt;0,AW$3&gt;=INDEX(CapexSalvageMonth,ROW()-43)),0,AV64+AW27)</f>
        <v>0</v>
      </c>
      <c r="AX64" s="75" cm="1">
        <f t="array" ref="AX64">IF(AND(INDEX(CapexSalvageMonth,ROW()-43)&lt;&gt;0,AX$3&gt;=INDEX(CapexSalvageMonth,ROW()-43)),0,AW64+AX27)</f>
        <v>0</v>
      </c>
      <c r="AY64" s="75" cm="1">
        <f t="array" ref="AY64">IF(AND(INDEX(CapexSalvageMonth,ROW()-43)&lt;&gt;0,AY$3&gt;=INDEX(CapexSalvageMonth,ROW()-43)),0,AX64+AY27)</f>
        <v>0</v>
      </c>
      <c r="AZ64" s="75" cm="1">
        <f t="array" ref="AZ64">IF(AND(INDEX(CapexSalvageMonth,ROW()-43)&lt;&gt;0,AZ$3&gt;=INDEX(CapexSalvageMonth,ROW()-43)),0,AY64+AZ27)</f>
        <v>0</v>
      </c>
      <c r="BA64" s="75" cm="1">
        <f t="array" ref="BA64">IF(AND(INDEX(CapexSalvageMonth,ROW()-43)&lt;&gt;0,BA$3&gt;=INDEX(CapexSalvageMonth,ROW()-43)),0,AZ64+BA27)</f>
        <v>0</v>
      </c>
      <c r="BB64" s="75" cm="1">
        <f t="array" ref="BB64">IF(AND(INDEX(CapexSalvageMonth,ROW()-43)&lt;&gt;0,BB$3&gt;=INDEX(CapexSalvageMonth,ROW()-43)),0,BA64+BB27)</f>
        <v>0</v>
      </c>
      <c r="BC64" s="75" cm="1">
        <f t="array" ref="BC64">IF(AND(INDEX(CapexSalvageMonth,ROW()-43)&lt;&gt;0,BC$3&gt;=INDEX(CapexSalvageMonth,ROW()-43)),0,BB64+BC27)</f>
        <v>0</v>
      </c>
      <c r="BD64" s="75" cm="1">
        <f t="array" ref="BD64">IF(AND(INDEX(CapexSalvageMonth,ROW()-43)&lt;&gt;0,BD$3&gt;=INDEX(CapexSalvageMonth,ROW()-43)),0,BC64+BD27)</f>
        <v>0</v>
      </c>
      <c r="BE64" s="75" cm="1">
        <f t="array" ref="BE64">IF(AND(INDEX(CapexSalvageMonth,ROW()-43)&lt;&gt;0,BE$3&gt;=INDEX(CapexSalvageMonth,ROW()-43)),0,BD64+BE27)</f>
        <v>0</v>
      </c>
      <c r="BF64" s="76" cm="1">
        <f t="array" ref="BF64">IF(AND(INDEX(CapexSalvageMonth,ROW()-43)&lt;&gt;0,BF$3&gt;=INDEX(CapexSalvageMonth,ROW()-43)),0,BE64+BF27)</f>
        <v>0</v>
      </c>
      <c r="BG64" s="74" cm="1">
        <f t="array" ref="BG64">IF(AND(INDEX(CapexSalvageMonth,ROW()-43)&lt;&gt;0,BG$3&gt;=INDEX(CapexSalvageMonth,ROW()-43)),0,BF64+BG27)</f>
        <v>0</v>
      </c>
      <c r="BH64" s="75" cm="1">
        <f t="array" ref="BH64">IF(AND(INDEX(CapexSalvageMonth,ROW()-43)&lt;&gt;0,BH$3&gt;=INDEX(CapexSalvageMonth,ROW()-43)),0,BG64+BH27)</f>
        <v>0</v>
      </c>
      <c r="BI64" s="75" cm="1">
        <f t="array" ref="BI64">IF(AND(INDEX(CapexSalvageMonth,ROW()-43)&lt;&gt;0,BI$3&gt;=INDEX(CapexSalvageMonth,ROW()-43)),0,BH64+BI27)</f>
        <v>0</v>
      </c>
      <c r="BJ64" s="75" cm="1">
        <f t="array" ref="BJ64">IF(AND(INDEX(CapexSalvageMonth,ROW()-43)&lt;&gt;0,BJ$3&gt;=INDEX(CapexSalvageMonth,ROW()-43)),0,BI64+BJ27)</f>
        <v>0</v>
      </c>
      <c r="BK64" s="75" cm="1">
        <f t="array" ref="BK64">IF(AND(INDEX(CapexSalvageMonth,ROW()-43)&lt;&gt;0,BK$3&gt;=INDEX(CapexSalvageMonth,ROW()-43)),0,BJ64+BK27)</f>
        <v>0</v>
      </c>
      <c r="BL64" s="75" cm="1">
        <f t="array" ref="BL64">IF(AND(INDEX(CapexSalvageMonth,ROW()-43)&lt;&gt;0,BL$3&gt;=INDEX(CapexSalvageMonth,ROW()-43)),0,BK64+BL27)</f>
        <v>0</v>
      </c>
      <c r="BM64" s="75" cm="1">
        <f t="array" ref="BM64">IF(AND(INDEX(CapexSalvageMonth,ROW()-43)&lt;&gt;0,BM$3&gt;=INDEX(CapexSalvageMonth,ROW()-43)),0,BL64+BM27)</f>
        <v>0</v>
      </c>
      <c r="BN64" s="75" cm="1">
        <f t="array" ref="BN64">IF(AND(INDEX(CapexSalvageMonth,ROW()-43)&lt;&gt;0,BN$3&gt;=INDEX(CapexSalvageMonth,ROW()-43)),0,BM64+BN27)</f>
        <v>0</v>
      </c>
      <c r="BO64" s="75" cm="1">
        <f t="array" ref="BO64">IF(AND(INDEX(CapexSalvageMonth,ROW()-43)&lt;&gt;0,BO$3&gt;=INDEX(CapexSalvageMonth,ROW()-43)),0,BN64+BO27)</f>
        <v>0</v>
      </c>
      <c r="BP64" s="75" cm="1">
        <f t="array" ref="BP64">IF(AND(INDEX(CapexSalvageMonth,ROW()-43)&lt;&gt;0,BP$3&gt;=INDEX(CapexSalvageMonth,ROW()-43)),0,BO64+BP27)</f>
        <v>0</v>
      </c>
      <c r="BQ64" s="75" cm="1">
        <f t="array" ref="BQ64">IF(AND(INDEX(CapexSalvageMonth,ROW()-43)&lt;&gt;0,BQ$3&gt;=INDEX(CapexSalvageMonth,ROW()-43)),0,BP64+BQ27)</f>
        <v>0</v>
      </c>
      <c r="BR64" s="76" cm="1">
        <f t="array" ref="BR64">IF(AND(INDEX(CapexSalvageMonth,ROW()-43)&lt;&gt;0,BR$3&gt;=INDEX(CapexSalvageMonth,ROW()-43)),0,BQ64+BR27)</f>
        <v>0</v>
      </c>
    </row>
    <row r="65" spans="1:70" hidden="1" x14ac:dyDescent="0.25">
      <c r="C65" s="72">
        <f t="shared" si="24"/>
        <v>0</v>
      </c>
      <c r="E65" s="73">
        <f t="shared" si="19"/>
        <v>0</v>
      </c>
      <c r="F65" s="73">
        <f t="shared" si="20"/>
        <v>0</v>
      </c>
      <c r="G65" s="73">
        <f t="shared" si="21"/>
        <v>0</v>
      </c>
      <c r="H65" s="73">
        <f t="shared" si="22"/>
        <v>0</v>
      </c>
      <c r="I65" s="73">
        <f t="shared" si="23"/>
        <v>0</v>
      </c>
      <c r="K65" s="74" cm="1">
        <f t="array" ref="K65">IF(AND(INDEX(CapexSalvageMonth,ROW()-43)&lt;&gt;0,K$3&gt;=INDEX(CapexSalvageMonth,ROW()-43)),0,K28)</f>
        <v>0</v>
      </c>
      <c r="L65" s="75" cm="1">
        <f t="array" ref="L65">IF(AND(INDEX(CapexSalvageMonth,ROW()-43)&lt;&gt;0,L$3&gt;=INDEX(CapexSalvageMonth,ROW()-43)),0,K65+L28)</f>
        <v>0</v>
      </c>
      <c r="M65" s="75" cm="1">
        <f t="array" ref="M65">IF(AND(INDEX(CapexSalvageMonth,ROW()-43)&lt;&gt;0,M$3&gt;=INDEX(CapexSalvageMonth,ROW()-43)),0,L65+M28)</f>
        <v>0</v>
      </c>
      <c r="N65" s="75" cm="1">
        <f t="array" ref="N65">IF(AND(INDEX(CapexSalvageMonth,ROW()-43)&lt;&gt;0,N$3&gt;=INDEX(CapexSalvageMonth,ROW()-43)),0,M65+N28)</f>
        <v>0</v>
      </c>
      <c r="O65" s="75" cm="1">
        <f t="array" ref="O65">IF(AND(INDEX(CapexSalvageMonth,ROW()-43)&lt;&gt;0,O$3&gt;=INDEX(CapexSalvageMonth,ROW()-43)),0,N65+O28)</f>
        <v>0</v>
      </c>
      <c r="P65" s="75" cm="1">
        <f t="array" ref="P65">IF(AND(INDEX(CapexSalvageMonth,ROW()-43)&lt;&gt;0,P$3&gt;=INDEX(CapexSalvageMonth,ROW()-43)),0,O65+P28)</f>
        <v>0</v>
      </c>
      <c r="Q65" s="75" cm="1">
        <f t="array" ref="Q65">IF(AND(INDEX(CapexSalvageMonth,ROW()-43)&lt;&gt;0,Q$3&gt;=INDEX(CapexSalvageMonth,ROW()-43)),0,P65+Q28)</f>
        <v>0</v>
      </c>
      <c r="R65" s="75" cm="1">
        <f t="array" ref="R65">IF(AND(INDEX(CapexSalvageMonth,ROW()-43)&lt;&gt;0,R$3&gt;=INDEX(CapexSalvageMonth,ROW()-43)),0,Q65+R28)</f>
        <v>0</v>
      </c>
      <c r="S65" s="75" cm="1">
        <f t="array" ref="S65">IF(AND(INDEX(CapexSalvageMonth,ROW()-43)&lt;&gt;0,S$3&gt;=INDEX(CapexSalvageMonth,ROW()-43)),0,R65+S28)</f>
        <v>0</v>
      </c>
      <c r="T65" s="75" cm="1">
        <f t="array" ref="T65">IF(AND(INDEX(CapexSalvageMonth,ROW()-43)&lt;&gt;0,T$3&gt;=INDEX(CapexSalvageMonth,ROW()-43)),0,S65+T28)</f>
        <v>0</v>
      </c>
      <c r="U65" s="75" cm="1">
        <f t="array" ref="U65">IF(AND(INDEX(CapexSalvageMonth,ROW()-43)&lt;&gt;0,U$3&gt;=INDEX(CapexSalvageMonth,ROW()-43)),0,T65+U28)</f>
        <v>0</v>
      </c>
      <c r="V65" s="76" cm="1">
        <f t="array" ref="V65">IF(AND(INDEX(CapexSalvageMonth,ROW()-43)&lt;&gt;0,V$3&gt;=INDEX(CapexSalvageMonth,ROW()-43)),0,U65+V28)</f>
        <v>0</v>
      </c>
      <c r="W65" s="74" cm="1">
        <f t="array" ref="W65">IF(AND(INDEX(CapexSalvageMonth,ROW()-43)&lt;&gt;0,W$3&gt;=INDEX(CapexSalvageMonth,ROW()-43)),0,V65+W28)</f>
        <v>0</v>
      </c>
      <c r="X65" s="75" cm="1">
        <f t="array" ref="X65">IF(AND(INDEX(CapexSalvageMonth,ROW()-43)&lt;&gt;0,X$3&gt;=INDEX(CapexSalvageMonth,ROW()-43)),0,W65+X28)</f>
        <v>0</v>
      </c>
      <c r="Y65" s="75" cm="1">
        <f t="array" ref="Y65">IF(AND(INDEX(CapexSalvageMonth,ROW()-43)&lt;&gt;0,Y$3&gt;=INDEX(CapexSalvageMonth,ROW()-43)),0,X65+Y28)</f>
        <v>0</v>
      </c>
      <c r="Z65" s="75" cm="1">
        <f t="array" ref="Z65">IF(AND(INDEX(CapexSalvageMonth,ROW()-43)&lt;&gt;0,Z$3&gt;=INDEX(CapexSalvageMonth,ROW()-43)),0,Y65+Z28)</f>
        <v>0</v>
      </c>
      <c r="AA65" s="75" cm="1">
        <f t="array" ref="AA65">IF(AND(INDEX(CapexSalvageMonth,ROW()-43)&lt;&gt;0,AA$3&gt;=INDEX(CapexSalvageMonth,ROW()-43)),0,Z65+AA28)</f>
        <v>0</v>
      </c>
      <c r="AB65" s="75" cm="1">
        <f t="array" ref="AB65">IF(AND(INDEX(CapexSalvageMonth,ROW()-43)&lt;&gt;0,AB$3&gt;=INDEX(CapexSalvageMonth,ROW()-43)),0,AA65+AB28)</f>
        <v>0</v>
      </c>
      <c r="AC65" s="75" cm="1">
        <f t="array" ref="AC65">IF(AND(INDEX(CapexSalvageMonth,ROW()-43)&lt;&gt;0,AC$3&gt;=INDEX(CapexSalvageMonth,ROW()-43)),0,AB65+AC28)</f>
        <v>0</v>
      </c>
      <c r="AD65" s="75" cm="1">
        <f t="array" ref="AD65">IF(AND(INDEX(CapexSalvageMonth,ROW()-43)&lt;&gt;0,AD$3&gt;=INDEX(CapexSalvageMonth,ROW()-43)),0,AC65+AD28)</f>
        <v>0</v>
      </c>
      <c r="AE65" s="75" cm="1">
        <f t="array" ref="AE65">IF(AND(INDEX(CapexSalvageMonth,ROW()-43)&lt;&gt;0,AE$3&gt;=INDEX(CapexSalvageMonth,ROW()-43)),0,AD65+AE28)</f>
        <v>0</v>
      </c>
      <c r="AF65" s="75" cm="1">
        <f t="array" ref="AF65">IF(AND(INDEX(CapexSalvageMonth,ROW()-43)&lt;&gt;0,AF$3&gt;=INDEX(CapexSalvageMonth,ROW()-43)),0,AE65+AF28)</f>
        <v>0</v>
      </c>
      <c r="AG65" s="75" cm="1">
        <f t="array" ref="AG65">IF(AND(INDEX(CapexSalvageMonth,ROW()-43)&lt;&gt;0,AG$3&gt;=INDEX(CapexSalvageMonth,ROW()-43)),0,AF65+AG28)</f>
        <v>0</v>
      </c>
      <c r="AH65" s="76" cm="1">
        <f t="array" ref="AH65">IF(AND(INDEX(CapexSalvageMonth,ROW()-43)&lt;&gt;0,AH$3&gt;=INDEX(CapexSalvageMonth,ROW()-43)),0,AG65+AH28)</f>
        <v>0</v>
      </c>
      <c r="AI65" s="74" cm="1">
        <f t="array" ref="AI65">IF(AND(INDEX(CapexSalvageMonth,ROW()-43)&lt;&gt;0,AI$3&gt;=INDEX(CapexSalvageMonth,ROW()-43)),0,AH65+AI28)</f>
        <v>0</v>
      </c>
      <c r="AJ65" s="75" cm="1">
        <f t="array" ref="AJ65">IF(AND(INDEX(CapexSalvageMonth,ROW()-43)&lt;&gt;0,AJ$3&gt;=INDEX(CapexSalvageMonth,ROW()-43)),0,AI65+AJ28)</f>
        <v>0</v>
      </c>
      <c r="AK65" s="75" cm="1">
        <f t="array" ref="AK65">IF(AND(INDEX(CapexSalvageMonth,ROW()-43)&lt;&gt;0,AK$3&gt;=INDEX(CapexSalvageMonth,ROW()-43)),0,AJ65+AK28)</f>
        <v>0</v>
      </c>
      <c r="AL65" s="75" cm="1">
        <f t="array" ref="AL65">IF(AND(INDEX(CapexSalvageMonth,ROW()-43)&lt;&gt;0,AL$3&gt;=INDEX(CapexSalvageMonth,ROW()-43)),0,AK65+AL28)</f>
        <v>0</v>
      </c>
      <c r="AM65" s="75" cm="1">
        <f t="array" ref="AM65">IF(AND(INDEX(CapexSalvageMonth,ROW()-43)&lt;&gt;0,AM$3&gt;=INDEX(CapexSalvageMonth,ROW()-43)),0,AL65+AM28)</f>
        <v>0</v>
      </c>
      <c r="AN65" s="75" cm="1">
        <f t="array" ref="AN65">IF(AND(INDEX(CapexSalvageMonth,ROW()-43)&lt;&gt;0,AN$3&gt;=INDEX(CapexSalvageMonth,ROW()-43)),0,AM65+AN28)</f>
        <v>0</v>
      </c>
      <c r="AO65" s="75" cm="1">
        <f t="array" ref="AO65">IF(AND(INDEX(CapexSalvageMonth,ROW()-43)&lt;&gt;0,AO$3&gt;=INDEX(CapexSalvageMonth,ROW()-43)),0,AN65+AO28)</f>
        <v>0</v>
      </c>
      <c r="AP65" s="75" cm="1">
        <f t="array" ref="AP65">IF(AND(INDEX(CapexSalvageMonth,ROW()-43)&lt;&gt;0,AP$3&gt;=INDEX(CapexSalvageMonth,ROW()-43)),0,AO65+AP28)</f>
        <v>0</v>
      </c>
      <c r="AQ65" s="75" cm="1">
        <f t="array" ref="AQ65">IF(AND(INDEX(CapexSalvageMonth,ROW()-43)&lt;&gt;0,AQ$3&gt;=INDEX(CapexSalvageMonth,ROW()-43)),0,AP65+AQ28)</f>
        <v>0</v>
      </c>
      <c r="AR65" s="75" cm="1">
        <f t="array" ref="AR65">IF(AND(INDEX(CapexSalvageMonth,ROW()-43)&lt;&gt;0,AR$3&gt;=INDEX(CapexSalvageMonth,ROW()-43)),0,AQ65+AR28)</f>
        <v>0</v>
      </c>
      <c r="AS65" s="75" cm="1">
        <f t="array" ref="AS65">IF(AND(INDEX(CapexSalvageMonth,ROW()-43)&lt;&gt;0,AS$3&gt;=INDEX(CapexSalvageMonth,ROW()-43)),0,AR65+AS28)</f>
        <v>0</v>
      </c>
      <c r="AT65" s="76" cm="1">
        <f t="array" ref="AT65">IF(AND(INDEX(CapexSalvageMonth,ROW()-43)&lt;&gt;0,AT$3&gt;=INDEX(CapexSalvageMonth,ROW()-43)),0,AS65+AT28)</f>
        <v>0</v>
      </c>
      <c r="AU65" s="74" cm="1">
        <f t="array" ref="AU65">IF(AND(INDEX(CapexSalvageMonth,ROW()-43)&lt;&gt;0,AU$3&gt;=INDEX(CapexSalvageMonth,ROW()-43)),0,AT65+AU28)</f>
        <v>0</v>
      </c>
      <c r="AV65" s="75" cm="1">
        <f t="array" ref="AV65">IF(AND(INDEX(CapexSalvageMonth,ROW()-43)&lt;&gt;0,AV$3&gt;=INDEX(CapexSalvageMonth,ROW()-43)),0,AU65+AV28)</f>
        <v>0</v>
      </c>
      <c r="AW65" s="75" cm="1">
        <f t="array" ref="AW65">IF(AND(INDEX(CapexSalvageMonth,ROW()-43)&lt;&gt;0,AW$3&gt;=INDEX(CapexSalvageMonth,ROW()-43)),0,AV65+AW28)</f>
        <v>0</v>
      </c>
      <c r="AX65" s="75" cm="1">
        <f t="array" ref="AX65">IF(AND(INDEX(CapexSalvageMonth,ROW()-43)&lt;&gt;0,AX$3&gt;=INDEX(CapexSalvageMonth,ROW()-43)),0,AW65+AX28)</f>
        <v>0</v>
      </c>
      <c r="AY65" s="75" cm="1">
        <f t="array" ref="AY65">IF(AND(INDEX(CapexSalvageMonth,ROW()-43)&lt;&gt;0,AY$3&gt;=INDEX(CapexSalvageMonth,ROW()-43)),0,AX65+AY28)</f>
        <v>0</v>
      </c>
      <c r="AZ65" s="75" cm="1">
        <f t="array" ref="AZ65">IF(AND(INDEX(CapexSalvageMonth,ROW()-43)&lt;&gt;0,AZ$3&gt;=INDEX(CapexSalvageMonth,ROW()-43)),0,AY65+AZ28)</f>
        <v>0</v>
      </c>
      <c r="BA65" s="75" cm="1">
        <f t="array" ref="BA65">IF(AND(INDEX(CapexSalvageMonth,ROW()-43)&lt;&gt;0,BA$3&gt;=INDEX(CapexSalvageMonth,ROW()-43)),0,AZ65+BA28)</f>
        <v>0</v>
      </c>
      <c r="BB65" s="75" cm="1">
        <f t="array" ref="BB65">IF(AND(INDEX(CapexSalvageMonth,ROW()-43)&lt;&gt;0,BB$3&gt;=INDEX(CapexSalvageMonth,ROW()-43)),0,BA65+BB28)</f>
        <v>0</v>
      </c>
      <c r="BC65" s="75" cm="1">
        <f t="array" ref="BC65">IF(AND(INDEX(CapexSalvageMonth,ROW()-43)&lt;&gt;0,BC$3&gt;=INDEX(CapexSalvageMonth,ROW()-43)),0,BB65+BC28)</f>
        <v>0</v>
      </c>
      <c r="BD65" s="75" cm="1">
        <f t="array" ref="BD65">IF(AND(INDEX(CapexSalvageMonth,ROW()-43)&lt;&gt;0,BD$3&gt;=INDEX(CapexSalvageMonth,ROW()-43)),0,BC65+BD28)</f>
        <v>0</v>
      </c>
      <c r="BE65" s="75" cm="1">
        <f t="array" ref="BE65">IF(AND(INDEX(CapexSalvageMonth,ROW()-43)&lt;&gt;0,BE$3&gt;=INDEX(CapexSalvageMonth,ROW()-43)),0,BD65+BE28)</f>
        <v>0</v>
      </c>
      <c r="BF65" s="76" cm="1">
        <f t="array" ref="BF65">IF(AND(INDEX(CapexSalvageMonth,ROW()-43)&lt;&gt;0,BF$3&gt;=INDEX(CapexSalvageMonth,ROW()-43)),0,BE65+BF28)</f>
        <v>0</v>
      </c>
      <c r="BG65" s="74" cm="1">
        <f t="array" ref="BG65">IF(AND(INDEX(CapexSalvageMonth,ROW()-43)&lt;&gt;0,BG$3&gt;=INDEX(CapexSalvageMonth,ROW()-43)),0,BF65+BG28)</f>
        <v>0</v>
      </c>
      <c r="BH65" s="75" cm="1">
        <f t="array" ref="BH65">IF(AND(INDEX(CapexSalvageMonth,ROW()-43)&lt;&gt;0,BH$3&gt;=INDEX(CapexSalvageMonth,ROW()-43)),0,BG65+BH28)</f>
        <v>0</v>
      </c>
      <c r="BI65" s="75" cm="1">
        <f t="array" ref="BI65">IF(AND(INDEX(CapexSalvageMonth,ROW()-43)&lt;&gt;0,BI$3&gt;=INDEX(CapexSalvageMonth,ROW()-43)),0,BH65+BI28)</f>
        <v>0</v>
      </c>
      <c r="BJ65" s="75" cm="1">
        <f t="array" ref="BJ65">IF(AND(INDEX(CapexSalvageMonth,ROW()-43)&lt;&gt;0,BJ$3&gt;=INDEX(CapexSalvageMonth,ROW()-43)),0,BI65+BJ28)</f>
        <v>0</v>
      </c>
      <c r="BK65" s="75" cm="1">
        <f t="array" ref="BK65">IF(AND(INDEX(CapexSalvageMonth,ROW()-43)&lt;&gt;0,BK$3&gt;=INDEX(CapexSalvageMonth,ROW()-43)),0,BJ65+BK28)</f>
        <v>0</v>
      </c>
      <c r="BL65" s="75" cm="1">
        <f t="array" ref="BL65">IF(AND(INDEX(CapexSalvageMonth,ROW()-43)&lt;&gt;0,BL$3&gt;=INDEX(CapexSalvageMonth,ROW()-43)),0,BK65+BL28)</f>
        <v>0</v>
      </c>
      <c r="BM65" s="75" cm="1">
        <f t="array" ref="BM65">IF(AND(INDEX(CapexSalvageMonth,ROW()-43)&lt;&gt;0,BM$3&gt;=INDEX(CapexSalvageMonth,ROW()-43)),0,BL65+BM28)</f>
        <v>0</v>
      </c>
      <c r="BN65" s="75" cm="1">
        <f t="array" ref="BN65">IF(AND(INDEX(CapexSalvageMonth,ROW()-43)&lt;&gt;0,BN$3&gt;=INDEX(CapexSalvageMonth,ROW()-43)),0,BM65+BN28)</f>
        <v>0</v>
      </c>
      <c r="BO65" s="75" cm="1">
        <f t="array" ref="BO65">IF(AND(INDEX(CapexSalvageMonth,ROW()-43)&lt;&gt;0,BO$3&gt;=INDEX(CapexSalvageMonth,ROW()-43)),0,BN65+BO28)</f>
        <v>0</v>
      </c>
      <c r="BP65" s="75" cm="1">
        <f t="array" ref="BP65">IF(AND(INDEX(CapexSalvageMonth,ROW()-43)&lt;&gt;0,BP$3&gt;=INDEX(CapexSalvageMonth,ROW()-43)),0,BO65+BP28)</f>
        <v>0</v>
      </c>
      <c r="BQ65" s="75" cm="1">
        <f t="array" ref="BQ65">IF(AND(INDEX(CapexSalvageMonth,ROW()-43)&lt;&gt;0,BQ$3&gt;=INDEX(CapexSalvageMonth,ROW()-43)),0,BP65+BQ28)</f>
        <v>0</v>
      </c>
      <c r="BR65" s="76" cm="1">
        <f t="array" ref="BR65">IF(AND(INDEX(CapexSalvageMonth,ROW()-43)&lt;&gt;0,BR$3&gt;=INDEX(CapexSalvageMonth,ROW()-43)),0,BQ65+BR28)</f>
        <v>0</v>
      </c>
    </row>
    <row r="66" spans="1:70" hidden="1" x14ac:dyDescent="0.25">
      <c r="C66" s="72">
        <f t="shared" si="24"/>
        <v>0</v>
      </c>
      <c r="E66" s="73">
        <f t="shared" si="19"/>
        <v>0</v>
      </c>
      <c r="F66" s="73">
        <f t="shared" si="20"/>
        <v>0</v>
      </c>
      <c r="G66" s="73">
        <f t="shared" si="21"/>
        <v>0</v>
      </c>
      <c r="H66" s="73">
        <f t="shared" si="22"/>
        <v>0</v>
      </c>
      <c r="I66" s="73">
        <f t="shared" si="23"/>
        <v>0</v>
      </c>
      <c r="K66" s="74" cm="1">
        <f t="array" ref="K66">IF(AND(INDEX(CapexSalvageMonth,ROW()-43)&lt;&gt;0,K$3&gt;=INDEX(CapexSalvageMonth,ROW()-43)),0,K29)</f>
        <v>0</v>
      </c>
      <c r="L66" s="75" cm="1">
        <f t="array" ref="L66">IF(AND(INDEX(CapexSalvageMonth,ROW()-43)&lt;&gt;0,L$3&gt;=INDEX(CapexSalvageMonth,ROW()-43)),0,K66+L29)</f>
        <v>0</v>
      </c>
      <c r="M66" s="75" cm="1">
        <f t="array" ref="M66">IF(AND(INDEX(CapexSalvageMonth,ROW()-43)&lt;&gt;0,M$3&gt;=INDEX(CapexSalvageMonth,ROW()-43)),0,L66+M29)</f>
        <v>0</v>
      </c>
      <c r="N66" s="75" cm="1">
        <f t="array" ref="N66">IF(AND(INDEX(CapexSalvageMonth,ROW()-43)&lt;&gt;0,N$3&gt;=INDEX(CapexSalvageMonth,ROW()-43)),0,M66+N29)</f>
        <v>0</v>
      </c>
      <c r="O66" s="75" cm="1">
        <f t="array" ref="O66">IF(AND(INDEX(CapexSalvageMonth,ROW()-43)&lt;&gt;0,O$3&gt;=INDEX(CapexSalvageMonth,ROW()-43)),0,N66+O29)</f>
        <v>0</v>
      </c>
      <c r="P66" s="75" cm="1">
        <f t="array" ref="P66">IF(AND(INDEX(CapexSalvageMonth,ROW()-43)&lt;&gt;0,P$3&gt;=INDEX(CapexSalvageMonth,ROW()-43)),0,O66+P29)</f>
        <v>0</v>
      </c>
      <c r="Q66" s="75" cm="1">
        <f t="array" ref="Q66">IF(AND(INDEX(CapexSalvageMonth,ROW()-43)&lt;&gt;0,Q$3&gt;=INDEX(CapexSalvageMonth,ROW()-43)),0,P66+Q29)</f>
        <v>0</v>
      </c>
      <c r="R66" s="75" cm="1">
        <f t="array" ref="R66">IF(AND(INDEX(CapexSalvageMonth,ROW()-43)&lt;&gt;0,R$3&gt;=INDEX(CapexSalvageMonth,ROW()-43)),0,Q66+R29)</f>
        <v>0</v>
      </c>
      <c r="S66" s="75" cm="1">
        <f t="array" ref="S66">IF(AND(INDEX(CapexSalvageMonth,ROW()-43)&lt;&gt;0,S$3&gt;=INDEX(CapexSalvageMonth,ROW()-43)),0,R66+S29)</f>
        <v>0</v>
      </c>
      <c r="T66" s="75" cm="1">
        <f t="array" ref="T66">IF(AND(INDEX(CapexSalvageMonth,ROW()-43)&lt;&gt;0,T$3&gt;=INDEX(CapexSalvageMonth,ROW()-43)),0,S66+T29)</f>
        <v>0</v>
      </c>
      <c r="U66" s="75" cm="1">
        <f t="array" ref="U66">IF(AND(INDEX(CapexSalvageMonth,ROW()-43)&lt;&gt;0,U$3&gt;=INDEX(CapexSalvageMonth,ROW()-43)),0,T66+U29)</f>
        <v>0</v>
      </c>
      <c r="V66" s="76" cm="1">
        <f t="array" ref="V66">IF(AND(INDEX(CapexSalvageMonth,ROW()-43)&lt;&gt;0,V$3&gt;=INDEX(CapexSalvageMonth,ROW()-43)),0,U66+V29)</f>
        <v>0</v>
      </c>
      <c r="W66" s="74" cm="1">
        <f t="array" ref="W66">IF(AND(INDEX(CapexSalvageMonth,ROW()-43)&lt;&gt;0,W$3&gt;=INDEX(CapexSalvageMonth,ROW()-43)),0,V66+W29)</f>
        <v>0</v>
      </c>
      <c r="X66" s="75" cm="1">
        <f t="array" ref="X66">IF(AND(INDEX(CapexSalvageMonth,ROW()-43)&lt;&gt;0,X$3&gt;=INDEX(CapexSalvageMonth,ROW()-43)),0,W66+X29)</f>
        <v>0</v>
      </c>
      <c r="Y66" s="75" cm="1">
        <f t="array" ref="Y66">IF(AND(INDEX(CapexSalvageMonth,ROW()-43)&lt;&gt;0,Y$3&gt;=INDEX(CapexSalvageMonth,ROW()-43)),0,X66+Y29)</f>
        <v>0</v>
      </c>
      <c r="Z66" s="75" cm="1">
        <f t="array" ref="Z66">IF(AND(INDEX(CapexSalvageMonth,ROW()-43)&lt;&gt;0,Z$3&gt;=INDEX(CapexSalvageMonth,ROW()-43)),0,Y66+Z29)</f>
        <v>0</v>
      </c>
      <c r="AA66" s="75" cm="1">
        <f t="array" ref="AA66">IF(AND(INDEX(CapexSalvageMonth,ROW()-43)&lt;&gt;0,AA$3&gt;=INDEX(CapexSalvageMonth,ROW()-43)),0,Z66+AA29)</f>
        <v>0</v>
      </c>
      <c r="AB66" s="75" cm="1">
        <f t="array" ref="AB66">IF(AND(INDEX(CapexSalvageMonth,ROW()-43)&lt;&gt;0,AB$3&gt;=INDEX(CapexSalvageMonth,ROW()-43)),0,AA66+AB29)</f>
        <v>0</v>
      </c>
      <c r="AC66" s="75" cm="1">
        <f t="array" ref="AC66">IF(AND(INDEX(CapexSalvageMonth,ROW()-43)&lt;&gt;0,AC$3&gt;=INDEX(CapexSalvageMonth,ROW()-43)),0,AB66+AC29)</f>
        <v>0</v>
      </c>
      <c r="AD66" s="75" cm="1">
        <f t="array" ref="AD66">IF(AND(INDEX(CapexSalvageMonth,ROW()-43)&lt;&gt;0,AD$3&gt;=INDEX(CapexSalvageMonth,ROW()-43)),0,AC66+AD29)</f>
        <v>0</v>
      </c>
      <c r="AE66" s="75" cm="1">
        <f t="array" ref="AE66">IF(AND(INDEX(CapexSalvageMonth,ROW()-43)&lt;&gt;0,AE$3&gt;=INDEX(CapexSalvageMonth,ROW()-43)),0,AD66+AE29)</f>
        <v>0</v>
      </c>
      <c r="AF66" s="75" cm="1">
        <f t="array" ref="AF66">IF(AND(INDEX(CapexSalvageMonth,ROW()-43)&lt;&gt;0,AF$3&gt;=INDEX(CapexSalvageMonth,ROW()-43)),0,AE66+AF29)</f>
        <v>0</v>
      </c>
      <c r="AG66" s="75" cm="1">
        <f t="array" ref="AG66">IF(AND(INDEX(CapexSalvageMonth,ROW()-43)&lt;&gt;0,AG$3&gt;=INDEX(CapexSalvageMonth,ROW()-43)),0,AF66+AG29)</f>
        <v>0</v>
      </c>
      <c r="AH66" s="76" cm="1">
        <f t="array" ref="AH66">IF(AND(INDEX(CapexSalvageMonth,ROW()-43)&lt;&gt;0,AH$3&gt;=INDEX(CapexSalvageMonth,ROW()-43)),0,AG66+AH29)</f>
        <v>0</v>
      </c>
      <c r="AI66" s="74" cm="1">
        <f t="array" ref="AI66">IF(AND(INDEX(CapexSalvageMonth,ROW()-43)&lt;&gt;0,AI$3&gt;=INDEX(CapexSalvageMonth,ROW()-43)),0,AH66+AI29)</f>
        <v>0</v>
      </c>
      <c r="AJ66" s="75" cm="1">
        <f t="array" ref="AJ66">IF(AND(INDEX(CapexSalvageMonth,ROW()-43)&lt;&gt;0,AJ$3&gt;=INDEX(CapexSalvageMonth,ROW()-43)),0,AI66+AJ29)</f>
        <v>0</v>
      </c>
      <c r="AK66" s="75" cm="1">
        <f t="array" ref="AK66">IF(AND(INDEX(CapexSalvageMonth,ROW()-43)&lt;&gt;0,AK$3&gt;=INDEX(CapexSalvageMonth,ROW()-43)),0,AJ66+AK29)</f>
        <v>0</v>
      </c>
      <c r="AL66" s="75" cm="1">
        <f t="array" ref="AL66">IF(AND(INDEX(CapexSalvageMonth,ROW()-43)&lt;&gt;0,AL$3&gt;=INDEX(CapexSalvageMonth,ROW()-43)),0,AK66+AL29)</f>
        <v>0</v>
      </c>
      <c r="AM66" s="75" cm="1">
        <f t="array" ref="AM66">IF(AND(INDEX(CapexSalvageMonth,ROW()-43)&lt;&gt;0,AM$3&gt;=INDEX(CapexSalvageMonth,ROW()-43)),0,AL66+AM29)</f>
        <v>0</v>
      </c>
      <c r="AN66" s="75" cm="1">
        <f t="array" ref="AN66">IF(AND(INDEX(CapexSalvageMonth,ROW()-43)&lt;&gt;0,AN$3&gt;=INDEX(CapexSalvageMonth,ROW()-43)),0,AM66+AN29)</f>
        <v>0</v>
      </c>
      <c r="AO66" s="75" cm="1">
        <f t="array" ref="AO66">IF(AND(INDEX(CapexSalvageMonth,ROW()-43)&lt;&gt;0,AO$3&gt;=INDEX(CapexSalvageMonth,ROW()-43)),0,AN66+AO29)</f>
        <v>0</v>
      </c>
      <c r="AP66" s="75" cm="1">
        <f t="array" ref="AP66">IF(AND(INDEX(CapexSalvageMonth,ROW()-43)&lt;&gt;0,AP$3&gt;=INDEX(CapexSalvageMonth,ROW()-43)),0,AO66+AP29)</f>
        <v>0</v>
      </c>
      <c r="AQ66" s="75" cm="1">
        <f t="array" ref="AQ66">IF(AND(INDEX(CapexSalvageMonth,ROW()-43)&lt;&gt;0,AQ$3&gt;=INDEX(CapexSalvageMonth,ROW()-43)),0,AP66+AQ29)</f>
        <v>0</v>
      </c>
      <c r="AR66" s="75" cm="1">
        <f t="array" ref="AR66">IF(AND(INDEX(CapexSalvageMonth,ROW()-43)&lt;&gt;0,AR$3&gt;=INDEX(CapexSalvageMonth,ROW()-43)),0,AQ66+AR29)</f>
        <v>0</v>
      </c>
      <c r="AS66" s="75" cm="1">
        <f t="array" ref="AS66">IF(AND(INDEX(CapexSalvageMonth,ROW()-43)&lt;&gt;0,AS$3&gt;=INDEX(CapexSalvageMonth,ROW()-43)),0,AR66+AS29)</f>
        <v>0</v>
      </c>
      <c r="AT66" s="76" cm="1">
        <f t="array" ref="AT66">IF(AND(INDEX(CapexSalvageMonth,ROW()-43)&lt;&gt;0,AT$3&gt;=INDEX(CapexSalvageMonth,ROW()-43)),0,AS66+AT29)</f>
        <v>0</v>
      </c>
      <c r="AU66" s="74" cm="1">
        <f t="array" ref="AU66">IF(AND(INDEX(CapexSalvageMonth,ROW()-43)&lt;&gt;0,AU$3&gt;=INDEX(CapexSalvageMonth,ROW()-43)),0,AT66+AU29)</f>
        <v>0</v>
      </c>
      <c r="AV66" s="75" cm="1">
        <f t="array" ref="AV66">IF(AND(INDEX(CapexSalvageMonth,ROW()-43)&lt;&gt;0,AV$3&gt;=INDEX(CapexSalvageMonth,ROW()-43)),0,AU66+AV29)</f>
        <v>0</v>
      </c>
      <c r="AW66" s="75" cm="1">
        <f t="array" ref="AW66">IF(AND(INDEX(CapexSalvageMonth,ROW()-43)&lt;&gt;0,AW$3&gt;=INDEX(CapexSalvageMonth,ROW()-43)),0,AV66+AW29)</f>
        <v>0</v>
      </c>
      <c r="AX66" s="75" cm="1">
        <f t="array" ref="AX66">IF(AND(INDEX(CapexSalvageMonth,ROW()-43)&lt;&gt;0,AX$3&gt;=INDEX(CapexSalvageMonth,ROW()-43)),0,AW66+AX29)</f>
        <v>0</v>
      </c>
      <c r="AY66" s="75" cm="1">
        <f t="array" ref="AY66">IF(AND(INDEX(CapexSalvageMonth,ROW()-43)&lt;&gt;0,AY$3&gt;=INDEX(CapexSalvageMonth,ROW()-43)),0,AX66+AY29)</f>
        <v>0</v>
      </c>
      <c r="AZ66" s="75" cm="1">
        <f t="array" ref="AZ66">IF(AND(INDEX(CapexSalvageMonth,ROW()-43)&lt;&gt;0,AZ$3&gt;=INDEX(CapexSalvageMonth,ROW()-43)),0,AY66+AZ29)</f>
        <v>0</v>
      </c>
      <c r="BA66" s="75" cm="1">
        <f t="array" ref="BA66">IF(AND(INDEX(CapexSalvageMonth,ROW()-43)&lt;&gt;0,BA$3&gt;=INDEX(CapexSalvageMonth,ROW()-43)),0,AZ66+BA29)</f>
        <v>0</v>
      </c>
      <c r="BB66" s="75" cm="1">
        <f t="array" ref="BB66">IF(AND(INDEX(CapexSalvageMonth,ROW()-43)&lt;&gt;0,BB$3&gt;=INDEX(CapexSalvageMonth,ROW()-43)),0,BA66+BB29)</f>
        <v>0</v>
      </c>
      <c r="BC66" s="75" cm="1">
        <f t="array" ref="BC66">IF(AND(INDEX(CapexSalvageMonth,ROW()-43)&lt;&gt;0,BC$3&gt;=INDEX(CapexSalvageMonth,ROW()-43)),0,BB66+BC29)</f>
        <v>0</v>
      </c>
      <c r="BD66" s="75" cm="1">
        <f t="array" ref="BD66">IF(AND(INDEX(CapexSalvageMonth,ROW()-43)&lt;&gt;0,BD$3&gt;=INDEX(CapexSalvageMonth,ROW()-43)),0,BC66+BD29)</f>
        <v>0</v>
      </c>
      <c r="BE66" s="75" cm="1">
        <f t="array" ref="BE66">IF(AND(INDEX(CapexSalvageMonth,ROW()-43)&lt;&gt;0,BE$3&gt;=INDEX(CapexSalvageMonth,ROW()-43)),0,BD66+BE29)</f>
        <v>0</v>
      </c>
      <c r="BF66" s="76" cm="1">
        <f t="array" ref="BF66">IF(AND(INDEX(CapexSalvageMonth,ROW()-43)&lt;&gt;0,BF$3&gt;=INDEX(CapexSalvageMonth,ROW()-43)),0,BE66+BF29)</f>
        <v>0</v>
      </c>
      <c r="BG66" s="74" cm="1">
        <f t="array" ref="BG66">IF(AND(INDEX(CapexSalvageMonth,ROW()-43)&lt;&gt;0,BG$3&gt;=INDEX(CapexSalvageMonth,ROW()-43)),0,BF66+BG29)</f>
        <v>0</v>
      </c>
      <c r="BH66" s="75" cm="1">
        <f t="array" ref="BH66">IF(AND(INDEX(CapexSalvageMonth,ROW()-43)&lt;&gt;0,BH$3&gt;=INDEX(CapexSalvageMonth,ROW()-43)),0,BG66+BH29)</f>
        <v>0</v>
      </c>
      <c r="BI66" s="75" cm="1">
        <f t="array" ref="BI66">IF(AND(INDEX(CapexSalvageMonth,ROW()-43)&lt;&gt;0,BI$3&gt;=INDEX(CapexSalvageMonth,ROW()-43)),0,BH66+BI29)</f>
        <v>0</v>
      </c>
      <c r="BJ66" s="75" cm="1">
        <f t="array" ref="BJ66">IF(AND(INDEX(CapexSalvageMonth,ROW()-43)&lt;&gt;0,BJ$3&gt;=INDEX(CapexSalvageMonth,ROW()-43)),0,BI66+BJ29)</f>
        <v>0</v>
      </c>
      <c r="BK66" s="75" cm="1">
        <f t="array" ref="BK66">IF(AND(INDEX(CapexSalvageMonth,ROW()-43)&lt;&gt;0,BK$3&gt;=INDEX(CapexSalvageMonth,ROW()-43)),0,BJ66+BK29)</f>
        <v>0</v>
      </c>
      <c r="BL66" s="75" cm="1">
        <f t="array" ref="BL66">IF(AND(INDEX(CapexSalvageMonth,ROW()-43)&lt;&gt;0,BL$3&gt;=INDEX(CapexSalvageMonth,ROW()-43)),0,BK66+BL29)</f>
        <v>0</v>
      </c>
      <c r="BM66" s="75" cm="1">
        <f t="array" ref="BM66">IF(AND(INDEX(CapexSalvageMonth,ROW()-43)&lt;&gt;0,BM$3&gt;=INDEX(CapexSalvageMonth,ROW()-43)),0,BL66+BM29)</f>
        <v>0</v>
      </c>
      <c r="BN66" s="75" cm="1">
        <f t="array" ref="BN66">IF(AND(INDEX(CapexSalvageMonth,ROW()-43)&lt;&gt;0,BN$3&gt;=INDEX(CapexSalvageMonth,ROW()-43)),0,BM66+BN29)</f>
        <v>0</v>
      </c>
      <c r="BO66" s="75" cm="1">
        <f t="array" ref="BO66">IF(AND(INDEX(CapexSalvageMonth,ROW()-43)&lt;&gt;0,BO$3&gt;=INDEX(CapexSalvageMonth,ROW()-43)),0,BN66+BO29)</f>
        <v>0</v>
      </c>
      <c r="BP66" s="75" cm="1">
        <f t="array" ref="BP66">IF(AND(INDEX(CapexSalvageMonth,ROW()-43)&lt;&gt;0,BP$3&gt;=INDEX(CapexSalvageMonth,ROW()-43)),0,BO66+BP29)</f>
        <v>0</v>
      </c>
      <c r="BQ66" s="75" cm="1">
        <f t="array" ref="BQ66">IF(AND(INDEX(CapexSalvageMonth,ROW()-43)&lt;&gt;0,BQ$3&gt;=INDEX(CapexSalvageMonth,ROW()-43)),0,BP66+BQ29)</f>
        <v>0</v>
      </c>
      <c r="BR66" s="76" cm="1">
        <f t="array" ref="BR66">IF(AND(INDEX(CapexSalvageMonth,ROW()-43)&lt;&gt;0,BR$3&gt;=INDEX(CapexSalvageMonth,ROW()-43)),0,BQ66+BR29)</f>
        <v>0</v>
      </c>
    </row>
    <row r="67" spans="1:70" hidden="1" x14ac:dyDescent="0.25">
      <c r="C67" s="72">
        <f t="shared" si="24"/>
        <v>0</v>
      </c>
      <c r="E67" s="73">
        <f t="shared" si="19"/>
        <v>0</v>
      </c>
      <c r="F67" s="73">
        <f t="shared" si="20"/>
        <v>0</v>
      </c>
      <c r="G67" s="73">
        <f t="shared" si="21"/>
        <v>0</v>
      </c>
      <c r="H67" s="73">
        <f t="shared" si="22"/>
        <v>0</v>
      </c>
      <c r="I67" s="73">
        <f t="shared" si="23"/>
        <v>0</v>
      </c>
      <c r="K67" s="74" cm="1">
        <f t="array" ref="K67">IF(AND(INDEX(CapexSalvageMonth,ROW()-43)&lt;&gt;0,K$3&gt;=INDEX(CapexSalvageMonth,ROW()-43)),0,K30)</f>
        <v>0</v>
      </c>
      <c r="L67" s="75" cm="1">
        <f t="array" ref="L67">IF(AND(INDEX(CapexSalvageMonth,ROW()-43)&lt;&gt;0,L$3&gt;=INDEX(CapexSalvageMonth,ROW()-43)),0,K67+L30)</f>
        <v>0</v>
      </c>
      <c r="M67" s="75" cm="1">
        <f t="array" ref="M67">IF(AND(INDEX(CapexSalvageMonth,ROW()-43)&lt;&gt;0,M$3&gt;=INDEX(CapexSalvageMonth,ROW()-43)),0,L67+M30)</f>
        <v>0</v>
      </c>
      <c r="N67" s="75" cm="1">
        <f t="array" ref="N67">IF(AND(INDEX(CapexSalvageMonth,ROW()-43)&lt;&gt;0,N$3&gt;=INDEX(CapexSalvageMonth,ROW()-43)),0,M67+N30)</f>
        <v>0</v>
      </c>
      <c r="O67" s="75" cm="1">
        <f t="array" ref="O67">IF(AND(INDEX(CapexSalvageMonth,ROW()-43)&lt;&gt;0,O$3&gt;=INDEX(CapexSalvageMonth,ROW()-43)),0,N67+O30)</f>
        <v>0</v>
      </c>
      <c r="P67" s="75" cm="1">
        <f t="array" ref="P67">IF(AND(INDEX(CapexSalvageMonth,ROW()-43)&lt;&gt;0,P$3&gt;=INDEX(CapexSalvageMonth,ROW()-43)),0,O67+P30)</f>
        <v>0</v>
      </c>
      <c r="Q67" s="75" cm="1">
        <f t="array" ref="Q67">IF(AND(INDEX(CapexSalvageMonth,ROW()-43)&lt;&gt;0,Q$3&gt;=INDEX(CapexSalvageMonth,ROW()-43)),0,P67+Q30)</f>
        <v>0</v>
      </c>
      <c r="R67" s="75" cm="1">
        <f t="array" ref="R67">IF(AND(INDEX(CapexSalvageMonth,ROW()-43)&lt;&gt;0,R$3&gt;=INDEX(CapexSalvageMonth,ROW()-43)),0,Q67+R30)</f>
        <v>0</v>
      </c>
      <c r="S67" s="75" cm="1">
        <f t="array" ref="S67">IF(AND(INDEX(CapexSalvageMonth,ROW()-43)&lt;&gt;0,S$3&gt;=INDEX(CapexSalvageMonth,ROW()-43)),0,R67+S30)</f>
        <v>0</v>
      </c>
      <c r="T67" s="75" cm="1">
        <f t="array" ref="T67">IF(AND(INDEX(CapexSalvageMonth,ROW()-43)&lt;&gt;0,T$3&gt;=INDEX(CapexSalvageMonth,ROW()-43)),0,S67+T30)</f>
        <v>0</v>
      </c>
      <c r="U67" s="75" cm="1">
        <f t="array" ref="U67">IF(AND(INDEX(CapexSalvageMonth,ROW()-43)&lt;&gt;0,U$3&gt;=INDEX(CapexSalvageMonth,ROW()-43)),0,T67+U30)</f>
        <v>0</v>
      </c>
      <c r="V67" s="76" cm="1">
        <f t="array" ref="V67">IF(AND(INDEX(CapexSalvageMonth,ROW()-43)&lt;&gt;0,V$3&gt;=INDEX(CapexSalvageMonth,ROW()-43)),0,U67+V30)</f>
        <v>0</v>
      </c>
      <c r="W67" s="74" cm="1">
        <f t="array" ref="W67">IF(AND(INDEX(CapexSalvageMonth,ROW()-43)&lt;&gt;0,W$3&gt;=INDEX(CapexSalvageMonth,ROW()-43)),0,V67+W30)</f>
        <v>0</v>
      </c>
      <c r="X67" s="75" cm="1">
        <f t="array" ref="X67">IF(AND(INDEX(CapexSalvageMonth,ROW()-43)&lt;&gt;0,X$3&gt;=INDEX(CapexSalvageMonth,ROW()-43)),0,W67+X30)</f>
        <v>0</v>
      </c>
      <c r="Y67" s="75" cm="1">
        <f t="array" ref="Y67">IF(AND(INDEX(CapexSalvageMonth,ROW()-43)&lt;&gt;0,Y$3&gt;=INDEX(CapexSalvageMonth,ROW()-43)),0,X67+Y30)</f>
        <v>0</v>
      </c>
      <c r="Z67" s="75" cm="1">
        <f t="array" ref="Z67">IF(AND(INDEX(CapexSalvageMonth,ROW()-43)&lt;&gt;0,Z$3&gt;=INDEX(CapexSalvageMonth,ROW()-43)),0,Y67+Z30)</f>
        <v>0</v>
      </c>
      <c r="AA67" s="75" cm="1">
        <f t="array" ref="AA67">IF(AND(INDEX(CapexSalvageMonth,ROW()-43)&lt;&gt;0,AA$3&gt;=INDEX(CapexSalvageMonth,ROW()-43)),0,Z67+AA30)</f>
        <v>0</v>
      </c>
      <c r="AB67" s="75" cm="1">
        <f t="array" ref="AB67">IF(AND(INDEX(CapexSalvageMonth,ROW()-43)&lt;&gt;0,AB$3&gt;=INDEX(CapexSalvageMonth,ROW()-43)),0,AA67+AB30)</f>
        <v>0</v>
      </c>
      <c r="AC67" s="75" cm="1">
        <f t="array" ref="AC67">IF(AND(INDEX(CapexSalvageMonth,ROW()-43)&lt;&gt;0,AC$3&gt;=INDEX(CapexSalvageMonth,ROW()-43)),0,AB67+AC30)</f>
        <v>0</v>
      </c>
      <c r="AD67" s="75" cm="1">
        <f t="array" ref="AD67">IF(AND(INDEX(CapexSalvageMonth,ROW()-43)&lt;&gt;0,AD$3&gt;=INDEX(CapexSalvageMonth,ROW()-43)),0,AC67+AD30)</f>
        <v>0</v>
      </c>
      <c r="AE67" s="75" cm="1">
        <f t="array" ref="AE67">IF(AND(INDEX(CapexSalvageMonth,ROW()-43)&lt;&gt;0,AE$3&gt;=INDEX(CapexSalvageMonth,ROW()-43)),0,AD67+AE30)</f>
        <v>0</v>
      </c>
      <c r="AF67" s="75" cm="1">
        <f t="array" ref="AF67">IF(AND(INDEX(CapexSalvageMonth,ROW()-43)&lt;&gt;0,AF$3&gt;=INDEX(CapexSalvageMonth,ROW()-43)),0,AE67+AF30)</f>
        <v>0</v>
      </c>
      <c r="AG67" s="75" cm="1">
        <f t="array" ref="AG67">IF(AND(INDEX(CapexSalvageMonth,ROW()-43)&lt;&gt;0,AG$3&gt;=INDEX(CapexSalvageMonth,ROW()-43)),0,AF67+AG30)</f>
        <v>0</v>
      </c>
      <c r="AH67" s="76" cm="1">
        <f t="array" ref="AH67">IF(AND(INDEX(CapexSalvageMonth,ROW()-43)&lt;&gt;0,AH$3&gt;=INDEX(CapexSalvageMonth,ROW()-43)),0,AG67+AH30)</f>
        <v>0</v>
      </c>
      <c r="AI67" s="74" cm="1">
        <f t="array" ref="AI67">IF(AND(INDEX(CapexSalvageMonth,ROW()-43)&lt;&gt;0,AI$3&gt;=INDEX(CapexSalvageMonth,ROW()-43)),0,AH67+AI30)</f>
        <v>0</v>
      </c>
      <c r="AJ67" s="75" cm="1">
        <f t="array" ref="AJ67">IF(AND(INDEX(CapexSalvageMonth,ROW()-43)&lt;&gt;0,AJ$3&gt;=INDEX(CapexSalvageMonth,ROW()-43)),0,AI67+AJ30)</f>
        <v>0</v>
      </c>
      <c r="AK67" s="75" cm="1">
        <f t="array" ref="AK67">IF(AND(INDEX(CapexSalvageMonth,ROW()-43)&lt;&gt;0,AK$3&gt;=INDEX(CapexSalvageMonth,ROW()-43)),0,AJ67+AK30)</f>
        <v>0</v>
      </c>
      <c r="AL67" s="75" cm="1">
        <f t="array" ref="AL67">IF(AND(INDEX(CapexSalvageMonth,ROW()-43)&lt;&gt;0,AL$3&gt;=INDEX(CapexSalvageMonth,ROW()-43)),0,AK67+AL30)</f>
        <v>0</v>
      </c>
      <c r="AM67" s="75" cm="1">
        <f t="array" ref="AM67">IF(AND(INDEX(CapexSalvageMonth,ROW()-43)&lt;&gt;0,AM$3&gt;=INDEX(CapexSalvageMonth,ROW()-43)),0,AL67+AM30)</f>
        <v>0</v>
      </c>
      <c r="AN67" s="75" cm="1">
        <f t="array" ref="AN67">IF(AND(INDEX(CapexSalvageMonth,ROW()-43)&lt;&gt;0,AN$3&gt;=INDEX(CapexSalvageMonth,ROW()-43)),0,AM67+AN30)</f>
        <v>0</v>
      </c>
      <c r="AO67" s="75" cm="1">
        <f t="array" ref="AO67">IF(AND(INDEX(CapexSalvageMonth,ROW()-43)&lt;&gt;0,AO$3&gt;=INDEX(CapexSalvageMonth,ROW()-43)),0,AN67+AO30)</f>
        <v>0</v>
      </c>
      <c r="AP67" s="75" cm="1">
        <f t="array" ref="AP67">IF(AND(INDEX(CapexSalvageMonth,ROW()-43)&lt;&gt;0,AP$3&gt;=INDEX(CapexSalvageMonth,ROW()-43)),0,AO67+AP30)</f>
        <v>0</v>
      </c>
      <c r="AQ67" s="75" cm="1">
        <f t="array" ref="AQ67">IF(AND(INDEX(CapexSalvageMonth,ROW()-43)&lt;&gt;0,AQ$3&gt;=INDEX(CapexSalvageMonth,ROW()-43)),0,AP67+AQ30)</f>
        <v>0</v>
      </c>
      <c r="AR67" s="75" cm="1">
        <f t="array" ref="AR67">IF(AND(INDEX(CapexSalvageMonth,ROW()-43)&lt;&gt;0,AR$3&gt;=INDEX(CapexSalvageMonth,ROW()-43)),0,AQ67+AR30)</f>
        <v>0</v>
      </c>
      <c r="AS67" s="75" cm="1">
        <f t="array" ref="AS67">IF(AND(INDEX(CapexSalvageMonth,ROW()-43)&lt;&gt;0,AS$3&gt;=INDEX(CapexSalvageMonth,ROW()-43)),0,AR67+AS30)</f>
        <v>0</v>
      </c>
      <c r="AT67" s="76" cm="1">
        <f t="array" ref="AT67">IF(AND(INDEX(CapexSalvageMonth,ROW()-43)&lt;&gt;0,AT$3&gt;=INDEX(CapexSalvageMonth,ROW()-43)),0,AS67+AT30)</f>
        <v>0</v>
      </c>
      <c r="AU67" s="74" cm="1">
        <f t="array" ref="AU67">IF(AND(INDEX(CapexSalvageMonth,ROW()-43)&lt;&gt;0,AU$3&gt;=INDEX(CapexSalvageMonth,ROW()-43)),0,AT67+AU30)</f>
        <v>0</v>
      </c>
      <c r="AV67" s="75" cm="1">
        <f t="array" ref="AV67">IF(AND(INDEX(CapexSalvageMonth,ROW()-43)&lt;&gt;0,AV$3&gt;=INDEX(CapexSalvageMonth,ROW()-43)),0,AU67+AV30)</f>
        <v>0</v>
      </c>
      <c r="AW67" s="75" cm="1">
        <f t="array" ref="AW67">IF(AND(INDEX(CapexSalvageMonth,ROW()-43)&lt;&gt;0,AW$3&gt;=INDEX(CapexSalvageMonth,ROW()-43)),0,AV67+AW30)</f>
        <v>0</v>
      </c>
      <c r="AX67" s="75" cm="1">
        <f t="array" ref="AX67">IF(AND(INDEX(CapexSalvageMonth,ROW()-43)&lt;&gt;0,AX$3&gt;=INDEX(CapexSalvageMonth,ROW()-43)),0,AW67+AX30)</f>
        <v>0</v>
      </c>
      <c r="AY67" s="75" cm="1">
        <f t="array" ref="AY67">IF(AND(INDEX(CapexSalvageMonth,ROW()-43)&lt;&gt;0,AY$3&gt;=INDEX(CapexSalvageMonth,ROW()-43)),0,AX67+AY30)</f>
        <v>0</v>
      </c>
      <c r="AZ67" s="75" cm="1">
        <f t="array" ref="AZ67">IF(AND(INDEX(CapexSalvageMonth,ROW()-43)&lt;&gt;0,AZ$3&gt;=INDEX(CapexSalvageMonth,ROW()-43)),0,AY67+AZ30)</f>
        <v>0</v>
      </c>
      <c r="BA67" s="75" cm="1">
        <f t="array" ref="BA67">IF(AND(INDEX(CapexSalvageMonth,ROW()-43)&lt;&gt;0,BA$3&gt;=INDEX(CapexSalvageMonth,ROW()-43)),0,AZ67+BA30)</f>
        <v>0</v>
      </c>
      <c r="BB67" s="75" cm="1">
        <f t="array" ref="BB67">IF(AND(INDEX(CapexSalvageMonth,ROW()-43)&lt;&gt;0,BB$3&gt;=INDEX(CapexSalvageMonth,ROW()-43)),0,BA67+BB30)</f>
        <v>0</v>
      </c>
      <c r="BC67" s="75" cm="1">
        <f t="array" ref="BC67">IF(AND(INDEX(CapexSalvageMonth,ROW()-43)&lt;&gt;0,BC$3&gt;=INDEX(CapexSalvageMonth,ROW()-43)),0,BB67+BC30)</f>
        <v>0</v>
      </c>
      <c r="BD67" s="75" cm="1">
        <f t="array" ref="BD67">IF(AND(INDEX(CapexSalvageMonth,ROW()-43)&lt;&gt;0,BD$3&gt;=INDEX(CapexSalvageMonth,ROW()-43)),0,BC67+BD30)</f>
        <v>0</v>
      </c>
      <c r="BE67" s="75" cm="1">
        <f t="array" ref="BE67">IF(AND(INDEX(CapexSalvageMonth,ROW()-43)&lt;&gt;0,BE$3&gt;=INDEX(CapexSalvageMonth,ROW()-43)),0,BD67+BE30)</f>
        <v>0</v>
      </c>
      <c r="BF67" s="76" cm="1">
        <f t="array" ref="BF67">IF(AND(INDEX(CapexSalvageMonth,ROW()-43)&lt;&gt;0,BF$3&gt;=INDEX(CapexSalvageMonth,ROW()-43)),0,BE67+BF30)</f>
        <v>0</v>
      </c>
      <c r="BG67" s="74" cm="1">
        <f t="array" ref="BG67">IF(AND(INDEX(CapexSalvageMonth,ROW()-43)&lt;&gt;0,BG$3&gt;=INDEX(CapexSalvageMonth,ROW()-43)),0,BF67+BG30)</f>
        <v>0</v>
      </c>
      <c r="BH67" s="75" cm="1">
        <f t="array" ref="BH67">IF(AND(INDEX(CapexSalvageMonth,ROW()-43)&lt;&gt;0,BH$3&gt;=INDEX(CapexSalvageMonth,ROW()-43)),0,BG67+BH30)</f>
        <v>0</v>
      </c>
      <c r="BI67" s="75" cm="1">
        <f t="array" ref="BI67">IF(AND(INDEX(CapexSalvageMonth,ROW()-43)&lt;&gt;0,BI$3&gt;=INDEX(CapexSalvageMonth,ROW()-43)),0,BH67+BI30)</f>
        <v>0</v>
      </c>
      <c r="BJ67" s="75" cm="1">
        <f t="array" ref="BJ67">IF(AND(INDEX(CapexSalvageMonth,ROW()-43)&lt;&gt;0,BJ$3&gt;=INDEX(CapexSalvageMonth,ROW()-43)),0,BI67+BJ30)</f>
        <v>0</v>
      </c>
      <c r="BK67" s="75" cm="1">
        <f t="array" ref="BK67">IF(AND(INDEX(CapexSalvageMonth,ROW()-43)&lt;&gt;0,BK$3&gt;=INDEX(CapexSalvageMonth,ROW()-43)),0,BJ67+BK30)</f>
        <v>0</v>
      </c>
      <c r="BL67" s="75" cm="1">
        <f t="array" ref="BL67">IF(AND(INDEX(CapexSalvageMonth,ROW()-43)&lt;&gt;0,BL$3&gt;=INDEX(CapexSalvageMonth,ROW()-43)),0,BK67+BL30)</f>
        <v>0</v>
      </c>
      <c r="BM67" s="75" cm="1">
        <f t="array" ref="BM67">IF(AND(INDEX(CapexSalvageMonth,ROW()-43)&lt;&gt;0,BM$3&gt;=INDEX(CapexSalvageMonth,ROW()-43)),0,BL67+BM30)</f>
        <v>0</v>
      </c>
      <c r="BN67" s="75" cm="1">
        <f t="array" ref="BN67">IF(AND(INDEX(CapexSalvageMonth,ROW()-43)&lt;&gt;0,BN$3&gt;=INDEX(CapexSalvageMonth,ROW()-43)),0,BM67+BN30)</f>
        <v>0</v>
      </c>
      <c r="BO67" s="75" cm="1">
        <f t="array" ref="BO67">IF(AND(INDEX(CapexSalvageMonth,ROW()-43)&lt;&gt;0,BO$3&gt;=INDEX(CapexSalvageMonth,ROW()-43)),0,BN67+BO30)</f>
        <v>0</v>
      </c>
      <c r="BP67" s="75" cm="1">
        <f t="array" ref="BP67">IF(AND(INDEX(CapexSalvageMonth,ROW()-43)&lt;&gt;0,BP$3&gt;=INDEX(CapexSalvageMonth,ROW()-43)),0,BO67+BP30)</f>
        <v>0</v>
      </c>
      <c r="BQ67" s="75" cm="1">
        <f t="array" ref="BQ67">IF(AND(INDEX(CapexSalvageMonth,ROW()-43)&lt;&gt;0,BQ$3&gt;=INDEX(CapexSalvageMonth,ROW()-43)),0,BP67+BQ30)</f>
        <v>0</v>
      </c>
      <c r="BR67" s="76" cm="1">
        <f t="array" ref="BR67">IF(AND(INDEX(CapexSalvageMonth,ROW()-43)&lt;&gt;0,BR$3&gt;=INDEX(CapexSalvageMonth,ROW()-43)),0,BQ67+BR30)</f>
        <v>0</v>
      </c>
    </row>
    <row r="68" spans="1:70" hidden="1" x14ac:dyDescent="0.25">
      <c r="C68" s="72">
        <f t="shared" si="24"/>
        <v>0</v>
      </c>
      <c r="E68" s="73">
        <f t="shared" si="19"/>
        <v>0</v>
      </c>
      <c r="F68" s="73">
        <f t="shared" si="20"/>
        <v>0</v>
      </c>
      <c r="G68" s="73">
        <f t="shared" si="21"/>
        <v>0</v>
      </c>
      <c r="H68" s="73">
        <f t="shared" si="22"/>
        <v>0</v>
      </c>
      <c r="I68" s="73">
        <f t="shared" si="23"/>
        <v>0</v>
      </c>
      <c r="K68" s="74" cm="1">
        <f t="array" ref="K68">IF(AND(INDEX(CapexSalvageMonth,ROW()-43)&lt;&gt;0,K$3&gt;=INDEX(CapexSalvageMonth,ROW()-43)),0,K31)</f>
        <v>0</v>
      </c>
      <c r="L68" s="75" cm="1">
        <f t="array" ref="L68">IF(AND(INDEX(CapexSalvageMonth,ROW()-43)&lt;&gt;0,L$3&gt;=INDEX(CapexSalvageMonth,ROW()-43)),0,K68+L31)</f>
        <v>0</v>
      </c>
      <c r="M68" s="75" cm="1">
        <f t="array" ref="M68">IF(AND(INDEX(CapexSalvageMonth,ROW()-43)&lt;&gt;0,M$3&gt;=INDEX(CapexSalvageMonth,ROW()-43)),0,L68+M31)</f>
        <v>0</v>
      </c>
      <c r="N68" s="75" cm="1">
        <f t="array" ref="N68">IF(AND(INDEX(CapexSalvageMonth,ROW()-43)&lt;&gt;0,N$3&gt;=INDEX(CapexSalvageMonth,ROW()-43)),0,M68+N31)</f>
        <v>0</v>
      </c>
      <c r="O68" s="75" cm="1">
        <f t="array" ref="O68">IF(AND(INDEX(CapexSalvageMonth,ROW()-43)&lt;&gt;0,O$3&gt;=INDEX(CapexSalvageMonth,ROW()-43)),0,N68+O31)</f>
        <v>0</v>
      </c>
      <c r="P68" s="75" cm="1">
        <f t="array" ref="P68">IF(AND(INDEX(CapexSalvageMonth,ROW()-43)&lt;&gt;0,P$3&gt;=INDEX(CapexSalvageMonth,ROW()-43)),0,O68+P31)</f>
        <v>0</v>
      </c>
      <c r="Q68" s="75" cm="1">
        <f t="array" ref="Q68">IF(AND(INDEX(CapexSalvageMonth,ROW()-43)&lt;&gt;0,Q$3&gt;=INDEX(CapexSalvageMonth,ROW()-43)),0,P68+Q31)</f>
        <v>0</v>
      </c>
      <c r="R68" s="75" cm="1">
        <f t="array" ref="R68">IF(AND(INDEX(CapexSalvageMonth,ROW()-43)&lt;&gt;0,R$3&gt;=INDEX(CapexSalvageMonth,ROW()-43)),0,Q68+R31)</f>
        <v>0</v>
      </c>
      <c r="S68" s="75" cm="1">
        <f t="array" ref="S68">IF(AND(INDEX(CapexSalvageMonth,ROW()-43)&lt;&gt;0,S$3&gt;=INDEX(CapexSalvageMonth,ROW()-43)),0,R68+S31)</f>
        <v>0</v>
      </c>
      <c r="T68" s="75" cm="1">
        <f t="array" ref="T68">IF(AND(INDEX(CapexSalvageMonth,ROW()-43)&lt;&gt;0,T$3&gt;=INDEX(CapexSalvageMonth,ROW()-43)),0,S68+T31)</f>
        <v>0</v>
      </c>
      <c r="U68" s="75" cm="1">
        <f t="array" ref="U68">IF(AND(INDEX(CapexSalvageMonth,ROW()-43)&lt;&gt;0,U$3&gt;=INDEX(CapexSalvageMonth,ROW()-43)),0,T68+U31)</f>
        <v>0</v>
      </c>
      <c r="V68" s="76" cm="1">
        <f t="array" ref="V68">IF(AND(INDEX(CapexSalvageMonth,ROW()-43)&lt;&gt;0,V$3&gt;=INDEX(CapexSalvageMonth,ROW()-43)),0,U68+V31)</f>
        <v>0</v>
      </c>
      <c r="W68" s="74" cm="1">
        <f t="array" ref="W68">IF(AND(INDEX(CapexSalvageMonth,ROW()-43)&lt;&gt;0,W$3&gt;=INDEX(CapexSalvageMonth,ROW()-43)),0,V68+W31)</f>
        <v>0</v>
      </c>
      <c r="X68" s="75" cm="1">
        <f t="array" ref="X68">IF(AND(INDEX(CapexSalvageMonth,ROW()-43)&lt;&gt;0,X$3&gt;=INDEX(CapexSalvageMonth,ROW()-43)),0,W68+X31)</f>
        <v>0</v>
      </c>
      <c r="Y68" s="75" cm="1">
        <f t="array" ref="Y68">IF(AND(INDEX(CapexSalvageMonth,ROW()-43)&lt;&gt;0,Y$3&gt;=INDEX(CapexSalvageMonth,ROW()-43)),0,X68+Y31)</f>
        <v>0</v>
      </c>
      <c r="Z68" s="75" cm="1">
        <f t="array" ref="Z68">IF(AND(INDEX(CapexSalvageMonth,ROW()-43)&lt;&gt;0,Z$3&gt;=INDEX(CapexSalvageMonth,ROW()-43)),0,Y68+Z31)</f>
        <v>0</v>
      </c>
      <c r="AA68" s="75" cm="1">
        <f t="array" ref="AA68">IF(AND(INDEX(CapexSalvageMonth,ROW()-43)&lt;&gt;0,AA$3&gt;=INDEX(CapexSalvageMonth,ROW()-43)),0,Z68+AA31)</f>
        <v>0</v>
      </c>
      <c r="AB68" s="75" cm="1">
        <f t="array" ref="AB68">IF(AND(INDEX(CapexSalvageMonth,ROW()-43)&lt;&gt;0,AB$3&gt;=INDEX(CapexSalvageMonth,ROW()-43)),0,AA68+AB31)</f>
        <v>0</v>
      </c>
      <c r="AC68" s="75" cm="1">
        <f t="array" ref="AC68">IF(AND(INDEX(CapexSalvageMonth,ROW()-43)&lt;&gt;0,AC$3&gt;=INDEX(CapexSalvageMonth,ROW()-43)),0,AB68+AC31)</f>
        <v>0</v>
      </c>
      <c r="AD68" s="75" cm="1">
        <f t="array" ref="AD68">IF(AND(INDEX(CapexSalvageMonth,ROW()-43)&lt;&gt;0,AD$3&gt;=INDEX(CapexSalvageMonth,ROW()-43)),0,AC68+AD31)</f>
        <v>0</v>
      </c>
      <c r="AE68" s="75" cm="1">
        <f t="array" ref="AE68">IF(AND(INDEX(CapexSalvageMonth,ROW()-43)&lt;&gt;0,AE$3&gt;=INDEX(CapexSalvageMonth,ROW()-43)),0,AD68+AE31)</f>
        <v>0</v>
      </c>
      <c r="AF68" s="75" cm="1">
        <f t="array" ref="AF68">IF(AND(INDEX(CapexSalvageMonth,ROW()-43)&lt;&gt;0,AF$3&gt;=INDEX(CapexSalvageMonth,ROW()-43)),0,AE68+AF31)</f>
        <v>0</v>
      </c>
      <c r="AG68" s="75" cm="1">
        <f t="array" ref="AG68">IF(AND(INDEX(CapexSalvageMonth,ROW()-43)&lt;&gt;0,AG$3&gt;=INDEX(CapexSalvageMonth,ROW()-43)),0,AF68+AG31)</f>
        <v>0</v>
      </c>
      <c r="AH68" s="76" cm="1">
        <f t="array" ref="AH68">IF(AND(INDEX(CapexSalvageMonth,ROW()-43)&lt;&gt;0,AH$3&gt;=INDEX(CapexSalvageMonth,ROW()-43)),0,AG68+AH31)</f>
        <v>0</v>
      </c>
      <c r="AI68" s="74" cm="1">
        <f t="array" ref="AI68">IF(AND(INDEX(CapexSalvageMonth,ROW()-43)&lt;&gt;0,AI$3&gt;=INDEX(CapexSalvageMonth,ROW()-43)),0,AH68+AI31)</f>
        <v>0</v>
      </c>
      <c r="AJ68" s="75" cm="1">
        <f t="array" ref="AJ68">IF(AND(INDEX(CapexSalvageMonth,ROW()-43)&lt;&gt;0,AJ$3&gt;=INDEX(CapexSalvageMonth,ROW()-43)),0,AI68+AJ31)</f>
        <v>0</v>
      </c>
      <c r="AK68" s="75" cm="1">
        <f t="array" ref="AK68">IF(AND(INDEX(CapexSalvageMonth,ROW()-43)&lt;&gt;0,AK$3&gt;=INDEX(CapexSalvageMonth,ROW()-43)),0,AJ68+AK31)</f>
        <v>0</v>
      </c>
      <c r="AL68" s="75" cm="1">
        <f t="array" ref="AL68">IF(AND(INDEX(CapexSalvageMonth,ROW()-43)&lt;&gt;0,AL$3&gt;=INDEX(CapexSalvageMonth,ROW()-43)),0,AK68+AL31)</f>
        <v>0</v>
      </c>
      <c r="AM68" s="75" cm="1">
        <f t="array" ref="AM68">IF(AND(INDEX(CapexSalvageMonth,ROW()-43)&lt;&gt;0,AM$3&gt;=INDEX(CapexSalvageMonth,ROW()-43)),0,AL68+AM31)</f>
        <v>0</v>
      </c>
      <c r="AN68" s="75" cm="1">
        <f t="array" ref="AN68">IF(AND(INDEX(CapexSalvageMonth,ROW()-43)&lt;&gt;0,AN$3&gt;=INDEX(CapexSalvageMonth,ROW()-43)),0,AM68+AN31)</f>
        <v>0</v>
      </c>
      <c r="AO68" s="75" cm="1">
        <f t="array" ref="AO68">IF(AND(INDEX(CapexSalvageMonth,ROW()-43)&lt;&gt;0,AO$3&gt;=INDEX(CapexSalvageMonth,ROW()-43)),0,AN68+AO31)</f>
        <v>0</v>
      </c>
      <c r="AP68" s="75" cm="1">
        <f t="array" ref="AP68">IF(AND(INDEX(CapexSalvageMonth,ROW()-43)&lt;&gt;0,AP$3&gt;=INDEX(CapexSalvageMonth,ROW()-43)),0,AO68+AP31)</f>
        <v>0</v>
      </c>
      <c r="AQ68" s="75" cm="1">
        <f t="array" ref="AQ68">IF(AND(INDEX(CapexSalvageMonth,ROW()-43)&lt;&gt;0,AQ$3&gt;=INDEX(CapexSalvageMonth,ROW()-43)),0,AP68+AQ31)</f>
        <v>0</v>
      </c>
      <c r="AR68" s="75" cm="1">
        <f t="array" ref="AR68">IF(AND(INDEX(CapexSalvageMonth,ROW()-43)&lt;&gt;0,AR$3&gt;=INDEX(CapexSalvageMonth,ROW()-43)),0,AQ68+AR31)</f>
        <v>0</v>
      </c>
      <c r="AS68" s="75" cm="1">
        <f t="array" ref="AS68">IF(AND(INDEX(CapexSalvageMonth,ROW()-43)&lt;&gt;0,AS$3&gt;=INDEX(CapexSalvageMonth,ROW()-43)),0,AR68+AS31)</f>
        <v>0</v>
      </c>
      <c r="AT68" s="76" cm="1">
        <f t="array" ref="AT68">IF(AND(INDEX(CapexSalvageMonth,ROW()-43)&lt;&gt;0,AT$3&gt;=INDEX(CapexSalvageMonth,ROW()-43)),0,AS68+AT31)</f>
        <v>0</v>
      </c>
      <c r="AU68" s="74" cm="1">
        <f t="array" ref="AU68">IF(AND(INDEX(CapexSalvageMonth,ROW()-43)&lt;&gt;0,AU$3&gt;=INDEX(CapexSalvageMonth,ROW()-43)),0,AT68+AU31)</f>
        <v>0</v>
      </c>
      <c r="AV68" s="75" cm="1">
        <f t="array" ref="AV68">IF(AND(INDEX(CapexSalvageMonth,ROW()-43)&lt;&gt;0,AV$3&gt;=INDEX(CapexSalvageMonth,ROW()-43)),0,AU68+AV31)</f>
        <v>0</v>
      </c>
      <c r="AW68" s="75" cm="1">
        <f t="array" ref="AW68">IF(AND(INDEX(CapexSalvageMonth,ROW()-43)&lt;&gt;0,AW$3&gt;=INDEX(CapexSalvageMonth,ROW()-43)),0,AV68+AW31)</f>
        <v>0</v>
      </c>
      <c r="AX68" s="75" cm="1">
        <f t="array" ref="AX68">IF(AND(INDEX(CapexSalvageMonth,ROW()-43)&lt;&gt;0,AX$3&gt;=INDEX(CapexSalvageMonth,ROW()-43)),0,AW68+AX31)</f>
        <v>0</v>
      </c>
      <c r="AY68" s="75" cm="1">
        <f t="array" ref="AY68">IF(AND(INDEX(CapexSalvageMonth,ROW()-43)&lt;&gt;0,AY$3&gt;=INDEX(CapexSalvageMonth,ROW()-43)),0,AX68+AY31)</f>
        <v>0</v>
      </c>
      <c r="AZ68" s="75" cm="1">
        <f t="array" ref="AZ68">IF(AND(INDEX(CapexSalvageMonth,ROW()-43)&lt;&gt;0,AZ$3&gt;=INDEX(CapexSalvageMonth,ROW()-43)),0,AY68+AZ31)</f>
        <v>0</v>
      </c>
      <c r="BA68" s="75" cm="1">
        <f t="array" ref="BA68">IF(AND(INDEX(CapexSalvageMonth,ROW()-43)&lt;&gt;0,BA$3&gt;=INDEX(CapexSalvageMonth,ROW()-43)),0,AZ68+BA31)</f>
        <v>0</v>
      </c>
      <c r="BB68" s="75" cm="1">
        <f t="array" ref="BB68">IF(AND(INDEX(CapexSalvageMonth,ROW()-43)&lt;&gt;0,BB$3&gt;=INDEX(CapexSalvageMonth,ROW()-43)),0,BA68+BB31)</f>
        <v>0</v>
      </c>
      <c r="BC68" s="75" cm="1">
        <f t="array" ref="BC68">IF(AND(INDEX(CapexSalvageMonth,ROW()-43)&lt;&gt;0,BC$3&gt;=INDEX(CapexSalvageMonth,ROW()-43)),0,BB68+BC31)</f>
        <v>0</v>
      </c>
      <c r="BD68" s="75" cm="1">
        <f t="array" ref="BD68">IF(AND(INDEX(CapexSalvageMonth,ROW()-43)&lt;&gt;0,BD$3&gt;=INDEX(CapexSalvageMonth,ROW()-43)),0,BC68+BD31)</f>
        <v>0</v>
      </c>
      <c r="BE68" s="75" cm="1">
        <f t="array" ref="BE68">IF(AND(INDEX(CapexSalvageMonth,ROW()-43)&lt;&gt;0,BE$3&gt;=INDEX(CapexSalvageMonth,ROW()-43)),0,BD68+BE31)</f>
        <v>0</v>
      </c>
      <c r="BF68" s="76" cm="1">
        <f t="array" ref="BF68">IF(AND(INDEX(CapexSalvageMonth,ROW()-43)&lt;&gt;0,BF$3&gt;=INDEX(CapexSalvageMonth,ROW()-43)),0,BE68+BF31)</f>
        <v>0</v>
      </c>
      <c r="BG68" s="74" cm="1">
        <f t="array" ref="BG68">IF(AND(INDEX(CapexSalvageMonth,ROW()-43)&lt;&gt;0,BG$3&gt;=INDEX(CapexSalvageMonth,ROW()-43)),0,BF68+BG31)</f>
        <v>0</v>
      </c>
      <c r="BH68" s="75" cm="1">
        <f t="array" ref="BH68">IF(AND(INDEX(CapexSalvageMonth,ROW()-43)&lt;&gt;0,BH$3&gt;=INDEX(CapexSalvageMonth,ROW()-43)),0,BG68+BH31)</f>
        <v>0</v>
      </c>
      <c r="BI68" s="75" cm="1">
        <f t="array" ref="BI68">IF(AND(INDEX(CapexSalvageMonth,ROW()-43)&lt;&gt;0,BI$3&gt;=INDEX(CapexSalvageMonth,ROW()-43)),0,BH68+BI31)</f>
        <v>0</v>
      </c>
      <c r="BJ68" s="75" cm="1">
        <f t="array" ref="BJ68">IF(AND(INDEX(CapexSalvageMonth,ROW()-43)&lt;&gt;0,BJ$3&gt;=INDEX(CapexSalvageMonth,ROW()-43)),0,BI68+BJ31)</f>
        <v>0</v>
      </c>
      <c r="BK68" s="75" cm="1">
        <f t="array" ref="BK68">IF(AND(INDEX(CapexSalvageMonth,ROW()-43)&lt;&gt;0,BK$3&gt;=INDEX(CapexSalvageMonth,ROW()-43)),0,BJ68+BK31)</f>
        <v>0</v>
      </c>
      <c r="BL68" s="75" cm="1">
        <f t="array" ref="BL68">IF(AND(INDEX(CapexSalvageMonth,ROW()-43)&lt;&gt;0,BL$3&gt;=INDEX(CapexSalvageMonth,ROW()-43)),0,BK68+BL31)</f>
        <v>0</v>
      </c>
      <c r="BM68" s="75" cm="1">
        <f t="array" ref="BM68">IF(AND(INDEX(CapexSalvageMonth,ROW()-43)&lt;&gt;0,BM$3&gt;=INDEX(CapexSalvageMonth,ROW()-43)),0,BL68+BM31)</f>
        <v>0</v>
      </c>
      <c r="BN68" s="75" cm="1">
        <f t="array" ref="BN68">IF(AND(INDEX(CapexSalvageMonth,ROW()-43)&lt;&gt;0,BN$3&gt;=INDEX(CapexSalvageMonth,ROW()-43)),0,BM68+BN31)</f>
        <v>0</v>
      </c>
      <c r="BO68" s="75" cm="1">
        <f t="array" ref="BO68">IF(AND(INDEX(CapexSalvageMonth,ROW()-43)&lt;&gt;0,BO$3&gt;=INDEX(CapexSalvageMonth,ROW()-43)),0,BN68+BO31)</f>
        <v>0</v>
      </c>
      <c r="BP68" s="75" cm="1">
        <f t="array" ref="BP68">IF(AND(INDEX(CapexSalvageMonth,ROW()-43)&lt;&gt;0,BP$3&gt;=INDEX(CapexSalvageMonth,ROW()-43)),0,BO68+BP31)</f>
        <v>0</v>
      </c>
      <c r="BQ68" s="75" cm="1">
        <f t="array" ref="BQ68">IF(AND(INDEX(CapexSalvageMonth,ROW()-43)&lt;&gt;0,BQ$3&gt;=INDEX(CapexSalvageMonth,ROW()-43)),0,BP68+BQ31)</f>
        <v>0</v>
      </c>
      <c r="BR68" s="76" cm="1">
        <f t="array" ref="BR68">IF(AND(INDEX(CapexSalvageMonth,ROW()-43)&lt;&gt;0,BR$3&gt;=INDEX(CapexSalvageMonth,ROW()-43)),0,BQ68+BR31)</f>
        <v>0</v>
      </c>
    </row>
    <row r="69" spans="1:70" hidden="1" x14ac:dyDescent="0.25">
      <c r="C69" s="64">
        <f t="shared" si="24"/>
        <v>0</v>
      </c>
      <c r="E69" s="65">
        <f t="shared" si="19"/>
        <v>0</v>
      </c>
      <c r="F69" s="65">
        <f t="shared" si="20"/>
        <v>0</v>
      </c>
      <c r="G69" s="65">
        <f t="shared" si="21"/>
        <v>0</v>
      </c>
      <c r="H69" s="65">
        <f t="shared" si="22"/>
        <v>0</v>
      </c>
      <c r="I69" s="65">
        <f t="shared" si="23"/>
        <v>0</v>
      </c>
      <c r="J69" s="8"/>
      <c r="K69" s="77" cm="1">
        <f t="array" ref="K69">IF(AND(INDEX(CapexSalvageMonth,ROW()-43)&lt;&gt;0,K$3&gt;=INDEX(CapexSalvageMonth,ROW()-43)),0,K32)</f>
        <v>0</v>
      </c>
      <c r="L69" s="78" cm="1">
        <f t="array" ref="L69">IF(AND(INDEX(CapexSalvageMonth,ROW()-43)&lt;&gt;0,L$3&gt;=INDEX(CapexSalvageMonth,ROW()-43)),0,K69+L32)</f>
        <v>0</v>
      </c>
      <c r="M69" s="78" cm="1">
        <f t="array" ref="M69">IF(AND(INDEX(CapexSalvageMonth,ROW()-43)&lt;&gt;0,M$3&gt;=INDEX(CapexSalvageMonth,ROW()-43)),0,L69+M32)</f>
        <v>0</v>
      </c>
      <c r="N69" s="78" cm="1">
        <f t="array" ref="N69">IF(AND(INDEX(CapexSalvageMonth,ROW()-43)&lt;&gt;0,N$3&gt;=INDEX(CapexSalvageMonth,ROW()-43)),0,M69+N32)</f>
        <v>0</v>
      </c>
      <c r="O69" s="78" cm="1">
        <f t="array" ref="O69">IF(AND(INDEX(CapexSalvageMonth,ROW()-43)&lt;&gt;0,O$3&gt;=INDEX(CapexSalvageMonth,ROW()-43)),0,N69+O32)</f>
        <v>0</v>
      </c>
      <c r="P69" s="78" cm="1">
        <f t="array" ref="P69">IF(AND(INDEX(CapexSalvageMonth,ROW()-43)&lt;&gt;0,P$3&gt;=INDEX(CapexSalvageMonth,ROW()-43)),0,O69+P32)</f>
        <v>0</v>
      </c>
      <c r="Q69" s="78" cm="1">
        <f t="array" ref="Q69">IF(AND(INDEX(CapexSalvageMonth,ROW()-43)&lt;&gt;0,Q$3&gt;=INDEX(CapexSalvageMonth,ROW()-43)),0,P69+Q32)</f>
        <v>0</v>
      </c>
      <c r="R69" s="78" cm="1">
        <f t="array" ref="R69">IF(AND(INDEX(CapexSalvageMonth,ROW()-43)&lt;&gt;0,R$3&gt;=INDEX(CapexSalvageMonth,ROW()-43)),0,Q69+R32)</f>
        <v>0</v>
      </c>
      <c r="S69" s="78" cm="1">
        <f t="array" ref="S69">IF(AND(INDEX(CapexSalvageMonth,ROW()-43)&lt;&gt;0,S$3&gt;=INDEX(CapexSalvageMonth,ROW()-43)),0,R69+S32)</f>
        <v>0</v>
      </c>
      <c r="T69" s="78" cm="1">
        <f t="array" ref="T69">IF(AND(INDEX(CapexSalvageMonth,ROW()-43)&lt;&gt;0,T$3&gt;=INDEX(CapexSalvageMonth,ROW()-43)),0,S69+T32)</f>
        <v>0</v>
      </c>
      <c r="U69" s="79" cm="1">
        <f t="array" ref="U69">IF(AND(INDEX(CapexSalvageMonth,ROW()-43)&lt;&gt;0,U$3&gt;=INDEX(CapexSalvageMonth,ROW()-43)),0,T69+U32)</f>
        <v>0</v>
      </c>
      <c r="V69" s="80" cm="1">
        <f t="array" ref="V69">IF(AND(INDEX(CapexSalvageMonth,ROW()-43)&lt;&gt;0,V$3&gt;=INDEX(CapexSalvageMonth,ROW()-43)),0,U69+V32)</f>
        <v>0</v>
      </c>
      <c r="W69" s="77" cm="1">
        <f t="array" ref="W69">IF(AND(INDEX(CapexSalvageMonth,ROW()-43)&lt;&gt;0,W$3&gt;=INDEX(CapexSalvageMonth,ROW()-43)),0,V69+W32)</f>
        <v>0</v>
      </c>
      <c r="X69" s="78" cm="1">
        <f t="array" ref="X69">IF(AND(INDEX(CapexSalvageMonth,ROW()-43)&lt;&gt;0,X$3&gt;=INDEX(CapexSalvageMonth,ROW()-43)),0,W69+X32)</f>
        <v>0</v>
      </c>
      <c r="Y69" s="78" cm="1">
        <f t="array" ref="Y69">IF(AND(INDEX(CapexSalvageMonth,ROW()-43)&lt;&gt;0,Y$3&gt;=INDEX(CapexSalvageMonth,ROW()-43)),0,X69+Y32)</f>
        <v>0</v>
      </c>
      <c r="Z69" s="78" cm="1">
        <f t="array" ref="Z69">IF(AND(INDEX(CapexSalvageMonth,ROW()-43)&lt;&gt;0,Z$3&gt;=INDEX(CapexSalvageMonth,ROW()-43)),0,Y69+Z32)</f>
        <v>0</v>
      </c>
      <c r="AA69" s="78" cm="1">
        <f t="array" ref="AA69">IF(AND(INDEX(CapexSalvageMonth,ROW()-43)&lt;&gt;0,AA$3&gt;=INDEX(CapexSalvageMonth,ROW()-43)),0,Z69+AA32)</f>
        <v>0</v>
      </c>
      <c r="AB69" s="78" cm="1">
        <f t="array" ref="AB69">IF(AND(INDEX(CapexSalvageMonth,ROW()-43)&lt;&gt;0,AB$3&gt;=INDEX(CapexSalvageMonth,ROW()-43)),0,AA69+AB32)</f>
        <v>0</v>
      </c>
      <c r="AC69" s="78" cm="1">
        <f t="array" ref="AC69">IF(AND(INDEX(CapexSalvageMonth,ROW()-43)&lt;&gt;0,AC$3&gt;=INDEX(CapexSalvageMonth,ROW()-43)),0,AB69+AC32)</f>
        <v>0</v>
      </c>
      <c r="AD69" s="78" cm="1">
        <f t="array" ref="AD69">IF(AND(INDEX(CapexSalvageMonth,ROW()-43)&lt;&gt;0,AD$3&gt;=INDEX(CapexSalvageMonth,ROW()-43)),0,AC69+AD32)</f>
        <v>0</v>
      </c>
      <c r="AE69" s="78" cm="1">
        <f t="array" ref="AE69">IF(AND(INDEX(CapexSalvageMonth,ROW()-43)&lt;&gt;0,AE$3&gt;=INDEX(CapexSalvageMonth,ROW()-43)),0,AD69+AE32)</f>
        <v>0</v>
      </c>
      <c r="AF69" s="78" cm="1">
        <f t="array" ref="AF69">IF(AND(INDEX(CapexSalvageMonth,ROW()-43)&lt;&gt;0,AF$3&gt;=INDEX(CapexSalvageMonth,ROW()-43)),0,AE69+AF32)</f>
        <v>0</v>
      </c>
      <c r="AG69" s="78" cm="1">
        <f t="array" ref="AG69">IF(AND(INDEX(CapexSalvageMonth,ROW()-43)&lt;&gt;0,AG$3&gt;=INDEX(CapexSalvageMonth,ROW()-43)),0,AF69+AG32)</f>
        <v>0</v>
      </c>
      <c r="AH69" s="80" cm="1">
        <f t="array" ref="AH69">IF(AND(INDEX(CapexSalvageMonth,ROW()-43)&lt;&gt;0,AH$3&gt;=INDEX(CapexSalvageMonth,ROW()-43)),0,AG69+AH32)</f>
        <v>0</v>
      </c>
      <c r="AI69" s="77" cm="1">
        <f t="array" ref="AI69">IF(AND(INDEX(CapexSalvageMonth,ROW()-43)&lt;&gt;0,AI$3&gt;=INDEX(CapexSalvageMonth,ROW()-43)),0,AH69+AI32)</f>
        <v>0</v>
      </c>
      <c r="AJ69" s="78" cm="1">
        <f t="array" ref="AJ69">IF(AND(INDEX(CapexSalvageMonth,ROW()-43)&lt;&gt;0,AJ$3&gt;=INDEX(CapexSalvageMonth,ROW()-43)),0,AI69+AJ32)</f>
        <v>0</v>
      </c>
      <c r="AK69" s="78" cm="1">
        <f t="array" ref="AK69">IF(AND(INDEX(CapexSalvageMonth,ROW()-43)&lt;&gt;0,AK$3&gt;=INDEX(CapexSalvageMonth,ROW()-43)),0,AJ69+AK32)</f>
        <v>0</v>
      </c>
      <c r="AL69" s="78" cm="1">
        <f t="array" ref="AL69">IF(AND(INDEX(CapexSalvageMonth,ROW()-43)&lt;&gt;0,AL$3&gt;=INDEX(CapexSalvageMonth,ROW()-43)),0,AK69+AL32)</f>
        <v>0</v>
      </c>
      <c r="AM69" s="78" cm="1">
        <f t="array" ref="AM69">IF(AND(INDEX(CapexSalvageMonth,ROW()-43)&lt;&gt;0,AM$3&gt;=INDEX(CapexSalvageMonth,ROW()-43)),0,AL69+AM32)</f>
        <v>0</v>
      </c>
      <c r="AN69" s="78" cm="1">
        <f t="array" ref="AN69">IF(AND(INDEX(CapexSalvageMonth,ROW()-43)&lt;&gt;0,AN$3&gt;=INDEX(CapexSalvageMonth,ROW()-43)),0,AM69+AN32)</f>
        <v>0</v>
      </c>
      <c r="AO69" s="78" cm="1">
        <f t="array" ref="AO69">IF(AND(INDEX(CapexSalvageMonth,ROW()-43)&lt;&gt;0,AO$3&gt;=INDEX(CapexSalvageMonth,ROW()-43)),0,AN69+AO32)</f>
        <v>0</v>
      </c>
      <c r="AP69" s="78" cm="1">
        <f t="array" ref="AP69">IF(AND(INDEX(CapexSalvageMonth,ROW()-43)&lt;&gt;0,AP$3&gt;=INDEX(CapexSalvageMonth,ROW()-43)),0,AO69+AP32)</f>
        <v>0</v>
      </c>
      <c r="AQ69" s="78" cm="1">
        <f t="array" ref="AQ69">IF(AND(INDEX(CapexSalvageMonth,ROW()-43)&lt;&gt;0,AQ$3&gt;=INDEX(CapexSalvageMonth,ROW()-43)),0,AP69+AQ32)</f>
        <v>0</v>
      </c>
      <c r="AR69" s="78" cm="1">
        <f t="array" ref="AR69">IF(AND(INDEX(CapexSalvageMonth,ROW()-43)&lt;&gt;0,AR$3&gt;=INDEX(CapexSalvageMonth,ROW()-43)),0,AQ69+AR32)</f>
        <v>0</v>
      </c>
      <c r="AS69" s="78" cm="1">
        <f t="array" ref="AS69">IF(AND(INDEX(CapexSalvageMonth,ROW()-43)&lt;&gt;0,AS$3&gt;=INDEX(CapexSalvageMonth,ROW()-43)),0,AR69+AS32)</f>
        <v>0</v>
      </c>
      <c r="AT69" s="80" cm="1">
        <f t="array" ref="AT69">IF(AND(INDEX(CapexSalvageMonth,ROW()-43)&lt;&gt;0,AT$3&gt;=INDEX(CapexSalvageMonth,ROW()-43)),0,AS69+AT32)</f>
        <v>0</v>
      </c>
      <c r="AU69" s="77" cm="1">
        <f t="array" ref="AU69">IF(AND(INDEX(CapexSalvageMonth,ROW()-43)&lt;&gt;0,AU$3&gt;=INDEX(CapexSalvageMonth,ROW()-43)),0,AT69+AU32)</f>
        <v>0</v>
      </c>
      <c r="AV69" s="78" cm="1">
        <f t="array" ref="AV69">IF(AND(INDEX(CapexSalvageMonth,ROW()-43)&lt;&gt;0,AV$3&gt;=INDEX(CapexSalvageMonth,ROW()-43)),0,AU69+AV32)</f>
        <v>0</v>
      </c>
      <c r="AW69" s="78" cm="1">
        <f t="array" ref="AW69">IF(AND(INDEX(CapexSalvageMonth,ROW()-43)&lt;&gt;0,AW$3&gt;=INDEX(CapexSalvageMonth,ROW()-43)),0,AV69+AW32)</f>
        <v>0</v>
      </c>
      <c r="AX69" s="78" cm="1">
        <f t="array" ref="AX69">IF(AND(INDEX(CapexSalvageMonth,ROW()-43)&lt;&gt;0,AX$3&gt;=INDEX(CapexSalvageMonth,ROW()-43)),0,AW69+AX32)</f>
        <v>0</v>
      </c>
      <c r="AY69" s="78" cm="1">
        <f t="array" ref="AY69">IF(AND(INDEX(CapexSalvageMonth,ROW()-43)&lt;&gt;0,AY$3&gt;=INDEX(CapexSalvageMonth,ROW()-43)),0,AX69+AY32)</f>
        <v>0</v>
      </c>
      <c r="AZ69" s="78" cm="1">
        <f t="array" ref="AZ69">IF(AND(INDEX(CapexSalvageMonth,ROW()-43)&lt;&gt;0,AZ$3&gt;=INDEX(CapexSalvageMonth,ROW()-43)),0,AY69+AZ32)</f>
        <v>0</v>
      </c>
      <c r="BA69" s="78" cm="1">
        <f t="array" ref="BA69">IF(AND(INDEX(CapexSalvageMonth,ROW()-43)&lt;&gt;0,BA$3&gt;=INDEX(CapexSalvageMonth,ROW()-43)),0,AZ69+BA32)</f>
        <v>0</v>
      </c>
      <c r="BB69" s="78" cm="1">
        <f t="array" ref="BB69">IF(AND(INDEX(CapexSalvageMonth,ROW()-43)&lt;&gt;0,BB$3&gt;=INDEX(CapexSalvageMonth,ROW()-43)),0,BA69+BB32)</f>
        <v>0</v>
      </c>
      <c r="BC69" s="78" cm="1">
        <f t="array" ref="BC69">IF(AND(INDEX(CapexSalvageMonth,ROW()-43)&lt;&gt;0,BC$3&gt;=INDEX(CapexSalvageMonth,ROW()-43)),0,BB69+BC32)</f>
        <v>0</v>
      </c>
      <c r="BD69" s="78" cm="1">
        <f t="array" ref="BD69">IF(AND(INDEX(CapexSalvageMonth,ROW()-43)&lt;&gt;0,BD$3&gt;=INDEX(CapexSalvageMonth,ROW()-43)),0,BC69+BD32)</f>
        <v>0</v>
      </c>
      <c r="BE69" s="78" cm="1">
        <f t="array" ref="BE69">IF(AND(INDEX(CapexSalvageMonth,ROW()-43)&lt;&gt;0,BE$3&gt;=INDEX(CapexSalvageMonth,ROW()-43)),0,BD69+BE32)</f>
        <v>0</v>
      </c>
      <c r="BF69" s="80" cm="1">
        <f t="array" ref="BF69">IF(AND(INDEX(CapexSalvageMonth,ROW()-43)&lt;&gt;0,BF$3&gt;=INDEX(CapexSalvageMonth,ROW()-43)),0,BE69+BF32)</f>
        <v>0</v>
      </c>
      <c r="BG69" s="77" cm="1">
        <f t="array" ref="BG69">IF(AND(INDEX(CapexSalvageMonth,ROW()-43)&lt;&gt;0,BG$3&gt;=INDEX(CapexSalvageMonth,ROW()-43)),0,BF69+BG32)</f>
        <v>0</v>
      </c>
      <c r="BH69" s="78" cm="1">
        <f t="array" ref="BH69">IF(AND(INDEX(CapexSalvageMonth,ROW()-43)&lt;&gt;0,BH$3&gt;=INDEX(CapexSalvageMonth,ROW()-43)),0,BG69+BH32)</f>
        <v>0</v>
      </c>
      <c r="BI69" s="78" cm="1">
        <f t="array" ref="BI69">IF(AND(INDEX(CapexSalvageMonth,ROW()-43)&lt;&gt;0,BI$3&gt;=INDEX(CapexSalvageMonth,ROW()-43)),0,BH69+BI32)</f>
        <v>0</v>
      </c>
      <c r="BJ69" s="78" cm="1">
        <f t="array" ref="BJ69">IF(AND(INDEX(CapexSalvageMonth,ROW()-43)&lt;&gt;0,BJ$3&gt;=INDEX(CapexSalvageMonth,ROW()-43)),0,BI69+BJ32)</f>
        <v>0</v>
      </c>
      <c r="BK69" s="78" cm="1">
        <f t="array" ref="BK69">IF(AND(INDEX(CapexSalvageMonth,ROW()-43)&lt;&gt;0,BK$3&gt;=INDEX(CapexSalvageMonth,ROW()-43)),0,BJ69+BK32)</f>
        <v>0</v>
      </c>
      <c r="BL69" s="78" cm="1">
        <f t="array" ref="BL69">IF(AND(INDEX(CapexSalvageMonth,ROW()-43)&lt;&gt;0,BL$3&gt;=INDEX(CapexSalvageMonth,ROW()-43)),0,BK69+BL32)</f>
        <v>0</v>
      </c>
      <c r="BM69" s="78" cm="1">
        <f t="array" ref="BM69">IF(AND(INDEX(CapexSalvageMonth,ROW()-43)&lt;&gt;0,BM$3&gt;=INDEX(CapexSalvageMonth,ROW()-43)),0,BL69+BM32)</f>
        <v>0</v>
      </c>
      <c r="BN69" s="78" cm="1">
        <f t="array" ref="BN69">IF(AND(INDEX(CapexSalvageMonth,ROW()-43)&lt;&gt;0,BN$3&gt;=INDEX(CapexSalvageMonth,ROW()-43)),0,BM69+BN32)</f>
        <v>0</v>
      </c>
      <c r="BO69" s="78" cm="1">
        <f t="array" ref="BO69">IF(AND(INDEX(CapexSalvageMonth,ROW()-43)&lt;&gt;0,BO$3&gt;=INDEX(CapexSalvageMonth,ROW()-43)),0,BN69+BO32)</f>
        <v>0</v>
      </c>
      <c r="BP69" s="78" cm="1">
        <f t="array" ref="BP69">IF(AND(INDEX(CapexSalvageMonth,ROW()-43)&lt;&gt;0,BP$3&gt;=INDEX(CapexSalvageMonth,ROW()-43)),0,BO69+BP32)</f>
        <v>0</v>
      </c>
      <c r="BQ69" s="78" cm="1">
        <f t="array" ref="BQ69">IF(AND(INDEX(CapexSalvageMonth,ROW()-43)&lt;&gt;0,BQ$3&gt;=INDEX(CapexSalvageMonth,ROW()-43)),0,BP69+BQ32)</f>
        <v>0</v>
      </c>
      <c r="BR69" s="80" cm="1">
        <f t="array" ref="BR69">IF(AND(INDEX(CapexSalvageMonth,ROW()-43)&lt;&gt;0,BR$3&gt;=INDEX(CapexSalvageMonth,ROW()-43)),0,BQ69+BR32)</f>
        <v>0</v>
      </c>
    </row>
    <row r="70" spans="1:70" s="10" customFormat="1" hidden="1" x14ac:dyDescent="0.25">
      <c r="A70" s="246"/>
      <c r="B70" s="246"/>
      <c r="C70" s="9" t="s">
        <v>58</v>
      </c>
      <c r="D70" s="8"/>
      <c r="E70" s="9"/>
      <c r="F70" s="9"/>
      <c r="G70" s="9"/>
      <c r="H70" s="9"/>
      <c r="I70" s="9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9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9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9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9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9"/>
    </row>
    <row r="71" spans="1:70" hidden="1" x14ac:dyDescent="0.25">
      <c r="C71" s="61" t="s">
        <v>150</v>
      </c>
      <c r="D71" s="66"/>
      <c r="E71" s="62">
        <f t="shared" ref="E71:E77" si="25">V71</f>
        <v>180</v>
      </c>
      <c r="F71" s="62">
        <f t="shared" ref="F71:F77" si="26">AH71</f>
        <v>180</v>
      </c>
      <c r="G71" s="62">
        <f t="shared" ref="G71:G77" si="27">AT71</f>
        <v>180</v>
      </c>
      <c r="H71" s="62">
        <f t="shared" ref="H71:H77" si="28">BF71</f>
        <v>0</v>
      </c>
      <c r="I71" s="62">
        <f t="shared" ref="I71:I77" si="29">BR71</f>
        <v>0</v>
      </c>
      <c r="J71" s="66"/>
      <c r="K71" s="63">
        <f t="shared" ref="K71:T75" si="30">SUMIF(CapexCategory,$C71,K$44:K$69)</f>
        <v>0</v>
      </c>
      <c r="L71" s="81">
        <f t="shared" si="30"/>
        <v>0</v>
      </c>
      <c r="M71" s="81">
        <f t="shared" si="30"/>
        <v>0</v>
      </c>
      <c r="N71" s="81">
        <f t="shared" si="30"/>
        <v>0</v>
      </c>
      <c r="O71" s="81">
        <f t="shared" si="30"/>
        <v>0</v>
      </c>
      <c r="P71" s="81">
        <f t="shared" si="30"/>
        <v>0</v>
      </c>
      <c r="Q71" s="81">
        <f t="shared" si="30"/>
        <v>0</v>
      </c>
      <c r="R71" s="81">
        <f t="shared" si="30"/>
        <v>0</v>
      </c>
      <c r="S71" s="81">
        <f t="shared" si="30"/>
        <v>180</v>
      </c>
      <c r="T71" s="81">
        <f t="shared" si="30"/>
        <v>180</v>
      </c>
      <c r="U71" s="82">
        <f t="shared" ref="U71:AD75" si="31">SUMIF(CapexCategory,$C71,U$44:U$69)</f>
        <v>180</v>
      </c>
      <c r="V71" s="83">
        <f t="shared" si="31"/>
        <v>180</v>
      </c>
      <c r="W71" s="63">
        <f t="shared" si="31"/>
        <v>180</v>
      </c>
      <c r="X71" s="81">
        <f t="shared" si="31"/>
        <v>180</v>
      </c>
      <c r="Y71" s="81">
        <f t="shared" si="31"/>
        <v>180</v>
      </c>
      <c r="Z71" s="81">
        <f t="shared" si="31"/>
        <v>180</v>
      </c>
      <c r="AA71" s="81">
        <f t="shared" si="31"/>
        <v>180</v>
      </c>
      <c r="AB71" s="81">
        <f t="shared" si="31"/>
        <v>180</v>
      </c>
      <c r="AC71" s="81">
        <f t="shared" si="31"/>
        <v>180</v>
      </c>
      <c r="AD71" s="81">
        <f t="shared" si="31"/>
        <v>180</v>
      </c>
      <c r="AE71" s="81">
        <f t="shared" ref="AE71:AN75" si="32">SUMIF(CapexCategory,$C71,AE$44:AE$69)</f>
        <v>180</v>
      </c>
      <c r="AF71" s="81">
        <f t="shared" si="32"/>
        <v>180</v>
      </c>
      <c r="AG71" s="81">
        <f t="shared" si="32"/>
        <v>180</v>
      </c>
      <c r="AH71" s="83">
        <f t="shared" si="32"/>
        <v>180</v>
      </c>
      <c r="AI71" s="63">
        <f t="shared" si="32"/>
        <v>180</v>
      </c>
      <c r="AJ71" s="81">
        <f t="shared" si="32"/>
        <v>180</v>
      </c>
      <c r="AK71" s="81">
        <f t="shared" si="32"/>
        <v>180</v>
      </c>
      <c r="AL71" s="81">
        <f t="shared" si="32"/>
        <v>180</v>
      </c>
      <c r="AM71" s="81">
        <f t="shared" si="32"/>
        <v>180</v>
      </c>
      <c r="AN71" s="81">
        <f t="shared" si="32"/>
        <v>180</v>
      </c>
      <c r="AO71" s="81">
        <f t="shared" ref="AO71:AX75" si="33">SUMIF(CapexCategory,$C71,AO$44:AO$69)</f>
        <v>180</v>
      </c>
      <c r="AP71" s="81">
        <f t="shared" si="33"/>
        <v>180</v>
      </c>
      <c r="AQ71" s="81">
        <f t="shared" si="33"/>
        <v>180</v>
      </c>
      <c r="AR71" s="81">
        <f t="shared" si="33"/>
        <v>180</v>
      </c>
      <c r="AS71" s="81">
        <f t="shared" si="33"/>
        <v>180</v>
      </c>
      <c r="AT71" s="83">
        <f t="shared" si="33"/>
        <v>180</v>
      </c>
      <c r="AU71" s="63">
        <f t="shared" si="33"/>
        <v>180</v>
      </c>
      <c r="AV71" s="81">
        <f t="shared" si="33"/>
        <v>180</v>
      </c>
      <c r="AW71" s="81">
        <f t="shared" si="33"/>
        <v>180</v>
      </c>
      <c r="AX71" s="81">
        <f t="shared" si="33"/>
        <v>0</v>
      </c>
      <c r="AY71" s="81">
        <f t="shared" ref="AY71:BH75" si="34">SUMIF(CapexCategory,$C71,AY$44:AY$69)</f>
        <v>0</v>
      </c>
      <c r="AZ71" s="81">
        <f t="shared" si="34"/>
        <v>0</v>
      </c>
      <c r="BA71" s="81">
        <f t="shared" si="34"/>
        <v>0</v>
      </c>
      <c r="BB71" s="81">
        <f t="shared" si="34"/>
        <v>0</v>
      </c>
      <c r="BC71" s="81">
        <f t="shared" si="34"/>
        <v>0</v>
      </c>
      <c r="BD71" s="81">
        <f t="shared" si="34"/>
        <v>0</v>
      </c>
      <c r="BE71" s="81">
        <f t="shared" si="34"/>
        <v>0</v>
      </c>
      <c r="BF71" s="83">
        <f t="shared" si="34"/>
        <v>0</v>
      </c>
      <c r="BG71" s="63">
        <f t="shared" si="34"/>
        <v>0</v>
      </c>
      <c r="BH71" s="81">
        <f t="shared" si="34"/>
        <v>0</v>
      </c>
      <c r="BI71" s="81">
        <f t="shared" ref="BI71:BR75" si="35">SUMIF(CapexCategory,$C71,BI$44:BI$69)</f>
        <v>0</v>
      </c>
      <c r="BJ71" s="81">
        <f t="shared" si="35"/>
        <v>0</v>
      </c>
      <c r="BK71" s="81">
        <f t="shared" si="35"/>
        <v>0</v>
      </c>
      <c r="BL71" s="81">
        <f t="shared" si="35"/>
        <v>0</v>
      </c>
      <c r="BM71" s="81">
        <f t="shared" si="35"/>
        <v>0</v>
      </c>
      <c r="BN71" s="81">
        <f t="shared" si="35"/>
        <v>0</v>
      </c>
      <c r="BO71" s="81">
        <f t="shared" si="35"/>
        <v>0</v>
      </c>
      <c r="BP71" s="81">
        <f t="shared" si="35"/>
        <v>0</v>
      </c>
      <c r="BQ71" s="81">
        <f t="shared" si="35"/>
        <v>0</v>
      </c>
      <c r="BR71" s="83">
        <f t="shared" si="35"/>
        <v>0</v>
      </c>
    </row>
    <row r="72" spans="1:70" hidden="1" x14ac:dyDescent="0.25">
      <c r="C72" s="84" t="s">
        <v>153</v>
      </c>
      <c r="E72" s="85">
        <f t="shared" si="25"/>
        <v>0</v>
      </c>
      <c r="F72" s="85">
        <f t="shared" si="26"/>
        <v>0</v>
      </c>
      <c r="G72" s="85">
        <f t="shared" si="27"/>
        <v>0</v>
      </c>
      <c r="H72" s="85">
        <f t="shared" si="28"/>
        <v>0</v>
      </c>
      <c r="I72" s="85">
        <f t="shared" si="29"/>
        <v>0</v>
      </c>
      <c r="J72" s="8"/>
      <c r="K72" s="86">
        <f t="shared" si="30"/>
        <v>0</v>
      </c>
      <c r="L72" s="75">
        <f t="shared" si="30"/>
        <v>0</v>
      </c>
      <c r="M72" s="75">
        <f t="shared" si="30"/>
        <v>0</v>
      </c>
      <c r="N72" s="75">
        <f t="shared" si="30"/>
        <v>0</v>
      </c>
      <c r="O72" s="75">
        <f t="shared" si="30"/>
        <v>0</v>
      </c>
      <c r="P72" s="75">
        <f t="shared" si="30"/>
        <v>0</v>
      </c>
      <c r="Q72" s="75">
        <f t="shared" si="30"/>
        <v>0</v>
      </c>
      <c r="R72" s="75">
        <f t="shared" si="30"/>
        <v>0</v>
      </c>
      <c r="S72" s="75">
        <f t="shared" si="30"/>
        <v>0</v>
      </c>
      <c r="T72" s="75">
        <f t="shared" si="30"/>
        <v>0</v>
      </c>
      <c r="U72" s="87">
        <f t="shared" si="31"/>
        <v>0</v>
      </c>
      <c r="V72" s="88">
        <f t="shared" si="31"/>
        <v>0</v>
      </c>
      <c r="W72" s="86">
        <f t="shared" si="31"/>
        <v>0</v>
      </c>
      <c r="X72" s="75">
        <f t="shared" si="31"/>
        <v>0</v>
      </c>
      <c r="Y72" s="75">
        <f t="shared" si="31"/>
        <v>0</v>
      </c>
      <c r="Z72" s="75">
        <f t="shared" si="31"/>
        <v>0</v>
      </c>
      <c r="AA72" s="75">
        <f t="shared" si="31"/>
        <v>0</v>
      </c>
      <c r="AB72" s="75">
        <f t="shared" si="31"/>
        <v>0</v>
      </c>
      <c r="AC72" s="75">
        <f t="shared" si="31"/>
        <v>0</v>
      </c>
      <c r="AD72" s="75">
        <f t="shared" si="31"/>
        <v>0</v>
      </c>
      <c r="AE72" s="75">
        <f t="shared" si="32"/>
        <v>0</v>
      </c>
      <c r="AF72" s="75">
        <f t="shared" si="32"/>
        <v>0</v>
      </c>
      <c r="AG72" s="75">
        <f t="shared" si="32"/>
        <v>0</v>
      </c>
      <c r="AH72" s="88">
        <f t="shared" si="32"/>
        <v>0</v>
      </c>
      <c r="AI72" s="86">
        <f t="shared" si="32"/>
        <v>45</v>
      </c>
      <c r="AJ72" s="75">
        <f t="shared" si="32"/>
        <v>45</v>
      </c>
      <c r="AK72" s="75">
        <f t="shared" si="32"/>
        <v>45</v>
      </c>
      <c r="AL72" s="75">
        <f t="shared" si="32"/>
        <v>45</v>
      </c>
      <c r="AM72" s="75">
        <f t="shared" si="32"/>
        <v>45</v>
      </c>
      <c r="AN72" s="75">
        <f t="shared" si="32"/>
        <v>45</v>
      </c>
      <c r="AO72" s="75">
        <f t="shared" si="33"/>
        <v>45</v>
      </c>
      <c r="AP72" s="75">
        <f t="shared" si="33"/>
        <v>0</v>
      </c>
      <c r="AQ72" s="75">
        <f t="shared" si="33"/>
        <v>0</v>
      </c>
      <c r="AR72" s="75">
        <f t="shared" si="33"/>
        <v>0</v>
      </c>
      <c r="AS72" s="75">
        <f t="shared" si="33"/>
        <v>0</v>
      </c>
      <c r="AT72" s="88">
        <f t="shared" si="33"/>
        <v>0</v>
      </c>
      <c r="AU72" s="86">
        <f t="shared" si="33"/>
        <v>0</v>
      </c>
      <c r="AV72" s="75">
        <f t="shared" si="33"/>
        <v>0</v>
      </c>
      <c r="AW72" s="75">
        <f t="shared" si="33"/>
        <v>0</v>
      </c>
      <c r="AX72" s="75">
        <f t="shared" si="33"/>
        <v>0</v>
      </c>
      <c r="AY72" s="75">
        <f t="shared" si="34"/>
        <v>0</v>
      </c>
      <c r="AZ72" s="75">
        <f t="shared" si="34"/>
        <v>0</v>
      </c>
      <c r="BA72" s="75">
        <f t="shared" si="34"/>
        <v>0</v>
      </c>
      <c r="BB72" s="75">
        <f t="shared" si="34"/>
        <v>0</v>
      </c>
      <c r="BC72" s="75">
        <f t="shared" si="34"/>
        <v>0</v>
      </c>
      <c r="BD72" s="75">
        <f t="shared" si="34"/>
        <v>0</v>
      </c>
      <c r="BE72" s="75">
        <f t="shared" si="34"/>
        <v>0</v>
      </c>
      <c r="BF72" s="88">
        <f t="shared" si="34"/>
        <v>0</v>
      </c>
      <c r="BG72" s="86">
        <f t="shared" si="34"/>
        <v>0</v>
      </c>
      <c r="BH72" s="75">
        <f t="shared" si="34"/>
        <v>0</v>
      </c>
      <c r="BI72" s="75">
        <f t="shared" si="35"/>
        <v>0</v>
      </c>
      <c r="BJ72" s="75">
        <f t="shared" si="35"/>
        <v>0</v>
      </c>
      <c r="BK72" s="75">
        <f t="shared" si="35"/>
        <v>0</v>
      </c>
      <c r="BL72" s="75">
        <f t="shared" si="35"/>
        <v>0</v>
      </c>
      <c r="BM72" s="75">
        <f t="shared" si="35"/>
        <v>0</v>
      </c>
      <c r="BN72" s="75">
        <f t="shared" si="35"/>
        <v>0</v>
      </c>
      <c r="BO72" s="75">
        <f t="shared" si="35"/>
        <v>0</v>
      </c>
      <c r="BP72" s="75">
        <f t="shared" si="35"/>
        <v>0</v>
      </c>
      <c r="BQ72" s="75">
        <f t="shared" si="35"/>
        <v>0</v>
      </c>
      <c r="BR72" s="88">
        <f t="shared" si="35"/>
        <v>0</v>
      </c>
    </row>
    <row r="73" spans="1:70" hidden="1" x14ac:dyDescent="0.25">
      <c r="C73" s="84" t="s">
        <v>151</v>
      </c>
      <c r="E73" s="85">
        <f t="shared" si="25"/>
        <v>0</v>
      </c>
      <c r="F73" s="85">
        <f t="shared" si="26"/>
        <v>0</v>
      </c>
      <c r="G73" s="85">
        <f t="shared" si="27"/>
        <v>0</v>
      </c>
      <c r="H73" s="85">
        <f t="shared" si="28"/>
        <v>0</v>
      </c>
      <c r="I73" s="85">
        <f t="shared" si="29"/>
        <v>0</v>
      </c>
      <c r="J73" s="8"/>
      <c r="K73" s="86">
        <f t="shared" si="30"/>
        <v>0</v>
      </c>
      <c r="L73" s="75">
        <f t="shared" si="30"/>
        <v>0</v>
      </c>
      <c r="M73" s="75">
        <f t="shared" si="30"/>
        <v>0</v>
      </c>
      <c r="N73" s="75">
        <f t="shared" si="30"/>
        <v>0</v>
      </c>
      <c r="O73" s="75">
        <f t="shared" si="30"/>
        <v>0</v>
      </c>
      <c r="P73" s="75">
        <f t="shared" si="30"/>
        <v>0</v>
      </c>
      <c r="Q73" s="75">
        <f t="shared" si="30"/>
        <v>0</v>
      </c>
      <c r="R73" s="75">
        <f t="shared" si="30"/>
        <v>0</v>
      </c>
      <c r="S73" s="75">
        <f t="shared" si="30"/>
        <v>0</v>
      </c>
      <c r="T73" s="75">
        <f t="shared" si="30"/>
        <v>0</v>
      </c>
      <c r="U73" s="87">
        <f t="shared" si="31"/>
        <v>0</v>
      </c>
      <c r="V73" s="88">
        <f t="shared" si="31"/>
        <v>0</v>
      </c>
      <c r="W73" s="86">
        <f t="shared" si="31"/>
        <v>0</v>
      </c>
      <c r="X73" s="75">
        <f t="shared" si="31"/>
        <v>0</v>
      </c>
      <c r="Y73" s="75">
        <f t="shared" si="31"/>
        <v>0</v>
      </c>
      <c r="Z73" s="75">
        <f t="shared" si="31"/>
        <v>0</v>
      </c>
      <c r="AA73" s="75">
        <f t="shared" si="31"/>
        <v>0</v>
      </c>
      <c r="AB73" s="75">
        <f t="shared" si="31"/>
        <v>0</v>
      </c>
      <c r="AC73" s="75">
        <f t="shared" si="31"/>
        <v>0</v>
      </c>
      <c r="AD73" s="75">
        <f t="shared" si="31"/>
        <v>0</v>
      </c>
      <c r="AE73" s="75">
        <f t="shared" si="32"/>
        <v>0</v>
      </c>
      <c r="AF73" s="75">
        <f t="shared" si="32"/>
        <v>0</v>
      </c>
      <c r="AG73" s="75">
        <f t="shared" si="32"/>
        <v>0</v>
      </c>
      <c r="AH73" s="88">
        <f t="shared" si="32"/>
        <v>0</v>
      </c>
      <c r="AI73" s="86">
        <f t="shared" si="32"/>
        <v>0</v>
      </c>
      <c r="AJ73" s="75">
        <f t="shared" si="32"/>
        <v>0</v>
      </c>
      <c r="AK73" s="75">
        <f t="shared" si="32"/>
        <v>0</v>
      </c>
      <c r="AL73" s="75">
        <f t="shared" si="32"/>
        <v>0</v>
      </c>
      <c r="AM73" s="75">
        <f t="shared" si="32"/>
        <v>0</v>
      </c>
      <c r="AN73" s="75">
        <f t="shared" si="32"/>
        <v>0</v>
      </c>
      <c r="AO73" s="75">
        <f t="shared" si="33"/>
        <v>0</v>
      </c>
      <c r="AP73" s="75">
        <f t="shared" si="33"/>
        <v>0</v>
      </c>
      <c r="AQ73" s="75">
        <f t="shared" si="33"/>
        <v>0</v>
      </c>
      <c r="AR73" s="75">
        <f t="shared" si="33"/>
        <v>0</v>
      </c>
      <c r="AS73" s="75">
        <f t="shared" si="33"/>
        <v>0</v>
      </c>
      <c r="AT73" s="88">
        <f t="shared" si="33"/>
        <v>0</v>
      </c>
      <c r="AU73" s="86">
        <f t="shared" si="33"/>
        <v>0</v>
      </c>
      <c r="AV73" s="75">
        <f t="shared" si="33"/>
        <v>0</v>
      </c>
      <c r="AW73" s="75">
        <f t="shared" si="33"/>
        <v>0</v>
      </c>
      <c r="AX73" s="75">
        <f t="shared" si="33"/>
        <v>0</v>
      </c>
      <c r="AY73" s="75">
        <f t="shared" si="34"/>
        <v>0</v>
      </c>
      <c r="AZ73" s="75">
        <f t="shared" si="34"/>
        <v>0</v>
      </c>
      <c r="BA73" s="75">
        <f t="shared" si="34"/>
        <v>0</v>
      </c>
      <c r="BB73" s="75">
        <f t="shared" si="34"/>
        <v>0</v>
      </c>
      <c r="BC73" s="75">
        <f t="shared" si="34"/>
        <v>0</v>
      </c>
      <c r="BD73" s="75">
        <f t="shared" si="34"/>
        <v>0</v>
      </c>
      <c r="BE73" s="75">
        <f t="shared" si="34"/>
        <v>0</v>
      </c>
      <c r="BF73" s="88">
        <f t="shared" si="34"/>
        <v>0</v>
      </c>
      <c r="BG73" s="86">
        <f t="shared" si="34"/>
        <v>0</v>
      </c>
      <c r="BH73" s="75">
        <f t="shared" si="34"/>
        <v>0</v>
      </c>
      <c r="BI73" s="75">
        <f t="shared" si="35"/>
        <v>0</v>
      </c>
      <c r="BJ73" s="75">
        <f t="shared" si="35"/>
        <v>0</v>
      </c>
      <c r="BK73" s="75">
        <f t="shared" si="35"/>
        <v>0</v>
      </c>
      <c r="BL73" s="75">
        <f t="shared" si="35"/>
        <v>0</v>
      </c>
      <c r="BM73" s="75">
        <f t="shared" si="35"/>
        <v>0</v>
      </c>
      <c r="BN73" s="75">
        <f t="shared" si="35"/>
        <v>0</v>
      </c>
      <c r="BO73" s="75">
        <f t="shared" si="35"/>
        <v>0</v>
      </c>
      <c r="BP73" s="75">
        <f t="shared" si="35"/>
        <v>0</v>
      </c>
      <c r="BQ73" s="75">
        <f t="shared" si="35"/>
        <v>0</v>
      </c>
      <c r="BR73" s="88">
        <f t="shared" si="35"/>
        <v>0</v>
      </c>
    </row>
    <row r="74" spans="1:70" hidden="1" x14ac:dyDescent="0.25">
      <c r="C74" s="84" t="s">
        <v>152</v>
      </c>
      <c r="E74" s="85">
        <f t="shared" si="25"/>
        <v>0</v>
      </c>
      <c r="F74" s="85">
        <f t="shared" si="26"/>
        <v>0</v>
      </c>
      <c r="G74" s="85">
        <f t="shared" si="27"/>
        <v>0</v>
      </c>
      <c r="H74" s="85">
        <f t="shared" si="28"/>
        <v>0</v>
      </c>
      <c r="I74" s="85">
        <f t="shared" si="29"/>
        <v>0</v>
      </c>
      <c r="J74" s="8"/>
      <c r="K74" s="86">
        <f t="shared" si="30"/>
        <v>0</v>
      </c>
      <c r="L74" s="75">
        <f t="shared" si="30"/>
        <v>0</v>
      </c>
      <c r="M74" s="75">
        <f t="shared" si="30"/>
        <v>0</v>
      </c>
      <c r="N74" s="75">
        <f t="shared" si="30"/>
        <v>0</v>
      </c>
      <c r="O74" s="75">
        <f t="shared" si="30"/>
        <v>0</v>
      </c>
      <c r="P74" s="75">
        <f t="shared" si="30"/>
        <v>0</v>
      </c>
      <c r="Q74" s="75">
        <f t="shared" si="30"/>
        <v>0</v>
      </c>
      <c r="R74" s="75">
        <f t="shared" si="30"/>
        <v>0</v>
      </c>
      <c r="S74" s="75">
        <f t="shared" si="30"/>
        <v>0</v>
      </c>
      <c r="T74" s="75">
        <f t="shared" si="30"/>
        <v>0</v>
      </c>
      <c r="U74" s="87">
        <f t="shared" si="31"/>
        <v>0</v>
      </c>
      <c r="V74" s="88">
        <f t="shared" si="31"/>
        <v>0</v>
      </c>
      <c r="W74" s="86">
        <f t="shared" si="31"/>
        <v>0</v>
      </c>
      <c r="X74" s="75">
        <f t="shared" si="31"/>
        <v>0</v>
      </c>
      <c r="Y74" s="75">
        <f t="shared" si="31"/>
        <v>0</v>
      </c>
      <c r="Z74" s="75">
        <f t="shared" si="31"/>
        <v>0</v>
      </c>
      <c r="AA74" s="75">
        <f t="shared" si="31"/>
        <v>0</v>
      </c>
      <c r="AB74" s="75">
        <f t="shared" si="31"/>
        <v>0</v>
      </c>
      <c r="AC74" s="75">
        <f t="shared" si="31"/>
        <v>0</v>
      </c>
      <c r="AD74" s="75">
        <f t="shared" si="31"/>
        <v>0</v>
      </c>
      <c r="AE74" s="75">
        <f t="shared" si="32"/>
        <v>0</v>
      </c>
      <c r="AF74" s="75">
        <f t="shared" si="32"/>
        <v>0</v>
      </c>
      <c r="AG74" s="75">
        <f t="shared" si="32"/>
        <v>0</v>
      </c>
      <c r="AH74" s="88">
        <f t="shared" si="32"/>
        <v>0</v>
      </c>
      <c r="AI74" s="86">
        <f t="shared" si="32"/>
        <v>0</v>
      </c>
      <c r="AJ74" s="75">
        <f t="shared" si="32"/>
        <v>0</v>
      </c>
      <c r="AK74" s="75">
        <f t="shared" si="32"/>
        <v>0</v>
      </c>
      <c r="AL74" s="75">
        <f t="shared" si="32"/>
        <v>0</v>
      </c>
      <c r="AM74" s="75">
        <f t="shared" si="32"/>
        <v>0</v>
      </c>
      <c r="AN74" s="75">
        <f t="shared" si="32"/>
        <v>0</v>
      </c>
      <c r="AO74" s="75">
        <f t="shared" si="33"/>
        <v>0</v>
      </c>
      <c r="AP74" s="75">
        <f t="shared" si="33"/>
        <v>0</v>
      </c>
      <c r="AQ74" s="75">
        <f t="shared" si="33"/>
        <v>0</v>
      </c>
      <c r="AR74" s="75">
        <f t="shared" si="33"/>
        <v>0</v>
      </c>
      <c r="AS74" s="75">
        <f t="shared" si="33"/>
        <v>0</v>
      </c>
      <c r="AT74" s="88">
        <f t="shared" si="33"/>
        <v>0</v>
      </c>
      <c r="AU74" s="86">
        <f t="shared" si="33"/>
        <v>0</v>
      </c>
      <c r="AV74" s="75">
        <f t="shared" si="33"/>
        <v>0</v>
      </c>
      <c r="AW74" s="75">
        <f t="shared" si="33"/>
        <v>0</v>
      </c>
      <c r="AX74" s="75">
        <f t="shared" si="33"/>
        <v>0</v>
      </c>
      <c r="AY74" s="75">
        <f t="shared" si="34"/>
        <v>0</v>
      </c>
      <c r="AZ74" s="75">
        <f t="shared" si="34"/>
        <v>0</v>
      </c>
      <c r="BA74" s="75">
        <f t="shared" si="34"/>
        <v>0</v>
      </c>
      <c r="BB74" s="75">
        <f t="shared" si="34"/>
        <v>0</v>
      </c>
      <c r="BC74" s="75">
        <f t="shared" si="34"/>
        <v>0</v>
      </c>
      <c r="BD74" s="75">
        <f t="shared" si="34"/>
        <v>0</v>
      </c>
      <c r="BE74" s="75">
        <f t="shared" si="34"/>
        <v>0</v>
      </c>
      <c r="BF74" s="88">
        <f t="shared" si="34"/>
        <v>0</v>
      </c>
      <c r="BG74" s="86">
        <f t="shared" si="34"/>
        <v>0</v>
      </c>
      <c r="BH74" s="75">
        <f t="shared" si="34"/>
        <v>0</v>
      </c>
      <c r="BI74" s="75">
        <f t="shared" si="35"/>
        <v>0</v>
      </c>
      <c r="BJ74" s="75">
        <f t="shared" si="35"/>
        <v>0</v>
      </c>
      <c r="BK74" s="75">
        <f t="shared" si="35"/>
        <v>0</v>
      </c>
      <c r="BL74" s="75">
        <f t="shared" si="35"/>
        <v>0</v>
      </c>
      <c r="BM74" s="75">
        <f t="shared" si="35"/>
        <v>0</v>
      </c>
      <c r="BN74" s="75">
        <f t="shared" si="35"/>
        <v>0</v>
      </c>
      <c r="BO74" s="75">
        <f t="shared" si="35"/>
        <v>0</v>
      </c>
      <c r="BP74" s="75">
        <f t="shared" si="35"/>
        <v>0</v>
      </c>
      <c r="BQ74" s="75">
        <f t="shared" si="35"/>
        <v>0</v>
      </c>
      <c r="BR74" s="88">
        <f t="shared" si="35"/>
        <v>0</v>
      </c>
    </row>
    <row r="75" spans="1:70" hidden="1" x14ac:dyDescent="0.25">
      <c r="C75" s="84" t="s">
        <v>15</v>
      </c>
      <c r="D75" s="8"/>
      <c r="E75" s="85">
        <f t="shared" si="25"/>
        <v>400</v>
      </c>
      <c r="F75" s="85">
        <f t="shared" si="26"/>
        <v>400</v>
      </c>
      <c r="G75" s="85">
        <f t="shared" si="27"/>
        <v>400</v>
      </c>
      <c r="H75" s="85">
        <f t="shared" si="28"/>
        <v>400</v>
      </c>
      <c r="I75" s="85">
        <f t="shared" si="29"/>
        <v>0</v>
      </c>
      <c r="J75" s="8"/>
      <c r="K75" s="89">
        <f t="shared" si="30"/>
        <v>400</v>
      </c>
      <c r="L75" s="75">
        <f t="shared" si="30"/>
        <v>400</v>
      </c>
      <c r="M75" s="75">
        <f t="shared" si="30"/>
        <v>400</v>
      </c>
      <c r="N75" s="75">
        <f t="shared" si="30"/>
        <v>400</v>
      </c>
      <c r="O75" s="75">
        <f t="shared" si="30"/>
        <v>400</v>
      </c>
      <c r="P75" s="75">
        <f t="shared" si="30"/>
        <v>400</v>
      </c>
      <c r="Q75" s="75">
        <f t="shared" si="30"/>
        <v>400</v>
      </c>
      <c r="R75" s="75">
        <f t="shared" si="30"/>
        <v>400</v>
      </c>
      <c r="S75" s="75">
        <f t="shared" si="30"/>
        <v>400</v>
      </c>
      <c r="T75" s="75">
        <f t="shared" si="30"/>
        <v>400</v>
      </c>
      <c r="U75" s="87">
        <f t="shared" si="31"/>
        <v>400</v>
      </c>
      <c r="V75" s="88">
        <f t="shared" si="31"/>
        <v>400</v>
      </c>
      <c r="W75" s="89">
        <f t="shared" si="31"/>
        <v>400</v>
      </c>
      <c r="X75" s="75">
        <f t="shared" si="31"/>
        <v>400</v>
      </c>
      <c r="Y75" s="75">
        <f t="shared" si="31"/>
        <v>400</v>
      </c>
      <c r="Z75" s="75">
        <f t="shared" si="31"/>
        <v>400</v>
      </c>
      <c r="AA75" s="75">
        <f t="shared" si="31"/>
        <v>400</v>
      </c>
      <c r="AB75" s="75">
        <f t="shared" si="31"/>
        <v>400</v>
      </c>
      <c r="AC75" s="75">
        <f t="shared" si="31"/>
        <v>400</v>
      </c>
      <c r="AD75" s="75">
        <f t="shared" si="31"/>
        <v>400</v>
      </c>
      <c r="AE75" s="75">
        <f t="shared" si="32"/>
        <v>400</v>
      </c>
      <c r="AF75" s="75">
        <f t="shared" si="32"/>
        <v>400</v>
      </c>
      <c r="AG75" s="75">
        <f t="shared" si="32"/>
        <v>400</v>
      </c>
      <c r="AH75" s="88">
        <f t="shared" si="32"/>
        <v>400</v>
      </c>
      <c r="AI75" s="89">
        <f t="shared" si="32"/>
        <v>400</v>
      </c>
      <c r="AJ75" s="75">
        <f t="shared" si="32"/>
        <v>400</v>
      </c>
      <c r="AK75" s="75">
        <f t="shared" si="32"/>
        <v>400</v>
      </c>
      <c r="AL75" s="75">
        <f t="shared" si="32"/>
        <v>400</v>
      </c>
      <c r="AM75" s="75">
        <f t="shared" si="32"/>
        <v>400</v>
      </c>
      <c r="AN75" s="75">
        <f t="shared" si="32"/>
        <v>400</v>
      </c>
      <c r="AO75" s="75">
        <f t="shared" si="33"/>
        <v>400</v>
      </c>
      <c r="AP75" s="75">
        <f t="shared" si="33"/>
        <v>400</v>
      </c>
      <c r="AQ75" s="75">
        <f t="shared" si="33"/>
        <v>400</v>
      </c>
      <c r="AR75" s="75">
        <f t="shared" si="33"/>
        <v>400</v>
      </c>
      <c r="AS75" s="75">
        <f t="shared" si="33"/>
        <v>400</v>
      </c>
      <c r="AT75" s="88">
        <f t="shared" si="33"/>
        <v>400</v>
      </c>
      <c r="AU75" s="89">
        <f t="shared" si="33"/>
        <v>400</v>
      </c>
      <c r="AV75" s="75">
        <f t="shared" si="33"/>
        <v>400</v>
      </c>
      <c r="AW75" s="75">
        <f t="shared" si="33"/>
        <v>400</v>
      </c>
      <c r="AX75" s="75">
        <f t="shared" si="33"/>
        <v>400</v>
      </c>
      <c r="AY75" s="75">
        <f t="shared" si="34"/>
        <v>400</v>
      </c>
      <c r="AZ75" s="75">
        <f t="shared" si="34"/>
        <v>400</v>
      </c>
      <c r="BA75" s="75">
        <f t="shared" si="34"/>
        <v>400</v>
      </c>
      <c r="BB75" s="75">
        <f t="shared" si="34"/>
        <v>400</v>
      </c>
      <c r="BC75" s="75">
        <f t="shared" si="34"/>
        <v>400</v>
      </c>
      <c r="BD75" s="75">
        <f t="shared" si="34"/>
        <v>400</v>
      </c>
      <c r="BE75" s="75">
        <f t="shared" si="34"/>
        <v>400</v>
      </c>
      <c r="BF75" s="88">
        <f t="shared" si="34"/>
        <v>400</v>
      </c>
      <c r="BG75" s="89">
        <f t="shared" si="34"/>
        <v>400</v>
      </c>
      <c r="BH75" s="75">
        <f t="shared" si="34"/>
        <v>400</v>
      </c>
      <c r="BI75" s="75">
        <f t="shared" si="35"/>
        <v>400</v>
      </c>
      <c r="BJ75" s="75">
        <f t="shared" si="35"/>
        <v>400</v>
      </c>
      <c r="BK75" s="75">
        <f t="shared" si="35"/>
        <v>400</v>
      </c>
      <c r="BL75" s="75">
        <f t="shared" si="35"/>
        <v>0</v>
      </c>
      <c r="BM75" s="75">
        <f t="shared" si="35"/>
        <v>0</v>
      </c>
      <c r="BN75" s="75">
        <f t="shared" si="35"/>
        <v>0</v>
      </c>
      <c r="BO75" s="75">
        <f t="shared" si="35"/>
        <v>0</v>
      </c>
      <c r="BP75" s="75">
        <f t="shared" si="35"/>
        <v>0</v>
      </c>
      <c r="BQ75" s="75">
        <f t="shared" si="35"/>
        <v>0</v>
      </c>
      <c r="BR75" s="88">
        <f t="shared" si="35"/>
        <v>0</v>
      </c>
    </row>
    <row r="76" spans="1:70" hidden="1" x14ac:dyDescent="0.25">
      <c r="C76" s="64" t="s">
        <v>59</v>
      </c>
      <c r="E76" s="65">
        <f t="shared" si="25"/>
        <v>0</v>
      </c>
      <c r="F76" s="65">
        <f t="shared" si="26"/>
        <v>0</v>
      </c>
      <c r="G76" s="65">
        <f t="shared" si="27"/>
        <v>0</v>
      </c>
      <c r="H76" s="65">
        <f t="shared" si="28"/>
        <v>0</v>
      </c>
      <c r="I76" s="65">
        <f t="shared" si="29"/>
        <v>0</v>
      </c>
      <c r="J76" s="8"/>
      <c r="K76" s="77">
        <f>SUM(K44:K69)-SUM(K71:K75)</f>
        <v>0</v>
      </c>
      <c r="L76" s="78">
        <f>SUM(L44:L69)-SUM(L71:L75)</f>
        <v>0</v>
      </c>
      <c r="M76" s="78">
        <f>SUM(M44:M69)-SUM(M71:M75)</f>
        <v>0</v>
      </c>
      <c r="N76" s="78">
        <f t="shared" ref="N76:BR76" si="36">SUM(N44:N69)-SUM(N71:N75)</f>
        <v>0</v>
      </c>
      <c r="O76" s="78">
        <f t="shared" si="36"/>
        <v>0</v>
      </c>
      <c r="P76" s="78">
        <f t="shared" si="36"/>
        <v>0</v>
      </c>
      <c r="Q76" s="78">
        <f t="shared" si="36"/>
        <v>0</v>
      </c>
      <c r="R76" s="78">
        <f t="shared" si="36"/>
        <v>0</v>
      </c>
      <c r="S76" s="78">
        <f t="shared" si="36"/>
        <v>0</v>
      </c>
      <c r="T76" s="78">
        <f t="shared" si="36"/>
        <v>0</v>
      </c>
      <c r="U76" s="79">
        <f t="shared" si="36"/>
        <v>0</v>
      </c>
      <c r="V76" s="80">
        <f t="shared" si="36"/>
        <v>0</v>
      </c>
      <c r="W76" s="77">
        <f t="shared" si="36"/>
        <v>0</v>
      </c>
      <c r="X76" s="78">
        <f t="shared" si="36"/>
        <v>0</v>
      </c>
      <c r="Y76" s="78">
        <f t="shared" si="36"/>
        <v>0</v>
      </c>
      <c r="Z76" s="78">
        <f t="shared" si="36"/>
        <v>0</v>
      </c>
      <c r="AA76" s="78">
        <f t="shared" si="36"/>
        <v>0</v>
      </c>
      <c r="AB76" s="78">
        <f t="shared" si="36"/>
        <v>0</v>
      </c>
      <c r="AC76" s="78">
        <f t="shared" si="36"/>
        <v>0</v>
      </c>
      <c r="AD76" s="78">
        <f t="shared" si="36"/>
        <v>0</v>
      </c>
      <c r="AE76" s="78">
        <f t="shared" si="36"/>
        <v>0</v>
      </c>
      <c r="AF76" s="78">
        <f t="shared" si="36"/>
        <v>0</v>
      </c>
      <c r="AG76" s="78">
        <f t="shared" si="36"/>
        <v>0</v>
      </c>
      <c r="AH76" s="80">
        <f t="shared" si="36"/>
        <v>0</v>
      </c>
      <c r="AI76" s="77">
        <f t="shared" si="36"/>
        <v>0</v>
      </c>
      <c r="AJ76" s="78">
        <f t="shared" si="36"/>
        <v>0</v>
      </c>
      <c r="AK76" s="78">
        <f t="shared" si="36"/>
        <v>0</v>
      </c>
      <c r="AL76" s="78">
        <f t="shared" si="36"/>
        <v>0</v>
      </c>
      <c r="AM76" s="78">
        <f t="shared" si="36"/>
        <v>0</v>
      </c>
      <c r="AN76" s="78">
        <f t="shared" si="36"/>
        <v>0</v>
      </c>
      <c r="AO76" s="78">
        <f t="shared" si="36"/>
        <v>0</v>
      </c>
      <c r="AP76" s="78">
        <f t="shared" si="36"/>
        <v>0</v>
      </c>
      <c r="AQ76" s="78">
        <f t="shared" si="36"/>
        <v>0</v>
      </c>
      <c r="AR76" s="78">
        <f t="shared" si="36"/>
        <v>0</v>
      </c>
      <c r="AS76" s="78">
        <f t="shared" si="36"/>
        <v>0</v>
      </c>
      <c r="AT76" s="80">
        <f t="shared" si="36"/>
        <v>0</v>
      </c>
      <c r="AU76" s="77">
        <f t="shared" si="36"/>
        <v>0</v>
      </c>
      <c r="AV76" s="78">
        <f t="shared" si="36"/>
        <v>0</v>
      </c>
      <c r="AW76" s="78">
        <f t="shared" si="36"/>
        <v>0</v>
      </c>
      <c r="AX76" s="78">
        <f t="shared" si="36"/>
        <v>0</v>
      </c>
      <c r="AY76" s="78">
        <f t="shared" si="36"/>
        <v>0</v>
      </c>
      <c r="AZ76" s="78">
        <f t="shared" si="36"/>
        <v>0</v>
      </c>
      <c r="BA76" s="78">
        <f t="shared" si="36"/>
        <v>0</v>
      </c>
      <c r="BB76" s="78">
        <f t="shared" si="36"/>
        <v>0</v>
      </c>
      <c r="BC76" s="78">
        <f t="shared" si="36"/>
        <v>0</v>
      </c>
      <c r="BD76" s="78">
        <f t="shared" si="36"/>
        <v>0</v>
      </c>
      <c r="BE76" s="78">
        <f t="shared" si="36"/>
        <v>0</v>
      </c>
      <c r="BF76" s="80">
        <f t="shared" si="36"/>
        <v>0</v>
      </c>
      <c r="BG76" s="77">
        <f t="shared" si="36"/>
        <v>0</v>
      </c>
      <c r="BH76" s="78">
        <f t="shared" si="36"/>
        <v>0</v>
      </c>
      <c r="BI76" s="78">
        <f t="shared" si="36"/>
        <v>0</v>
      </c>
      <c r="BJ76" s="78">
        <f t="shared" si="36"/>
        <v>0</v>
      </c>
      <c r="BK76" s="78">
        <f t="shared" si="36"/>
        <v>0</v>
      </c>
      <c r="BL76" s="78">
        <f t="shared" si="36"/>
        <v>0</v>
      </c>
      <c r="BM76" s="78">
        <f t="shared" si="36"/>
        <v>0</v>
      </c>
      <c r="BN76" s="78">
        <f t="shared" si="36"/>
        <v>0</v>
      </c>
      <c r="BO76" s="78">
        <f t="shared" si="36"/>
        <v>0</v>
      </c>
      <c r="BP76" s="78">
        <f t="shared" si="36"/>
        <v>0</v>
      </c>
      <c r="BQ76" s="78">
        <f t="shared" si="36"/>
        <v>0</v>
      </c>
      <c r="BR76" s="80">
        <f t="shared" si="36"/>
        <v>0</v>
      </c>
    </row>
    <row r="77" spans="1:70" hidden="1" x14ac:dyDescent="0.25">
      <c r="C77" s="112" t="s">
        <v>39</v>
      </c>
      <c r="D77" s="102"/>
      <c r="E77" s="9">
        <f t="shared" si="25"/>
        <v>580</v>
      </c>
      <c r="F77" s="9">
        <f t="shared" si="26"/>
        <v>580</v>
      </c>
      <c r="G77" s="9">
        <f t="shared" si="27"/>
        <v>580</v>
      </c>
      <c r="H77" s="9">
        <f t="shared" si="28"/>
        <v>400</v>
      </c>
      <c r="I77" s="9">
        <f t="shared" si="29"/>
        <v>0</v>
      </c>
      <c r="J77" s="9"/>
      <c r="K77" s="8">
        <f>SUM(K71:K76)</f>
        <v>400</v>
      </c>
      <c r="L77" s="8">
        <f t="shared" ref="L77:BR77" si="37">SUM(L71:L76)</f>
        <v>400</v>
      </c>
      <c r="M77" s="8">
        <f t="shared" si="37"/>
        <v>400</v>
      </c>
      <c r="N77" s="8">
        <f t="shared" si="37"/>
        <v>400</v>
      </c>
      <c r="O77" s="8">
        <f t="shared" si="37"/>
        <v>400</v>
      </c>
      <c r="P77" s="8">
        <f t="shared" si="37"/>
        <v>400</v>
      </c>
      <c r="Q77" s="8">
        <f t="shared" si="37"/>
        <v>400</v>
      </c>
      <c r="R77" s="8">
        <f t="shared" si="37"/>
        <v>400</v>
      </c>
      <c r="S77" s="8">
        <f t="shared" si="37"/>
        <v>580</v>
      </c>
      <c r="T77" s="8">
        <f t="shared" si="37"/>
        <v>580</v>
      </c>
      <c r="U77" s="8">
        <f t="shared" si="37"/>
        <v>580</v>
      </c>
      <c r="V77" s="9">
        <f t="shared" si="37"/>
        <v>580</v>
      </c>
      <c r="W77" s="8">
        <f t="shared" si="37"/>
        <v>580</v>
      </c>
      <c r="X77" s="8">
        <f t="shared" si="37"/>
        <v>580</v>
      </c>
      <c r="Y77" s="8">
        <f t="shared" si="37"/>
        <v>580</v>
      </c>
      <c r="Z77" s="8">
        <f t="shared" si="37"/>
        <v>580</v>
      </c>
      <c r="AA77" s="8">
        <f t="shared" si="37"/>
        <v>580</v>
      </c>
      <c r="AB77" s="8">
        <f t="shared" si="37"/>
        <v>580</v>
      </c>
      <c r="AC77" s="8">
        <f t="shared" si="37"/>
        <v>580</v>
      </c>
      <c r="AD77" s="8">
        <f t="shared" si="37"/>
        <v>580</v>
      </c>
      <c r="AE77" s="8">
        <f t="shared" si="37"/>
        <v>580</v>
      </c>
      <c r="AF77" s="8">
        <f t="shared" si="37"/>
        <v>580</v>
      </c>
      <c r="AG77" s="8">
        <f t="shared" si="37"/>
        <v>580</v>
      </c>
      <c r="AH77" s="9">
        <f t="shared" si="37"/>
        <v>580</v>
      </c>
      <c r="AI77" s="8">
        <f t="shared" si="37"/>
        <v>625</v>
      </c>
      <c r="AJ77" s="8">
        <f t="shared" si="37"/>
        <v>625</v>
      </c>
      <c r="AK77" s="8">
        <f t="shared" si="37"/>
        <v>625</v>
      </c>
      <c r="AL77" s="8">
        <f t="shared" si="37"/>
        <v>625</v>
      </c>
      <c r="AM77" s="8">
        <f t="shared" si="37"/>
        <v>625</v>
      </c>
      <c r="AN77" s="8">
        <f t="shared" si="37"/>
        <v>625</v>
      </c>
      <c r="AO77" s="8">
        <f t="shared" si="37"/>
        <v>625</v>
      </c>
      <c r="AP77" s="8">
        <f t="shared" si="37"/>
        <v>580</v>
      </c>
      <c r="AQ77" s="8">
        <f t="shared" si="37"/>
        <v>580</v>
      </c>
      <c r="AR77" s="8">
        <f t="shared" si="37"/>
        <v>580</v>
      </c>
      <c r="AS77" s="8">
        <f t="shared" si="37"/>
        <v>580</v>
      </c>
      <c r="AT77" s="9">
        <f t="shared" si="37"/>
        <v>580</v>
      </c>
      <c r="AU77" s="8">
        <f t="shared" si="37"/>
        <v>580</v>
      </c>
      <c r="AV77" s="8">
        <f t="shared" si="37"/>
        <v>580</v>
      </c>
      <c r="AW77" s="8">
        <f t="shared" si="37"/>
        <v>580</v>
      </c>
      <c r="AX77" s="8">
        <f t="shared" si="37"/>
        <v>400</v>
      </c>
      <c r="AY77" s="8">
        <f t="shared" si="37"/>
        <v>400</v>
      </c>
      <c r="AZ77" s="8">
        <f t="shared" si="37"/>
        <v>400</v>
      </c>
      <c r="BA77" s="8">
        <f t="shared" si="37"/>
        <v>400</v>
      </c>
      <c r="BB77" s="8">
        <f t="shared" si="37"/>
        <v>400</v>
      </c>
      <c r="BC77" s="8">
        <f t="shared" si="37"/>
        <v>400</v>
      </c>
      <c r="BD77" s="8">
        <f t="shared" si="37"/>
        <v>400</v>
      </c>
      <c r="BE77" s="8">
        <f t="shared" si="37"/>
        <v>400</v>
      </c>
      <c r="BF77" s="9">
        <f t="shared" si="37"/>
        <v>400</v>
      </c>
      <c r="BG77" s="8">
        <f t="shared" si="37"/>
        <v>400</v>
      </c>
      <c r="BH77" s="8">
        <f t="shared" si="37"/>
        <v>400</v>
      </c>
      <c r="BI77" s="8">
        <f t="shared" si="37"/>
        <v>400</v>
      </c>
      <c r="BJ77" s="8">
        <f t="shared" si="37"/>
        <v>400</v>
      </c>
      <c r="BK77" s="8">
        <f t="shared" si="37"/>
        <v>400</v>
      </c>
      <c r="BL77" s="8">
        <f t="shared" si="37"/>
        <v>0</v>
      </c>
      <c r="BM77" s="8">
        <f t="shared" si="37"/>
        <v>0</v>
      </c>
      <c r="BN77" s="8">
        <f t="shared" si="37"/>
        <v>0</v>
      </c>
      <c r="BO77" s="8">
        <f t="shared" si="37"/>
        <v>0</v>
      </c>
      <c r="BP77" s="8">
        <f t="shared" si="37"/>
        <v>0</v>
      </c>
      <c r="BQ77" s="8">
        <f t="shared" si="37"/>
        <v>0</v>
      </c>
      <c r="BR77" s="9">
        <f t="shared" si="37"/>
        <v>0</v>
      </c>
    </row>
    <row r="78" spans="1:70" hidden="1" x14ac:dyDescent="0.25">
      <c r="C78" s="60"/>
      <c r="D78" s="8"/>
      <c r="E78" s="6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</row>
    <row r="79" spans="1:70" x14ac:dyDescent="0.25">
      <c r="C79" s="9" t="s">
        <v>77</v>
      </c>
      <c r="D79" s="102"/>
      <c r="F79" s="9"/>
      <c r="G79" s="9"/>
      <c r="H79" s="9"/>
      <c r="I79" s="9"/>
      <c r="J79" s="9"/>
      <c r="K79" s="113"/>
      <c r="L79" s="8"/>
      <c r="M79" s="8"/>
      <c r="N79" s="8"/>
      <c r="O79" s="8"/>
      <c r="Q79" s="8"/>
      <c r="R79" s="8"/>
      <c r="S79" s="8"/>
      <c r="T79" s="8"/>
      <c r="U79" s="8"/>
      <c r="V79" s="9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9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9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9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9"/>
    </row>
    <row r="80" spans="1:70" s="10" customFormat="1" hidden="1" x14ac:dyDescent="0.25">
      <c r="A80" s="246"/>
      <c r="B80" s="246"/>
      <c r="C80" s="9" t="s">
        <v>60</v>
      </c>
      <c r="D80" s="8"/>
      <c r="E80" s="9"/>
      <c r="F80" s="9"/>
      <c r="G80" s="9"/>
      <c r="H80" s="9"/>
      <c r="I80" s="143"/>
      <c r="J80" s="8"/>
      <c r="K80" s="2"/>
      <c r="L80" s="8"/>
      <c r="M80" s="8"/>
      <c r="N80" s="8"/>
      <c r="O80" s="8"/>
      <c r="P80" s="8"/>
      <c r="Q80" s="8"/>
      <c r="R80" s="8"/>
      <c r="S80" s="8"/>
      <c r="T80" s="8"/>
      <c r="U80" s="8"/>
      <c r="V80" s="9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9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9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9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9"/>
    </row>
    <row r="81" spans="3:70" hidden="1" x14ac:dyDescent="0.25">
      <c r="C81" s="67" t="str">
        <f>C7</f>
        <v>Construction</v>
      </c>
      <c r="D81" s="8"/>
      <c r="E81" s="68">
        <f t="shared" ref="E81:E113" si="38">SUM(K81:V81)</f>
        <v>40</v>
      </c>
      <c r="F81" s="68">
        <f t="shared" ref="F81:F113" si="39">SUM(W81:AH81)</f>
        <v>120</v>
      </c>
      <c r="G81" s="68">
        <f t="shared" ref="G81:G113" si="40">SUM(AI81:AT81)</f>
        <v>20</v>
      </c>
      <c r="H81" s="68">
        <f t="shared" ref="H81:H113" si="41">SUM(AU81:BF81)</f>
        <v>0</v>
      </c>
      <c r="I81" s="68">
        <f t="shared" ref="I81:I113" si="42">SUM(BG81:BR81)</f>
        <v>0</v>
      </c>
      <c r="K81" s="69">
        <f>IF(AND(OR(Inputs!$N8=0,K$3&lt;Inputs!$N8),K$3&gt;=Inputs!$K8,K$3&lt;=Inputs!$M8+Inputs!$K8-1),Inputs!$L8/Inputs!$M8,0)</f>
        <v>0</v>
      </c>
      <c r="L81" s="70">
        <f>IF(AND(OR(Inputs!$N8=0,L$3&lt;Inputs!$N8),L$3&gt;=Inputs!$K8,L$3&lt;=Inputs!$M8+Inputs!$K8-1),Inputs!$L8/Inputs!$M8,0)</f>
        <v>0</v>
      </c>
      <c r="M81" s="70">
        <f>IF(AND(OR(Inputs!$N8=0,M$3&lt;Inputs!$N8),M$3&gt;=Inputs!$K8,M$3&lt;=Inputs!$M8+Inputs!$K8-1),Inputs!$L8/Inputs!$M8,0)</f>
        <v>0</v>
      </c>
      <c r="N81" s="70">
        <f>IF(AND(OR(Inputs!$N8=0,N$3&lt;Inputs!$N8),N$3&gt;=Inputs!$K8,N$3&lt;=Inputs!$M8+Inputs!$K8-1),Inputs!$L8/Inputs!$M8,0)</f>
        <v>0</v>
      </c>
      <c r="O81" s="70">
        <f>IF(AND(OR(Inputs!$N8=0,O$3&lt;Inputs!$N8),O$3&gt;=Inputs!$K8,O$3&lt;=Inputs!$M8+Inputs!$K8-1),Inputs!$L8/Inputs!$M8,0)</f>
        <v>0</v>
      </c>
      <c r="P81" s="70">
        <f>IF(AND(OR(Inputs!$N8=0,P$3&lt;Inputs!$N8),P$3&gt;=Inputs!$K8,P$3&lt;=Inputs!$M8+Inputs!$K8-1),Inputs!$L8/Inputs!$M8,0)</f>
        <v>0</v>
      </c>
      <c r="Q81" s="70">
        <f>IF(AND(OR(Inputs!$N8=0,Q$3&lt;Inputs!$N8),Q$3&gt;=Inputs!$K8,Q$3&lt;=Inputs!$M8+Inputs!$K8-1),Inputs!$L8/Inputs!$M8,0)</f>
        <v>0</v>
      </c>
      <c r="R81" s="70">
        <f>IF(AND(OR(Inputs!$N8=0,R$3&lt;Inputs!$N8),R$3&gt;=Inputs!$K8,R$3&lt;=Inputs!$M8+Inputs!$K8-1),Inputs!$L8/Inputs!$M8,0)</f>
        <v>0</v>
      </c>
      <c r="S81" s="70">
        <f>IF(AND(OR(Inputs!$N8=0,S$3&lt;Inputs!$N8),S$3&gt;=Inputs!$K8,S$3&lt;=Inputs!$M8+Inputs!$K8-1),Inputs!$L8/Inputs!$M8,0)</f>
        <v>10</v>
      </c>
      <c r="T81" s="70">
        <f>IF(AND(OR(Inputs!$N8=0,T$3&lt;Inputs!$N8),T$3&gt;=Inputs!$K8,T$3&lt;=Inputs!$M8+Inputs!$K8-1),Inputs!$L8/Inputs!$M8,0)</f>
        <v>10</v>
      </c>
      <c r="U81" s="70">
        <f>IF(AND(OR(Inputs!$N8=0,U$3&lt;Inputs!$N8),U$3&gt;=Inputs!$K8,U$3&lt;=Inputs!$M8+Inputs!$K8-1),Inputs!$L8/Inputs!$M8,0)</f>
        <v>10</v>
      </c>
      <c r="V81" s="71">
        <f>IF(AND(OR(Inputs!$N8=0,V$3&lt;Inputs!$N8),V$3&gt;=Inputs!$K8,V$3&lt;=Inputs!$M8+Inputs!$K8-1),Inputs!$L8/Inputs!$M8,0)</f>
        <v>10</v>
      </c>
      <c r="W81" s="69">
        <f>IF(AND(OR(Inputs!$N8=0,W$3&lt;Inputs!$N8),W$3&gt;=Inputs!$K8,W$3&lt;=Inputs!$M8+Inputs!$K8-1),Inputs!$L8/Inputs!$M8,0)</f>
        <v>10</v>
      </c>
      <c r="X81" s="70">
        <f>IF(AND(OR(Inputs!$N8=0,X$3&lt;Inputs!$N8),X$3&gt;=Inputs!$K8,X$3&lt;=Inputs!$M8+Inputs!$K8-1),Inputs!$L8/Inputs!$M8,0)</f>
        <v>10</v>
      </c>
      <c r="Y81" s="70">
        <f>IF(AND(OR(Inputs!$N8=0,Y$3&lt;Inputs!$N8),Y$3&gt;=Inputs!$K8,Y$3&lt;=Inputs!$M8+Inputs!$K8-1),Inputs!$L8/Inputs!$M8,0)</f>
        <v>10</v>
      </c>
      <c r="Z81" s="70">
        <f>IF(AND(OR(Inputs!$N8=0,Z$3&lt;Inputs!$N8),Z$3&gt;=Inputs!$K8,Z$3&lt;=Inputs!$M8+Inputs!$K8-1),Inputs!$L8/Inputs!$M8,0)</f>
        <v>10</v>
      </c>
      <c r="AA81" s="70">
        <f>IF(AND(OR(Inputs!$N8=0,AA$3&lt;Inputs!$N8),AA$3&gt;=Inputs!$K8,AA$3&lt;=Inputs!$M8+Inputs!$K8-1),Inputs!$L8/Inputs!$M8,0)</f>
        <v>10</v>
      </c>
      <c r="AB81" s="70">
        <f>IF(AND(OR(Inputs!$N8=0,AB$3&lt;Inputs!$N8),AB$3&gt;=Inputs!$K8,AB$3&lt;=Inputs!$M8+Inputs!$K8-1),Inputs!$L8/Inputs!$M8,0)</f>
        <v>10</v>
      </c>
      <c r="AC81" s="70">
        <f>IF(AND(OR(Inputs!$N8=0,AC$3&lt;Inputs!$N8),AC$3&gt;=Inputs!$K8,AC$3&lt;=Inputs!$M8+Inputs!$K8-1),Inputs!$L8/Inputs!$M8,0)</f>
        <v>10</v>
      </c>
      <c r="AD81" s="70">
        <f>IF(AND(OR(Inputs!$N8=0,AD$3&lt;Inputs!$N8),AD$3&gt;=Inputs!$K8,AD$3&lt;=Inputs!$M8+Inputs!$K8-1),Inputs!$L8/Inputs!$M8,0)</f>
        <v>10</v>
      </c>
      <c r="AE81" s="70">
        <f>IF(AND(OR(Inputs!$N8=0,AE$3&lt;Inputs!$N8),AE$3&gt;=Inputs!$K8,AE$3&lt;=Inputs!$M8+Inputs!$K8-1),Inputs!$L8/Inputs!$M8,0)</f>
        <v>10</v>
      </c>
      <c r="AF81" s="70">
        <f>IF(AND(OR(Inputs!$N8=0,AF$3&lt;Inputs!$N8),AF$3&gt;=Inputs!$K8,AF$3&lt;=Inputs!$M8+Inputs!$K8-1),Inputs!$L8/Inputs!$M8,0)</f>
        <v>10</v>
      </c>
      <c r="AG81" s="70">
        <f>IF(AND(OR(Inputs!$N8=0,AG$3&lt;Inputs!$N8),AG$3&gt;=Inputs!$K8,AG$3&lt;=Inputs!$M8+Inputs!$K8-1),Inputs!$L8/Inputs!$M8,0)</f>
        <v>10</v>
      </c>
      <c r="AH81" s="71">
        <f>IF(AND(OR(Inputs!$N8=0,AH$3&lt;Inputs!$N8),AH$3&gt;=Inputs!$K8,AH$3&lt;=Inputs!$M8+Inputs!$K8-1),Inputs!$L8/Inputs!$M8,0)</f>
        <v>10</v>
      </c>
      <c r="AI81" s="69">
        <f>IF(AND(OR(Inputs!$N8=0,AI$3&lt;Inputs!$N8),AI$3&gt;=Inputs!$K8,AI$3&lt;=Inputs!$M8+Inputs!$K8-1),Inputs!$L8/Inputs!$M8,0)</f>
        <v>10</v>
      </c>
      <c r="AJ81" s="70">
        <f>IF(AND(OR(Inputs!$N8=0,AJ$3&lt;Inputs!$N8),AJ$3&gt;=Inputs!$K8,AJ$3&lt;=Inputs!$M8+Inputs!$K8-1),Inputs!$L8/Inputs!$M8,0)</f>
        <v>10</v>
      </c>
      <c r="AK81" s="70">
        <f>IF(AND(OR(Inputs!$N8=0,AK$3&lt;Inputs!$N8),AK$3&gt;=Inputs!$K8,AK$3&lt;=Inputs!$M8+Inputs!$K8-1),Inputs!$L8/Inputs!$M8,0)</f>
        <v>0</v>
      </c>
      <c r="AL81" s="70">
        <f>IF(AND(OR(Inputs!$N8=0,AL$3&lt;Inputs!$N8),AL$3&gt;=Inputs!$K8,AL$3&lt;=Inputs!$M8+Inputs!$K8-1),Inputs!$L8/Inputs!$M8,0)</f>
        <v>0</v>
      </c>
      <c r="AM81" s="70">
        <f>IF(AND(OR(Inputs!$N8=0,AM$3&lt;Inputs!$N8),AM$3&gt;=Inputs!$K8,AM$3&lt;=Inputs!$M8+Inputs!$K8-1),Inputs!$L8/Inputs!$M8,0)</f>
        <v>0</v>
      </c>
      <c r="AN81" s="70">
        <f>IF(AND(OR(Inputs!$N8=0,AN$3&lt;Inputs!$N8),AN$3&gt;=Inputs!$K8,AN$3&lt;=Inputs!$M8+Inputs!$K8-1),Inputs!$L8/Inputs!$M8,0)</f>
        <v>0</v>
      </c>
      <c r="AO81" s="70">
        <f>IF(AND(OR(Inputs!$N8=0,AO$3&lt;Inputs!$N8),AO$3&gt;=Inputs!$K8,AO$3&lt;=Inputs!$M8+Inputs!$K8-1),Inputs!$L8/Inputs!$M8,0)</f>
        <v>0</v>
      </c>
      <c r="AP81" s="70">
        <f>IF(AND(OR(Inputs!$N8=0,AP$3&lt;Inputs!$N8),AP$3&gt;=Inputs!$K8,AP$3&lt;=Inputs!$M8+Inputs!$K8-1),Inputs!$L8/Inputs!$M8,0)</f>
        <v>0</v>
      </c>
      <c r="AQ81" s="70">
        <f>IF(AND(OR(Inputs!$N8=0,AQ$3&lt;Inputs!$N8),AQ$3&gt;=Inputs!$K8,AQ$3&lt;=Inputs!$M8+Inputs!$K8-1),Inputs!$L8/Inputs!$M8,0)</f>
        <v>0</v>
      </c>
      <c r="AR81" s="70">
        <f>IF(AND(OR(Inputs!$N8=0,AR$3&lt;Inputs!$N8),AR$3&gt;=Inputs!$K8,AR$3&lt;=Inputs!$M8+Inputs!$K8-1),Inputs!$L8/Inputs!$M8,0)</f>
        <v>0</v>
      </c>
      <c r="AS81" s="70">
        <f>IF(AND(OR(Inputs!$N8=0,AS$3&lt;Inputs!$N8),AS$3&gt;=Inputs!$K8,AS$3&lt;=Inputs!$M8+Inputs!$K8-1),Inputs!$L8/Inputs!$M8,0)</f>
        <v>0</v>
      </c>
      <c r="AT81" s="71">
        <f>IF(AND(OR(Inputs!$N8=0,AT$3&lt;Inputs!$N8),AT$3&gt;=Inputs!$K8,AT$3&lt;=Inputs!$M8+Inputs!$K8-1),Inputs!$L8/Inputs!$M8,0)</f>
        <v>0</v>
      </c>
      <c r="AU81" s="69">
        <f>IF(AND(OR(Inputs!$N8=0,AU$3&lt;Inputs!$N8),AU$3&gt;=Inputs!$K8,AU$3&lt;=Inputs!$M8+Inputs!$K8-1),Inputs!$L8/Inputs!$M8,0)</f>
        <v>0</v>
      </c>
      <c r="AV81" s="70">
        <f>IF(AND(OR(Inputs!$N8=0,AV$3&lt;Inputs!$N8),AV$3&gt;=Inputs!$K8,AV$3&lt;=Inputs!$M8+Inputs!$K8-1),Inputs!$L8/Inputs!$M8,0)</f>
        <v>0</v>
      </c>
      <c r="AW81" s="70">
        <f>IF(AND(OR(Inputs!$N8=0,AW$3&lt;Inputs!$N8),AW$3&gt;=Inputs!$K8,AW$3&lt;=Inputs!$M8+Inputs!$K8-1),Inputs!$L8/Inputs!$M8,0)</f>
        <v>0</v>
      </c>
      <c r="AX81" s="70">
        <f>IF(AND(OR(Inputs!$N8=0,AX$3&lt;Inputs!$N8),AX$3&gt;=Inputs!$K8,AX$3&lt;=Inputs!$M8+Inputs!$K8-1),Inputs!$L8/Inputs!$M8,0)</f>
        <v>0</v>
      </c>
      <c r="AY81" s="70">
        <f>IF(AND(OR(Inputs!$N8=0,AY$3&lt;Inputs!$N8),AY$3&gt;=Inputs!$K8,AY$3&lt;=Inputs!$M8+Inputs!$K8-1),Inputs!$L8/Inputs!$M8,0)</f>
        <v>0</v>
      </c>
      <c r="AZ81" s="70">
        <f>IF(AND(OR(Inputs!$N8=0,AZ$3&lt;Inputs!$N8),AZ$3&gt;=Inputs!$K8,AZ$3&lt;=Inputs!$M8+Inputs!$K8-1),Inputs!$L8/Inputs!$M8,0)</f>
        <v>0</v>
      </c>
      <c r="BA81" s="70">
        <f>IF(AND(OR(Inputs!$N8=0,BA$3&lt;Inputs!$N8),BA$3&gt;=Inputs!$K8,BA$3&lt;=Inputs!$M8+Inputs!$K8-1),Inputs!$L8/Inputs!$M8,0)</f>
        <v>0</v>
      </c>
      <c r="BB81" s="70">
        <f>IF(AND(OR(Inputs!$N8=0,BB$3&lt;Inputs!$N8),BB$3&gt;=Inputs!$K8,BB$3&lt;=Inputs!$M8+Inputs!$K8-1),Inputs!$L8/Inputs!$M8,0)</f>
        <v>0</v>
      </c>
      <c r="BC81" s="70">
        <f>IF(AND(OR(Inputs!$N8=0,BC$3&lt;Inputs!$N8),BC$3&gt;=Inputs!$K8,BC$3&lt;=Inputs!$M8+Inputs!$K8-1),Inputs!$L8/Inputs!$M8,0)</f>
        <v>0</v>
      </c>
      <c r="BD81" s="70">
        <f>IF(AND(OR(Inputs!$N8=0,BD$3&lt;Inputs!$N8),BD$3&gt;=Inputs!$K8,BD$3&lt;=Inputs!$M8+Inputs!$K8-1),Inputs!$L8/Inputs!$M8,0)</f>
        <v>0</v>
      </c>
      <c r="BE81" s="70">
        <f>IF(AND(OR(Inputs!$N8=0,BE$3&lt;Inputs!$N8),BE$3&gt;=Inputs!$K8,BE$3&lt;=Inputs!$M8+Inputs!$K8-1),Inputs!$L8/Inputs!$M8,0)</f>
        <v>0</v>
      </c>
      <c r="BF81" s="71">
        <f>IF(AND(OR(Inputs!$N8=0,BF$3&lt;Inputs!$N8),BF$3&gt;=Inputs!$K8,BF$3&lt;=Inputs!$M8+Inputs!$K8-1),Inputs!$L8/Inputs!$M8,0)</f>
        <v>0</v>
      </c>
      <c r="BG81" s="69">
        <f>IF(AND(OR(Inputs!$N8=0,BG$3&lt;Inputs!$N8),BG$3&gt;=Inputs!$K8,BG$3&lt;=Inputs!$M8+Inputs!$K8-1),Inputs!$L8/Inputs!$M8,0)</f>
        <v>0</v>
      </c>
      <c r="BH81" s="70">
        <f>IF(AND(OR(Inputs!$N8=0,BH$3&lt;Inputs!$N8),BH$3&gt;=Inputs!$K8,BH$3&lt;=Inputs!$M8+Inputs!$K8-1),Inputs!$L8/Inputs!$M8,0)</f>
        <v>0</v>
      </c>
      <c r="BI81" s="70">
        <f>IF(AND(OR(Inputs!$N8=0,BI$3&lt;Inputs!$N8),BI$3&gt;=Inputs!$K8,BI$3&lt;=Inputs!$M8+Inputs!$K8-1),Inputs!$L8/Inputs!$M8,0)</f>
        <v>0</v>
      </c>
      <c r="BJ81" s="70">
        <f>IF(AND(OR(Inputs!$N8=0,BJ$3&lt;Inputs!$N8),BJ$3&gt;=Inputs!$K8,BJ$3&lt;=Inputs!$M8+Inputs!$K8-1),Inputs!$L8/Inputs!$M8,0)</f>
        <v>0</v>
      </c>
      <c r="BK81" s="70">
        <f>IF(AND(OR(Inputs!$N8=0,BK$3&lt;Inputs!$N8),BK$3&gt;=Inputs!$K8,BK$3&lt;=Inputs!$M8+Inputs!$K8-1),Inputs!$L8/Inputs!$M8,0)</f>
        <v>0</v>
      </c>
      <c r="BL81" s="70">
        <f>IF(AND(OR(Inputs!$N8=0,BL$3&lt;Inputs!$N8),BL$3&gt;=Inputs!$K8,BL$3&lt;=Inputs!$M8+Inputs!$K8-1),Inputs!$L8/Inputs!$M8,0)</f>
        <v>0</v>
      </c>
      <c r="BM81" s="70">
        <f>IF(AND(OR(Inputs!$N8=0,BM$3&lt;Inputs!$N8),BM$3&gt;=Inputs!$K8,BM$3&lt;=Inputs!$M8+Inputs!$K8-1),Inputs!$L8/Inputs!$M8,0)</f>
        <v>0</v>
      </c>
      <c r="BN81" s="70">
        <f>IF(AND(OR(Inputs!$N8=0,BN$3&lt;Inputs!$N8),BN$3&gt;=Inputs!$K8,BN$3&lt;=Inputs!$M8+Inputs!$K8-1),Inputs!$L8/Inputs!$M8,0)</f>
        <v>0</v>
      </c>
      <c r="BO81" s="70">
        <f>IF(AND(OR(Inputs!$N8=0,BO$3&lt;Inputs!$N8),BO$3&gt;=Inputs!$K8,BO$3&lt;=Inputs!$M8+Inputs!$K8-1),Inputs!$L8/Inputs!$M8,0)</f>
        <v>0</v>
      </c>
      <c r="BP81" s="70">
        <f>IF(AND(OR(Inputs!$N8=0,BP$3&lt;Inputs!$N8),BP$3&gt;=Inputs!$K8,BP$3&lt;=Inputs!$M8+Inputs!$K8-1),Inputs!$L8/Inputs!$M8,0)</f>
        <v>0</v>
      </c>
      <c r="BQ81" s="70">
        <f>IF(AND(OR(Inputs!$N8=0,BQ$3&lt;Inputs!$N8),BQ$3&gt;=Inputs!$K8,BQ$3&lt;=Inputs!$M8+Inputs!$K8-1),Inputs!$L8/Inputs!$M8,0)</f>
        <v>0</v>
      </c>
      <c r="BR81" s="71">
        <f>IF(AND(OR(Inputs!$N8=0,BR$3&lt;Inputs!$N8),BR$3&gt;=Inputs!$K8,BR$3&lt;=Inputs!$M8+Inputs!$K8-1),Inputs!$L8/Inputs!$M8,0)</f>
        <v>0</v>
      </c>
    </row>
    <row r="82" spans="3:70" hidden="1" x14ac:dyDescent="0.25">
      <c r="C82" s="72" t="str">
        <f t="shared" ref="C82:C106" si="43">C8</f>
        <v>Machine</v>
      </c>
      <c r="E82" s="73">
        <f t="shared" si="38"/>
        <v>0</v>
      </c>
      <c r="F82" s="73">
        <f t="shared" si="39"/>
        <v>0</v>
      </c>
      <c r="G82" s="73">
        <f t="shared" si="40"/>
        <v>13.125</v>
      </c>
      <c r="H82" s="73">
        <f t="shared" si="41"/>
        <v>0</v>
      </c>
      <c r="I82" s="73">
        <f t="shared" si="42"/>
        <v>0</v>
      </c>
      <c r="K82" s="74">
        <f>IF(AND(OR(Inputs!$N9=0,K$3&lt;Inputs!$N9),K$3&gt;=Inputs!$K9,K$3&lt;=Inputs!$M9+Inputs!$K9-1),Inputs!$L9/Inputs!$M9,0)</f>
        <v>0</v>
      </c>
      <c r="L82" s="75">
        <f>IF(AND(OR(Inputs!$N9=0,L$3&lt;Inputs!$N9),L$3&gt;=Inputs!$K9,L$3&lt;=Inputs!$M9+Inputs!$K9-1),Inputs!$L9/Inputs!$M9,0)</f>
        <v>0</v>
      </c>
      <c r="M82" s="75">
        <f>IF(AND(OR(Inputs!$N9=0,M$3&lt;Inputs!$N9),M$3&gt;=Inputs!$K9,M$3&lt;=Inputs!$M9+Inputs!$K9-1),Inputs!$L9/Inputs!$M9,0)</f>
        <v>0</v>
      </c>
      <c r="N82" s="75">
        <f>IF(AND(OR(Inputs!$N9=0,N$3&lt;Inputs!$N9),N$3&gt;=Inputs!$K9,N$3&lt;=Inputs!$M9+Inputs!$K9-1),Inputs!$L9/Inputs!$M9,0)</f>
        <v>0</v>
      </c>
      <c r="O82" s="75">
        <f>IF(AND(OR(Inputs!$N9=0,O$3&lt;Inputs!$N9),O$3&gt;=Inputs!$K9,O$3&lt;=Inputs!$M9+Inputs!$K9-1),Inputs!$L9/Inputs!$M9,0)</f>
        <v>0</v>
      </c>
      <c r="P82" s="75">
        <f>IF(AND(OR(Inputs!$N9=0,P$3&lt;Inputs!$N9),P$3&gt;=Inputs!$K9,P$3&lt;=Inputs!$M9+Inputs!$K9-1),Inputs!$L9/Inputs!$M9,0)</f>
        <v>0</v>
      </c>
      <c r="Q82" s="75">
        <f>IF(AND(OR(Inputs!$N9=0,Q$3&lt;Inputs!$N9),Q$3&gt;=Inputs!$K9,Q$3&lt;=Inputs!$M9+Inputs!$K9-1),Inputs!$L9/Inputs!$M9,0)</f>
        <v>0</v>
      </c>
      <c r="R82" s="75">
        <f>IF(AND(OR(Inputs!$N9=0,R$3&lt;Inputs!$N9),R$3&gt;=Inputs!$K9,R$3&lt;=Inputs!$M9+Inputs!$K9-1),Inputs!$L9/Inputs!$M9,0)</f>
        <v>0</v>
      </c>
      <c r="S82" s="75">
        <f>IF(AND(OR(Inputs!$N9=0,S$3&lt;Inputs!$N9),S$3&gt;=Inputs!$K9,S$3&lt;=Inputs!$M9+Inputs!$K9-1),Inputs!$L9/Inputs!$M9,0)</f>
        <v>0</v>
      </c>
      <c r="T82" s="75">
        <f>IF(AND(OR(Inputs!$N9=0,T$3&lt;Inputs!$N9),T$3&gt;=Inputs!$K9,T$3&lt;=Inputs!$M9+Inputs!$K9-1),Inputs!$L9/Inputs!$M9,0)</f>
        <v>0</v>
      </c>
      <c r="U82" s="75">
        <f>IF(AND(OR(Inputs!$N9=0,U$3&lt;Inputs!$N9),U$3&gt;=Inputs!$K9,U$3&lt;=Inputs!$M9+Inputs!$K9-1),Inputs!$L9/Inputs!$M9,0)</f>
        <v>0</v>
      </c>
      <c r="V82" s="76">
        <f>IF(AND(OR(Inputs!$N9=0,V$3&lt;Inputs!$N9),V$3&gt;=Inputs!$K9,V$3&lt;=Inputs!$M9+Inputs!$K9-1),Inputs!$L9/Inputs!$M9,0)</f>
        <v>0</v>
      </c>
      <c r="W82" s="74">
        <f>IF(AND(OR(Inputs!$N9=0,W$3&lt;Inputs!$N9),W$3&gt;=Inputs!$K9,W$3&lt;=Inputs!$M9+Inputs!$K9-1),Inputs!$L9/Inputs!$M9,0)</f>
        <v>0</v>
      </c>
      <c r="X82" s="75">
        <f>IF(AND(OR(Inputs!$N9=0,X$3&lt;Inputs!$N9),X$3&gt;=Inputs!$K9,X$3&lt;=Inputs!$M9+Inputs!$K9-1),Inputs!$L9/Inputs!$M9,0)</f>
        <v>0</v>
      </c>
      <c r="Y82" s="75">
        <f>IF(AND(OR(Inputs!$N9=0,Y$3&lt;Inputs!$N9),Y$3&gt;=Inputs!$K9,Y$3&lt;=Inputs!$M9+Inputs!$K9-1),Inputs!$L9/Inputs!$M9,0)</f>
        <v>0</v>
      </c>
      <c r="Z82" s="75">
        <f>IF(AND(OR(Inputs!$N9=0,Z$3&lt;Inputs!$N9),Z$3&gt;=Inputs!$K9,Z$3&lt;=Inputs!$M9+Inputs!$K9-1),Inputs!$L9/Inputs!$M9,0)</f>
        <v>0</v>
      </c>
      <c r="AA82" s="75">
        <f>IF(AND(OR(Inputs!$N9=0,AA$3&lt;Inputs!$N9),AA$3&gt;=Inputs!$K9,AA$3&lt;=Inputs!$M9+Inputs!$K9-1),Inputs!$L9/Inputs!$M9,0)</f>
        <v>0</v>
      </c>
      <c r="AB82" s="75">
        <f>IF(AND(OR(Inputs!$N9=0,AB$3&lt;Inputs!$N9),AB$3&gt;=Inputs!$K9,AB$3&lt;=Inputs!$M9+Inputs!$K9-1),Inputs!$L9/Inputs!$M9,0)</f>
        <v>0</v>
      </c>
      <c r="AC82" s="75">
        <f>IF(AND(OR(Inputs!$N9=0,AC$3&lt;Inputs!$N9),AC$3&gt;=Inputs!$K9,AC$3&lt;=Inputs!$M9+Inputs!$K9-1),Inputs!$L9/Inputs!$M9,0)</f>
        <v>0</v>
      </c>
      <c r="AD82" s="75">
        <f>IF(AND(OR(Inputs!$N9=0,AD$3&lt;Inputs!$N9),AD$3&gt;=Inputs!$K9,AD$3&lt;=Inputs!$M9+Inputs!$K9-1),Inputs!$L9/Inputs!$M9,0)</f>
        <v>0</v>
      </c>
      <c r="AE82" s="75">
        <f>IF(AND(OR(Inputs!$N9=0,AE$3&lt;Inputs!$N9),AE$3&gt;=Inputs!$K9,AE$3&lt;=Inputs!$M9+Inputs!$K9-1),Inputs!$L9/Inputs!$M9,0)</f>
        <v>0</v>
      </c>
      <c r="AF82" s="75">
        <f>IF(AND(OR(Inputs!$N9=0,AF$3&lt;Inputs!$N9),AF$3&gt;=Inputs!$K9,AF$3&lt;=Inputs!$M9+Inputs!$K9-1),Inputs!$L9/Inputs!$M9,0)</f>
        <v>0</v>
      </c>
      <c r="AG82" s="75">
        <f>IF(AND(OR(Inputs!$N9=0,AG$3&lt;Inputs!$N9),AG$3&gt;=Inputs!$K9,AG$3&lt;=Inputs!$M9+Inputs!$K9-1),Inputs!$L9/Inputs!$M9,0)</f>
        <v>0</v>
      </c>
      <c r="AH82" s="76">
        <f>IF(AND(OR(Inputs!$N9=0,AH$3&lt;Inputs!$N9),AH$3&gt;=Inputs!$K9,AH$3&lt;=Inputs!$M9+Inputs!$K9-1),Inputs!$L9/Inputs!$M9,0)</f>
        <v>0</v>
      </c>
      <c r="AI82" s="74">
        <f>IF(AND(OR(Inputs!$N9=0,AI$3&lt;Inputs!$N9),AI$3&gt;=Inputs!$K9,AI$3&lt;=Inputs!$M9+Inputs!$K9-1),Inputs!$L9/Inputs!$M9,0)</f>
        <v>1.875</v>
      </c>
      <c r="AJ82" s="75">
        <f>IF(AND(OR(Inputs!$N9=0,AJ$3&lt;Inputs!$N9),AJ$3&gt;=Inputs!$K9,AJ$3&lt;=Inputs!$M9+Inputs!$K9-1),Inputs!$L9/Inputs!$M9,0)</f>
        <v>1.875</v>
      </c>
      <c r="AK82" s="75">
        <f>IF(AND(OR(Inputs!$N9=0,AK$3&lt;Inputs!$N9),AK$3&gt;=Inputs!$K9,AK$3&lt;=Inputs!$M9+Inputs!$K9-1),Inputs!$L9/Inputs!$M9,0)</f>
        <v>1.875</v>
      </c>
      <c r="AL82" s="75">
        <f>IF(AND(OR(Inputs!$N9=0,AL$3&lt;Inputs!$N9),AL$3&gt;=Inputs!$K9,AL$3&lt;=Inputs!$M9+Inputs!$K9-1),Inputs!$L9/Inputs!$M9,0)</f>
        <v>1.875</v>
      </c>
      <c r="AM82" s="75">
        <f>IF(AND(OR(Inputs!$N9=0,AM$3&lt;Inputs!$N9),AM$3&gt;=Inputs!$K9,AM$3&lt;=Inputs!$M9+Inputs!$K9-1),Inputs!$L9/Inputs!$M9,0)</f>
        <v>1.875</v>
      </c>
      <c r="AN82" s="75">
        <f>IF(AND(OR(Inputs!$N9=0,AN$3&lt;Inputs!$N9),AN$3&gt;=Inputs!$K9,AN$3&lt;=Inputs!$M9+Inputs!$K9-1),Inputs!$L9/Inputs!$M9,0)</f>
        <v>1.875</v>
      </c>
      <c r="AO82" s="75">
        <f>IF(AND(OR(Inputs!$N9=0,AO$3&lt;Inputs!$N9),AO$3&gt;=Inputs!$K9,AO$3&lt;=Inputs!$M9+Inputs!$K9-1),Inputs!$L9/Inputs!$M9,0)</f>
        <v>1.875</v>
      </c>
      <c r="AP82" s="75">
        <f>IF(AND(OR(Inputs!$N9=0,AP$3&lt;Inputs!$N9),AP$3&gt;=Inputs!$K9,AP$3&lt;=Inputs!$M9+Inputs!$K9-1),Inputs!$L9/Inputs!$M9,0)</f>
        <v>0</v>
      </c>
      <c r="AQ82" s="75">
        <f>IF(AND(OR(Inputs!$N9=0,AQ$3&lt;Inputs!$N9),AQ$3&gt;=Inputs!$K9,AQ$3&lt;=Inputs!$M9+Inputs!$K9-1),Inputs!$L9/Inputs!$M9,0)</f>
        <v>0</v>
      </c>
      <c r="AR82" s="75">
        <f>IF(AND(OR(Inputs!$N9=0,AR$3&lt;Inputs!$N9),AR$3&gt;=Inputs!$K9,AR$3&lt;=Inputs!$M9+Inputs!$K9-1),Inputs!$L9/Inputs!$M9,0)</f>
        <v>0</v>
      </c>
      <c r="AS82" s="75">
        <f>IF(AND(OR(Inputs!$N9=0,AS$3&lt;Inputs!$N9),AS$3&gt;=Inputs!$K9,AS$3&lt;=Inputs!$M9+Inputs!$K9-1),Inputs!$L9/Inputs!$M9,0)</f>
        <v>0</v>
      </c>
      <c r="AT82" s="76">
        <f>IF(AND(OR(Inputs!$N9=0,AT$3&lt;Inputs!$N9),AT$3&gt;=Inputs!$K9,AT$3&lt;=Inputs!$M9+Inputs!$K9-1),Inputs!$L9/Inputs!$M9,0)</f>
        <v>0</v>
      </c>
      <c r="AU82" s="74">
        <f>IF(AND(OR(Inputs!$N9=0,AU$3&lt;Inputs!$N9),AU$3&gt;=Inputs!$K9,AU$3&lt;=Inputs!$M9+Inputs!$K9-1),Inputs!$L9/Inputs!$M9,0)</f>
        <v>0</v>
      </c>
      <c r="AV82" s="75">
        <f>IF(AND(OR(Inputs!$N9=0,AV$3&lt;Inputs!$N9),AV$3&gt;=Inputs!$K9,AV$3&lt;=Inputs!$M9+Inputs!$K9-1),Inputs!$L9/Inputs!$M9,0)</f>
        <v>0</v>
      </c>
      <c r="AW82" s="75">
        <f>IF(AND(OR(Inputs!$N9=0,AW$3&lt;Inputs!$N9),AW$3&gt;=Inputs!$K9,AW$3&lt;=Inputs!$M9+Inputs!$K9-1),Inputs!$L9/Inputs!$M9,0)</f>
        <v>0</v>
      </c>
      <c r="AX82" s="75">
        <f>IF(AND(OR(Inputs!$N9=0,AX$3&lt;Inputs!$N9),AX$3&gt;=Inputs!$K9,AX$3&lt;=Inputs!$M9+Inputs!$K9-1),Inputs!$L9/Inputs!$M9,0)</f>
        <v>0</v>
      </c>
      <c r="AY82" s="75">
        <f>IF(AND(OR(Inputs!$N9=0,AY$3&lt;Inputs!$N9),AY$3&gt;=Inputs!$K9,AY$3&lt;=Inputs!$M9+Inputs!$K9-1),Inputs!$L9/Inputs!$M9,0)</f>
        <v>0</v>
      </c>
      <c r="AZ82" s="75">
        <f>IF(AND(OR(Inputs!$N9=0,AZ$3&lt;Inputs!$N9),AZ$3&gt;=Inputs!$K9,AZ$3&lt;=Inputs!$M9+Inputs!$K9-1),Inputs!$L9/Inputs!$M9,0)</f>
        <v>0</v>
      </c>
      <c r="BA82" s="75">
        <f>IF(AND(OR(Inputs!$N9=0,BA$3&lt;Inputs!$N9),BA$3&gt;=Inputs!$K9,BA$3&lt;=Inputs!$M9+Inputs!$K9-1),Inputs!$L9/Inputs!$M9,0)</f>
        <v>0</v>
      </c>
      <c r="BB82" s="75">
        <f>IF(AND(OR(Inputs!$N9=0,BB$3&lt;Inputs!$N9),BB$3&gt;=Inputs!$K9,BB$3&lt;=Inputs!$M9+Inputs!$K9-1),Inputs!$L9/Inputs!$M9,0)</f>
        <v>0</v>
      </c>
      <c r="BC82" s="75">
        <f>IF(AND(OR(Inputs!$N9=0,BC$3&lt;Inputs!$N9),BC$3&gt;=Inputs!$K9,BC$3&lt;=Inputs!$M9+Inputs!$K9-1),Inputs!$L9/Inputs!$M9,0)</f>
        <v>0</v>
      </c>
      <c r="BD82" s="75">
        <f>IF(AND(OR(Inputs!$N9=0,BD$3&lt;Inputs!$N9),BD$3&gt;=Inputs!$K9,BD$3&lt;=Inputs!$M9+Inputs!$K9-1),Inputs!$L9/Inputs!$M9,0)</f>
        <v>0</v>
      </c>
      <c r="BE82" s="75">
        <f>IF(AND(OR(Inputs!$N9=0,BE$3&lt;Inputs!$N9),BE$3&gt;=Inputs!$K9,BE$3&lt;=Inputs!$M9+Inputs!$K9-1),Inputs!$L9/Inputs!$M9,0)</f>
        <v>0</v>
      </c>
      <c r="BF82" s="76">
        <f>IF(AND(OR(Inputs!$N9=0,BF$3&lt;Inputs!$N9),BF$3&gt;=Inputs!$K9,BF$3&lt;=Inputs!$M9+Inputs!$K9-1),Inputs!$L9/Inputs!$M9,0)</f>
        <v>0</v>
      </c>
      <c r="BG82" s="74">
        <f>IF(AND(OR(Inputs!$N9=0,BG$3&lt;Inputs!$N9),BG$3&gt;=Inputs!$K9,BG$3&lt;=Inputs!$M9+Inputs!$K9-1),Inputs!$L9/Inputs!$M9,0)</f>
        <v>0</v>
      </c>
      <c r="BH82" s="75">
        <f>IF(AND(OR(Inputs!$N9=0,BH$3&lt;Inputs!$N9),BH$3&gt;=Inputs!$K9,BH$3&lt;=Inputs!$M9+Inputs!$K9-1),Inputs!$L9/Inputs!$M9,0)</f>
        <v>0</v>
      </c>
      <c r="BI82" s="75">
        <f>IF(AND(OR(Inputs!$N9=0,BI$3&lt;Inputs!$N9),BI$3&gt;=Inputs!$K9,BI$3&lt;=Inputs!$M9+Inputs!$K9-1),Inputs!$L9/Inputs!$M9,0)</f>
        <v>0</v>
      </c>
      <c r="BJ82" s="75">
        <f>IF(AND(OR(Inputs!$N9=0,BJ$3&lt;Inputs!$N9),BJ$3&gt;=Inputs!$K9,BJ$3&lt;=Inputs!$M9+Inputs!$K9-1),Inputs!$L9/Inputs!$M9,0)</f>
        <v>0</v>
      </c>
      <c r="BK82" s="75">
        <f>IF(AND(OR(Inputs!$N9=0,BK$3&lt;Inputs!$N9),BK$3&gt;=Inputs!$K9,BK$3&lt;=Inputs!$M9+Inputs!$K9-1),Inputs!$L9/Inputs!$M9,0)</f>
        <v>0</v>
      </c>
      <c r="BL82" s="75">
        <f>IF(AND(OR(Inputs!$N9=0,BL$3&lt;Inputs!$N9),BL$3&gt;=Inputs!$K9,BL$3&lt;=Inputs!$M9+Inputs!$K9-1),Inputs!$L9/Inputs!$M9,0)</f>
        <v>0</v>
      </c>
      <c r="BM82" s="75">
        <f>IF(AND(OR(Inputs!$N9=0,BM$3&lt;Inputs!$N9),BM$3&gt;=Inputs!$K9,BM$3&lt;=Inputs!$M9+Inputs!$K9-1),Inputs!$L9/Inputs!$M9,0)</f>
        <v>0</v>
      </c>
      <c r="BN82" s="75">
        <f>IF(AND(OR(Inputs!$N9=0,BN$3&lt;Inputs!$N9),BN$3&gt;=Inputs!$K9,BN$3&lt;=Inputs!$M9+Inputs!$K9-1),Inputs!$L9/Inputs!$M9,0)</f>
        <v>0</v>
      </c>
      <c r="BO82" s="75">
        <f>IF(AND(OR(Inputs!$N9=0,BO$3&lt;Inputs!$N9),BO$3&gt;=Inputs!$K9,BO$3&lt;=Inputs!$M9+Inputs!$K9-1),Inputs!$L9/Inputs!$M9,0)</f>
        <v>0</v>
      </c>
      <c r="BP82" s="75">
        <f>IF(AND(OR(Inputs!$N9=0,BP$3&lt;Inputs!$N9),BP$3&gt;=Inputs!$K9,BP$3&lt;=Inputs!$M9+Inputs!$K9-1),Inputs!$L9/Inputs!$M9,0)</f>
        <v>0</v>
      </c>
      <c r="BQ82" s="75">
        <f>IF(AND(OR(Inputs!$N9=0,BQ$3&lt;Inputs!$N9),BQ$3&gt;=Inputs!$K9,BQ$3&lt;=Inputs!$M9+Inputs!$K9-1),Inputs!$L9/Inputs!$M9,0)</f>
        <v>0</v>
      </c>
      <c r="BR82" s="76">
        <f>IF(AND(OR(Inputs!$N9=0,BR$3&lt;Inputs!$N9),BR$3&gt;=Inputs!$K9,BR$3&lt;=Inputs!$M9+Inputs!$K9-1),Inputs!$L9/Inputs!$M9,0)</f>
        <v>0</v>
      </c>
    </row>
    <row r="83" spans="3:70" hidden="1" x14ac:dyDescent="0.25">
      <c r="C83" s="72" t="str">
        <f t="shared" si="43"/>
        <v>Land</v>
      </c>
      <c r="E83" s="73">
        <f t="shared" si="38"/>
        <v>0</v>
      </c>
      <c r="F83" s="73">
        <f t="shared" si="39"/>
        <v>0</v>
      </c>
      <c r="G83" s="73">
        <f t="shared" si="40"/>
        <v>0</v>
      </c>
      <c r="H83" s="73">
        <f t="shared" si="41"/>
        <v>0</v>
      </c>
      <c r="I83" s="73">
        <f t="shared" si="42"/>
        <v>0</v>
      </c>
      <c r="K83" s="74">
        <f>IF(AND(OR(Inputs!$N10=0,K$3&lt;Inputs!$N10),K$3&gt;=Inputs!$K10,K$3&lt;=Inputs!$M10+Inputs!$K10-1),Inputs!$L10/Inputs!$M10,0)</f>
        <v>0</v>
      </c>
      <c r="L83" s="75">
        <f>IF(AND(OR(Inputs!$N10=0,L$3&lt;Inputs!$N10),L$3&gt;=Inputs!$K10,L$3&lt;=Inputs!$M10+Inputs!$K10-1),Inputs!$L10/Inputs!$M10,0)</f>
        <v>0</v>
      </c>
      <c r="M83" s="75">
        <f>IF(AND(OR(Inputs!$N10=0,M$3&lt;Inputs!$N10),M$3&gt;=Inputs!$K10,M$3&lt;=Inputs!$M10+Inputs!$K10-1),Inputs!$L10/Inputs!$M10,0)</f>
        <v>0</v>
      </c>
      <c r="N83" s="75">
        <f>IF(AND(OR(Inputs!$N10=0,N$3&lt;Inputs!$N10),N$3&gt;=Inputs!$K10,N$3&lt;=Inputs!$M10+Inputs!$K10-1),Inputs!$L10/Inputs!$M10,0)</f>
        <v>0</v>
      </c>
      <c r="O83" s="75">
        <f>IF(AND(OR(Inputs!$N10=0,O$3&lt;Inputs!$N10),O$3&gt;=Inputs!$K10,O$3&lt;=Inputs!$M10+Inputs!$K10-1),Inputs!$L10/Inputs!$M10,0)</f>
        <v>0</v>
      </c>
      <c r="P83" s="75">
        <f>IF(AND(OR(Inputs!$N10=0,P$3&lt;Inputs!$N10),P$3&gt;=Inputs!$K10,P$3&lt;=Inputs!$M10+Inputs!$K10-1),Inputs!$L10/Inputs!$M10,0)</f>
        <v>0</v>
      </c>
      <c r="Q83" s="75">
        <f>IF(AND(OR(Inputs!$N10=0,Q$3&lt;Inputs!$N10),Q$3&gt;=Inputs!$K10,Q$3&lt;=Inputs!$M10+Inputs!$K10-1),Inputs!$L10/Inputs!$M10,0)</f>
        <v>0</v>
      </c>
      <c r="R83" s="75">
        <f>IF(AND(OR(Inputs!$N10=0,R$3&lt;Inputs!$N10),R$3&gt;=Inputs!$K10,R$3&lt;=Inputs!$M10+Inputs!$K10-1),Inputs!$L10/Inputs!$M10,0)</f>
        <v>0</v>
      </c>
      <c r="S83" s="75">
        <f>IF(AND(OR(Inputs!$N10=0,S$3&lt;Inputs!$N10),S$3&gt;=Inputs!$K10,S$3&lt;=Inputs!$M10+Inputs!$K10-1),Inputs!$L10/Inputs!$M10,0)</f>
        <v>0</v>
      </c>
      <c r="T83" s="75">
        <f>IF(AND(OR(Inputs!$N10=0,T$3&lt;Inputs!$N10),T$3&gt;=Inputs!$K10,T$3&lt;=Inputs!$M10+Inputs!$K10-1),Inputs!$L10/Inputs!$M10,0)</f>
        <v>0</v>
      </c>
      <c r="U83" s="75">
        <f>IF(AND(OR(Inputs!$N10=0,U$3&lt;Inputs!$N10),U$3&gt;=Inputs!$K10,U$3&lt;=Inputs!$M10+Inputs!$K10-1),Inputs!$L10/Inputs!$M10,0)</f>
        <v>0</v>
      </c>
      <c r="V83" s="76">
        <f>IF(AND(OR(Inputs!$N10=0,V$3&lt;Inputs!$N10),V$3&gt;=Inputs!$K10,V$3&lt;=Inputs!$M10+Inputs!$K10-1),Inputs!$L10/Inputs!$M10,0)</f>
        <v>0</v>
      </c>
      <c r="W83" s="74">
        <f>IF(AND(OR(Inputs!$N10=0,W$3&lt;Inputs!$N10),W$3&gt;=Inputs!$K10,W$3&lt;=Inputs!$M10+Inputs!$K10-1),Inputs!$L10/Inputs!$M10,0)</f>
        <v>0</v>
      </c>
      <c r="X83" s="75">
        <f>IF(AND(OR(Inputs!$N10=0,X$3&lt;Inputs!$N10),X$3&gt;=Inputs!$K10,X$3&lt;=Inputs!$M10+Inputs!$K10-1),Inputs!$L10/Inputs!$M10,0)</f>
        <v>0</v>
      </c>
      <c r="Y83" s="75">
        <f>IF(AND(OR(Inputs!$N10=0,Y$3&lt;Inputs!$N10),Y$3&gt;=Inputs!$K10,Y$3&lt;=Inputs!$M10+Inputs!$K10-1),Inputs!$L10/Inputs!$M10,0)</f>
        <v>0</v>
      </c>
      <c r="Z83" s="75">
        <f>IF(AND(OR(Inputs!$N10=0,Z$3&lt;Inputs!$N10),Z$3&gt;=Inputs!$K10,Z$3&lt;=Inputs!$M10+Inputs!$K10-1),Inputs!$L10/Inputs!$M10,0)</f>
        <v>0</v>
      </c>
      <c r="AA83" s="75">
        <f>IF(AND(OR(Inputs!$N10=0,AA$3&lt;Inputs!$N10),AA$3&gt;=Inputs!$K10,AA$3&lt;=Inputs!$M10+Inputs!$K10-1),Inputs!$L10/Inputs!$M10,0)</f>
        <v>0</v>
      </c>
      <c r="AB83" s="75">
        <f>IF(AND(OR(Inputs!$N10=0,AB$3&lt;Inputs!$N10),AB$3&gt;=Inputs!$K10,AB$3&lt;=Inputs!$M10+Inputs!$K10-1),Inputs!$L10/Inputs!$M10,0)</f>
        <v>0</v>
      </c>
      <c r="AC83" s="75">
        <f>IF(AND(OR(Inputs!$N10=0,AC$3&lt;Inputs!$N10),AC$3&gt;=Inputs!$K10,AC$3&lt;=Inputs!$M10+Inputs!$K10-1),Inputs!$L10/Inputs!$M10,0)</f>
        <v>0</v>
      </c>
      <c r="AD83" s="75">
        <f>IF(AND(OR(Inputs!$N10=0,AD$3&lt;Inputs!$N10),AD$3&gt;=Inputs!$K10,AD$3&lt;=Inputs!$M10+Inputs!$K10-1),Inputs!$L10/Inputs!$M10,0)</f>
        <v>0</v>
      </c>
      <c r="AE83" s="75">
        <f>IF(AND(OR(Inputs!$N10=0,AE$3&lt;Inputs!$N10),AE$3&gt;=Inputs!$K10,AE$3&lt;=Inputs!$M10+Inputs!$K10-1),Inputs!$L10/Inputs!$M10,0)</f>
        <v>0</v>
      </c>
      <c r="AF83" s="75">
        <f>IF(AND(OR(Inputs!$N10=0,AF$3&lt;Inputs!$N10),AF$3&gt;=Inputs!$K10,AF$3&lt;=Inputs!$M10+Inputs!$K10-1),Inputs!$L10/Inputs!$M10,0)</f>
        <v>0</v>
      </c>
      <c r="AG83" s="75">
        <f>IF(AND(OR(Inputs!$N10=0,AG$3&lt;Inputs!$N10),AG$3&gt;=Inputs!$K10,AG$3&lt;=Inputs!$M10+Inputs!$K10-1),Inputs!$L10/Inputs!$M10,0)</f>
        <v>0</v>
      </c>
      <c r="AH83" s="76">
        <f>IF(AND(OR(Inputs!$N10=0,AH$3&lt;Inputs!$N10),AH$3&gt;=Inputs!$K10,AH$3&lt;=Inputs!$M10+Inputs!$K10-1),Inputs!$L10/Inputs!$M10,0)</f>
        <v>0</v>
      </c>
      <c r="AI83" s="74">
        <f>IF(AND(OR(Inputs!$N10=0,AI$3&lt;Inputs!$N10),AI$3&gt;=Inputs!$K10,AI$3&lt;=Inputs!$M10+Inputs!$K10-1),Inputs!$L10/Inputs!$M10,0)</f>
        <v>0</v>
      </c>
      <c r="AJ83" s="75">
        <f>IF(AND(OR(Inputs!$N10=0,AJ$3&lt;Inputs!$N10),AJ$3&gt;=Inputs!$K10,AJ$3&lt;=Inputs!$M10+Inputs!$K10-1),Inputs!$L10/Inputs!$M10,0)</f>
        <v>0</v>
      </c>
      <c r="AK83" s="75">
        <f>IF(AND(OR(Inputs!$N10=0,AK$3&lt;Inputs!$N10),AK$3&gt;=Inputs!$K10,AK$3&lt;=Inputs!$M10+Inputs!$K10-1),Inputs!$L10/Inputs!$M10,0)</f>
        <v>0</v>
      </c>
      <c r="AL83" s="75">
        <f>IF(AND(OR(Inputs!$N10=0,AL$3&lt;Inputs!$N10),AL$3&gt;=Inputs!$K10,AL$3&lt;=Inputs!$M10+Inputs!$K10-1),Inputs!$L10/Inputs!$M10,0)</f>
        <v>0</v>
      </c>
      <c r="AM83" s="75">
        <f>IF(AND(OR(Inputs!$N10=0,AM$3&lt;Inputs!$N10),AM$3&gt;=Inputs!$K10,AM$3&lt;=Inputs!$M10+Inputs!$K10-1),Inputs!$L10/Inputs!$M10,0)</f>
        <v>0</v>
      </c>
      <c r="AN83" s="75">
        <f>IF(AND(OR(Inputs!$N10=0,AN$3&lt;Inputs!$N10),AN$3&gt;=Inputs!$K10,AN$3&lt;=Inputs!$M10+Inputs!$K10-1),Inputs!$L10/Inputs!$M10,0)</f>
        <v>0</v>
      </c>
      <c r="AO83" s="75">
        <f>IF(AND(OR(Inputs!$N10=0,AO$3&lt;Inputs!$N10),AO$3&gt;=Inputs!$K10,AO$3&lt;=Inputs!$M10+Inputs!$K10-1),Inputs!$L10/Inputs!$M10,0)</f>
        <v>0</v>
      </c>
      <c r="AP83" s="75">
        <f>IF(AND(OR(Inputs!$N10=0,AP$3&lt;Inputs!$N10),AP$3&gt;=Inputs!$K10,AP$3&lt;=Inputs!$M10+Inputs!$K10-1),Inputs!$L10/Inputs!$M10,0)</f>
        <v>0</v>
      </c>
      <c r="AQ83" s="75">
        <f>IF(AND(OR(Inputs!$N10=0,AQ$3&lt;Inputs!$N10),AQ$3&gt;=Inputs!$K10,AQ$3&lt;=Inputs!$M10+Inputs!$K10-1),Inputs!$L10/Inputs!$M10,0)</f>
        <v>0</v>
      </c>
      <c r="AR83" s="75">
        <f>IF(AND(OR(Inputs!$N10=0,AR$3&lt;Inputs!$N10),AR$3&gt;=Inputs!$K10,AR$3&lt;=Inputs!$M10+Inputs!$K10-1),Inputs!$L10/Inputs!$M10,0)</f>
        <v>0</v>
      </c>
      <c r="AS83" s="75">
        <f>IF(AND(OR(Inputs!$N10=0,AS$3&lt;Inputs!$N10),AS$3&gt;=Inputs!$K10,AS$3&lt;=Inputs!$M10+Inputs!$K10-1),Inputs!$L10/Inputs!$M10,0)</f>
        <v>0</v>
      </c>
      <c r="AT83" s="76">
        <f>IF(AND(OR(Inputs!$N10=0,AT$3&lt;Inputs!$N10),AT$3&gt;=Inputs!$K10,AT$3&lt;=Inputs!$M10+Inputs!$K10-1),Inputs!$L10/Inputs!$M10,0)</f>
        <v>0</v>
      </c>
      <c r="AU83" s="74">
        <f>IF(AND(OR(Inputs!$N10=0,AU$3&lt;Inputs!$N10),AU$3&gt;=Inputs!$K10,AU$3&lt;=Inputs!$M10+Inputs!$K10-1),Inputs!$L10/Inputs!$M10,0)</f>
        <v>0</v>
      </c>
      <c r="AV83" s="75">
        <f>IF(AND(OR(Inputs!$N10=0,AV$3&lt;Inputs!$N10),AV$3&gt;=Inputs!$K10,AV$3&lt;=Inputs!$M10+Inputs!$K10-1),Inputs!$L10/Inputs!$M10,0)</f>
        <v>0</v>
      </c>
      <c r="AW83" s="75">
        <f>IF(AND(OR(Inputs!$N10=0,AW$3&lt;Inputs!$N10),AW$3&gt;=Inputs!$K10,AW$3&lt;=Inputs!$M10+Inputs!$K10-1),Inputs!$L10/Inputs!$M10,0)</f>
        <v>0</v>
      </c>
      <c r="AX83" s="75">
        <f>IF(AND(OR(Inputs!$N10=0,AX$3&lt;Inputs!$N10),AX$3&gt;=Inputs!$K10,AX$3&lt;=Inputs!$M10+Inputs!$K10-1),Inputs!$L10/Inputs!$M10,0)</f>
        <v>0</v>
      </c>
      <c r="AY83" s="75">
        <f>IF(AND(OR(Inputs!$N10=0,AY$3&lt;Inputs!$N10),AY$3&gt;=Inputs!$K10,AY$3&lt;=Inputs!$M10+Inputs!$K10-1),Inputs!$L10/Inputs!$M10,0)</f>
        <v>0</v>
      </c>
      <c r="AZ83" s="75">
        <f>IF(AND(OR(Inputs!$N10=0,AZ$3&lt;Inputs!$N10),AZ$3&gt;=Inputs!$K10,AZ$3&lt;=Inputs!$M10+Inputs!$K10-1),Inputs!$L10/Inputs!$M10,0)</f>
        <v>0</v>
      </c>
      <c r="BA83" s="75">
        <f>IF(AND(OR(Inputs!$N10=0,BA$3&lt;Inputs!$N10),BA$3&gt;=Inputs!$K10,BA$3&lt;=Inputs!$M10+Inputs!$K10-1),Inputs!$L10/Inputs!$M10,0)</f>
        <v>0</v>
      </c>
      <c r="BB83" s="75">
        <f>IF(AND(OR(Inputs!$N10=0,BB$3&lt;Inputs!$N10),BB$3&gt;=Inputs!$K10,BB$3&lt;=Inputs!$M10+Inputs!$K10-1),Inputs!$L10/Inputs!$M10,0)</f>
        <v>0</v>
      </c>
      <c r="BC83" s="75">
        <f>IF(AND(OR(Inputs!$N10=0,BC$3&lt;Inputs!$N10),BC$3&gt;=Inputs!$K10,BC$3&lt;=Inputs!$M10+Inputs!$K10-1),Inputs!$L10/Inputs!$M10,0)</f>
        <v>0</v>
      </c>
      <c r="BD83" s="75">
        <f>IF(AND(OR(Inputs!$N10=0,BD$3&lt;Inputs!$N10),BD$3&gt;=Inputs!$K10,BD$3&lt;=Inputs!$M10+Inputs!$K10-1),Inputs!$L10/Inputs!$M10,0)</f>
        <v>0</v>
      </c>
      <c r="BE83" s="75">
        <f>IF(AND(OR(Inputs!$N10=0,BE$3&lt;Inputs!$N10),BE$3&gt;=Inputs!$K10,BE$3&lt;=Inputs!$M10+Inputs!$K10-1),Inputs!$L10/Inputs!$M10,0)</f>
        <v>0</v>
      </c>
      <c r="BF83" s="76">
        <f>IF(AND(OR(Inputs!$N10=0,BF$3&lt;Inputs!$N10),BF$3&gt;=Inputs!$K10,BF$3&lt;=Inputs!$M10+Inputs!$K10-1),Inputs!$L10/Inputs!$M10,0)</f>
        <v>0</v>
      </c>
      <c r="BG83" s="74">
        <f>IF(AND(OR(Inputs!$N10=0,BG$3&lt;Inputs!$N10),BG$3&gt;=Inputs!$K10,BG$3&lt;=Inputs!$M10+Inputs!$K10-1),Inputs!$L10/Inputs!$M10,0)</f>
        <v>0</v>
      </c>
      <c r="BH83" s="75">
        <f>IF(AND(OR(Inputs!$N10=0,BH$3&lt;Inputs!$N10),BH$3&gt;=Inputs!$K10,BH$3&lt;=Inputs!$M10+Inputs!$K10-1),Inputs!$L10/Inputs!$M10,0)</f>
        <v>0</v>
      </c>
      <c r="BI83" s="75">
        <f>IF(AND(OR(Inputs!$N10=0,BI$3&lt;Inputs!$N10),BI$3&gt;=Inputs!$K10,BI$3&lt;=Inputs!$M10+Inputs!$K10-1),Inputs!$L10/Inputs!$M10,0)</f>
        <v>0</v>
      </c>
      <c r="BJ83" s="75">
        <f>IF(AND(OR(Inputs!$N10=0,BJ$3&lt;Inputs!$N10),BJ$3&gt;=Inputs!$K10,BJ$3&lt;=Inputs!$M10+Inputs!$K10-1),Inputs!$L10/Inputs!$M10,0)</f>
        <v>0</v>
      </c>
      <c r="BK83" s="75">
        <f>IF(AND(OR(Inputs!$N10=0,BK$3&lt;Inputs!$N10),BK$3&gt;=Inputs!$K10,BK$3&lt;=Inputs!$M10+Inputs!$K10-1),Inputs!$L10/Inputs!$M10,0)</f>
        <v>0</v>
      </c>
      <c r="BL83" s="75">
        <f>IF(AND(OR(Inputs!$N10=0,BL$3&lt;Inputs!$N10),BL$3&gt;=Inputs!$K10,BL$3&lt;=Inputs!$M10+Inputs!$K10-1),Inputs!$L10/Inputs!$M10,0)</f>
        <v>0</v>
      </c>
      <c r="BM83" s="75">
        <f>IF(AND(OR(Inputs!$N10=0,BM$3&lt;Inputs!$N10),BM$3&gt;=Inputs!$K10,BM$3&lt;=Inputs!$M10+Inputs!$K10-1),Inputs!$L10/Inputs!$M10,0)</f>
        <v>0</v>
      </c>
      <c r="BN83" s="75">
        <f>IF(AND(OR(Inputs!$N10=0,BN$3&lt;Inputs!$N10),BN$3&gt;=Inputs!$K10,BN$3&lt;=Inputs!$M10+Inputs!$K10-1),Inputs!$L10/Inputs!$M10,0)</f>
        <v>0</v>
      </c>
      <c r="BO83" s="75">
        <f>IF(AND(OR(Inputs!$N10=0,BO$3&lt;Inputs!$N10),BO$3&gt;=Inputs!$K10,BO$3&lt;=Inputs!$M10+Inputs!$K10-1),Inputs!$L10/Inputs!$M10,0)</f>
        <v>0</v>
      </c>
      <c r="BP83" s="75">
        <f>IF(AND(OR(Inputs!$N10=0,BP$3&lt;Inputs!$N10),BP$3&gt;=Inputs!$K10,BP$3&lt;=Inputs!$M10+Inputs!$K10-1),Inputs!$L10/Inputs!$M10,0)</f>
        <v>0</v>
      </c>
      <c r="BQ83" s="75">
        <f>IF(AND(OR(Inputs!$N10=0,BQ$3&lt;Inputs!$N10),BQ$3&gt;=Inputs!$K10,BQ$3&lt;=Inputs!$M10+Inputs!$K10-1),Inputs!$L10/Inputs!$M10,0)</f>
        <v>0</v>
      </c>
      <c r="BR83" s="76">
        <f>IF(AND(OR(Inputs!$N10=0,BR$3&lt;Inputs!$N10),BR$3&gt;=Inputs!$K10,BR$3&lt;=Inputs!$M10+Inputs!$K10-1),Inputs!$L10/Inputs!$M10,0)</f>
        <v>0</v>
      </c>
    </row>
    <row r="84" spans="3:70" hidden="1" x14ac:dyDescent="0.25">
      <c r="C84" s="72">
        <f t="shared" si="43"/>
        <v>0</v>
      </c>
      <c r="E84" s="73">
        <f t="shared" si="38"/>
        <v>0</v>
      </c>
      <c r="F84" s="73">
        <f t="shared" si="39"/>
        <v>0</v>
      </c>
      <c r="G84" s="73">
        <f t="shared" si="40"/>
        <v>0</v>
      </c>
      <c r="H84" s="73">
        <f t="shared" si="41"/>
        <v>0</v>
      </c>
      <c r="I84" s="73">
        <f t="shared" si="42"/>
        <v>0</v>
      </c>
      <c r="K84" s="74">
        <f>IF(AND(OR(Inputs!$N11=0,K$3&lt;Inputs!$N11),K$3&gt;=Inputs!$K11,K$3&lt;=Inputs!$M11+Inputs!$K11-1),Inputs!$L11/Inputs!$M11,0)</f>
        <v>0</v>
      </c>
      <c r="L84" s="75">
        <f>IF(AND(OR(Inputs!$N11=0,L$3&lt;Inputs!$N11),L$3&gt;=Inputs!$K11,L$3&lt;=Inputs!$M11+Inputs!$K11-1),Inputs!$L11/Inputs!$M11,0)</f>
        <v>0</v>
      </c>
      <c r="M84" s="75">
        <f>IF(AND(OR(Inputs!$N11=0,M$3&lt;Inputs!$N11),M$3&gt;=Inputs!$K11,M$3&lt;=Inputs!$M11+Inputs!$K11-1),Inputs!$L11/Inputs!$M11,0)</f>
        <v>0</v>
      </c>
      <c r="N84" s="75">
        <f>IF(AND(OR(Inputs!$N11=0,N$3&lt;Inputs!$N11),N$3&gt;=Inputs!$K11,N$3&lt;=Inputs!$M11+Inputs!$K11-1),Inputs!$L11/Inputs!$M11,0)</f>
        <v>0</v>
      </c>
      <c r="O84" s="75">
        <f>IF(AND(OR(Inputs!$N11=0,O$3&lt;Inputs!$N11),O$3&gt;=Inputs!$K11,O$3&lt;=Inputs!$M11+Inputs!$K11-1),Inputs!$L11/Inputs!$M11,0)</f>
        <v>0</v>
      </c>
      <c r="P84" s="75">
        <f>IF(AND(OR(Inputs!$N11=0,P$3&lt;Inputs!$N11),P$3&gt;=Inputs!$K11,P$3&lt;=Inputs!$M11+Inputs!$K11-1),Inputs!$L11/Inputs!$M11,0)</f>
        <v>0</v>
      </c>
      <c r="Q84" s="75">
        <f>IF(AND(OR(Inputs!$N11=0,Q$3&lt;Inputs!$N11),Q$3&gt;=Inputs!$K11,Q$3&lt;=Inputs!$M11+Inputs!$K11-1),Inputs!$L11/Inputs!$M11,0)</f>
        <v>0</v>
      </c>
      <c r="R84" s="75">
        <f>IF(AND(OR(Inputs!$N11=0,R$3&lt;Inputs!$N11),R$3&gt;=Inputs!$K11,R$3&lt;=Inputs!$M11+Inputs!$K11-1),Inputs!$L11/Inputs!$M11,0)</f>
        <v>0</v>
      </c>
      <c r="S84" s="75">
        <f>IF(AND(OR(Inputs!$N11=0,S$3&lt;Inputs!$N11),S$3&gt;=Inputs!$K11,S$3&lt;=Inputs!$M11+Inputs!$K11-1),Inputs!$L11/Inputs!$M11,0)</f>
        <v>0</v>
      </c>
      <c r="T84" s="75">
        <f>IF(AND(OR(Inputs!$N11=0,T$3&lt;Inputs!$N11),T$3&gt;=Inputs!$K11,T$3&lt;=Inputs!$M11+Inputs!$K11-1),Inputs!$L11/Inputs!$M11,0)</f>
        <v>0</v>
      </c>
      <c r="U84" s="75">
        <f>IF(AND(OR(Inputs!$N11=0,U$3&lt;Inputs!$N11),U$3&gt;=Inputs!$K11,U$3&lt;=Inputs!$M11+Inputs!$K11-1),Inputs!$L11/Inputs!$M11,0)</f>
        <v>0</v>
      </c>
      <c r="V84" s="76">
        <f>IF(AND(OR(Inputs!$N11=0,V$3&lt;Inputs!$N11),V$3&gt;=Inputs!$K11,V$3&lt;=Inputs!$M11+Inputs!$K11-1),Inputs!$L11/Inputs!$M11,0)</f>
        <v>0</v>
      </c>
      <c r="W84" s="74">
        <f>IF(AND(OR(Inputs!$N11=0,W$3&lt;Inputs!$N11),W$3&gt;=Inputs!$K11,W$3&lt;=Inputs!$M11+Inputs!$K11-1),Inputs!$L11/Inputs!$M11,0)</f>
        <v>0</v>
      </c>
      <c r="X84" s="75">
        <f>IF(AND(OR(Inputs!$N11=0,X$3&lt;Inputs!$N11),X$3&gt;=Inputs!$K11,X$3&lt;=Inputs!$M11+Inputs!$K11-1),Inputs!$L11/Inputs!$M11,0)</f>
        <v>0</v>
      </c>
      <c r="Y84" s="75">
        <f>IF(AND(OR(Inputs!$N11=0,Y$3&lt;Inputs!$N11),Y$3&gt;=Inputs!$K11,Y$3&lt;=Inputs!$M11+Inputs!$K11-1),Inputs!$L11/Inputs!$M11,0)</f>
        <v>0</v>
      </c>
      <c r="Z84" s="75">
        <f>IF(AND(OR(Inputs!$N11=0,Z$3&lt;Inputs!$N11),Z$3&gt;=Inputs!$K11,Z$3&lt;=Inputs!$M11+Inputs!$K11-1),Inputs!$L11/Inputs!$M11,0)</f>
        <v>0</v>
      </c>
      <c r="AA84" s="75">
        <f>IF(AND(OR(Inputs!$N11=0,AA$3&lt;Inputs!$N11),AA$3&gt;=Inputs!$K11,AA$3&lt;=Inputs!$M11+Inputs!$K11-1),Inputs!$L11/Inputs!$M11,0)</f>
        <v>0</v>
      </c>
      <c r="AB84" s="75">
        <f>IF(AND(OR(Inputs!$N11=0,AB$3&lt;Inputs!$N11),AB$3&gt;=Inputs!$K11,AB$3&lt;=Inputs!$M11+Inputs!$K11-1),Inputs!$L11/Inputs!$M11,0)</f>
        <v>0</v>
      </c>
      <c r="AC84" s="75">
        <f>IF(AND(OR(Inputs!$N11=0,AC$3&lt;Inputs!$N11),AC$3&gt;=Inputs!$K11,AC$3&lt;=Inputs!$M11+Inputs!$K11-1),Inputs!$L11/Inputs!$M11,0)</f>
        <v>0</v>
      </c>
      <c r="AD84" s="75">
        <f>IF(AND(OR(Inputs!$N11=0,AD$3&lt;Inputs!$N11),AD$3&gt;=Inputs!$K11,AD$3&lt;=Inputs!$M11+Inputs!$K11-1),Inputs!$L11/Inputs!$M11,0)</f>
        <v>0</v>
      </c>
      <c r="AE84" s="75">
        <f>IF(AND(OR(Inputs!$N11=0,AE$3&lt;Inputs!$N11),AE$3&gt;=Inputs!$K11,AE$3&lt;=Inputs!$M11+Inputs!$K11-1),Inputs!$L11/Inputs!$M11,0)</f>
        <v>0</v>
      </c>
      <c r="AF84" s="75">
        <f>IF(AND(OR(Inputs!$N11=0,AF$3&lt;Inputs!$N11),AF$3&gt;=Inputs!$K11,AF$3&lt;=Inputs!$M11+Inputs!$K11-1),Inputs!$L11/Inputs!$M11,0)</f>
        <v>0</v>
      </c>
      <c r="AG84" s="75">
        <f>IF(AND(OR(Inputs!$N11=0,AG$3&lt;Inputs!$N11),AG$3&gt;=Inputs!$K11,AG$3&lt;=Inputs!$M11+Inputs!$K11-1),Inputs!$L11/Inputs!$M11,0)</f>
        <v>0</v>
      </c>
      <c r="AH84" s="76">
        <f>IF(AND(OR(Inputs!$N11=0,AH$3&lt;Inputs!$N11),AH$3&gt;=Inputs!$K11,AH$3&lt;=Inputs!$M11+Inputs!$K11-1),Inputs!$L11/Inputs!$M11,0)</f>
        <v>0</v>
      </c>
      <c r="AI84" s="74">
        <f>IF(AND(OR(Inputs!$N11=0,AI$3&lt;Inputs!$N11),AI$3&gt;=Inputs!$K11,AI$3&lt;=Inputs!$M11+Inputs!$K11-1),Inputs!$L11/Inputs!$M11,0)</f>
        <v>0</v>
      </c>
      <c r="AJ84" s="75">
        <f>IF(AND(OR(Inputs!$N11=0,AJ$3&lt;Inputs!$N11),AJ$3&gt;=Inputs!$K11,AJ$3&lt;=Inputs!$M11+Inputs!$K11-1),Inputs!$L11/Inputs!$M11,0)</f>
        <v>0</v>
      </c>
      <c r="AK84" s="75">
        <f>IF(AND(OR(Inputs!$N11=0,AK$3&lt;Inputs!$N11),AK$3&gt;=Inputs!$K11,AK$3&lt;=Inputs!$M11+Inputs!$K11-1),Inputs!$L11/Inputs!$M11,0)</f>
        <v>0</v>
      </c>
      <c r="AL84" s="75">
        <f>IF(AND(OR(Inputs!$N11=0,AL$3&lt;Inputs!$N11),AL$3&gt;=Inputs!$K11,AL$3&lt;=Inputs!$M11+Inputs!$K11-1),Inputs!$L11/Inputs!$M11,0)</f>
        <v>0</v>
      </c>
      <c r="AM84" s="75">
        <f>IF(AND(OR(Inputs!$N11=0,AM$3&lt;Inputs!$N11),AM$3&gt;=Inputs!$K11,AM$3&lt;=Inputs!$M11+Inputs!$K11-1),Inputs!$L11/Inputs!$M11,0)</f>
        <v>0</v>
      </c>
      <c r="AN84" s="75">
        <f>IF(AND(OR(Inputs!$N11=0,AN$3&lt;Inputs!$N11),AN$3&gt;=Inputs!$K11,AN$3&lt;=Inputs!$M11+Inputs!$K11-1),Inputs!$L11/Inputs!$M11,0)</f>
        <v>0</v>
      </c>
      <c r="AO84" s="75">
        <f>IF(AND(OR(Inputs!$N11=0,AO$3&lt;Inputs!$N11),AO$3&gt;=Inputs!$K11,AO$3&lt;=Inputs!$M11+Inputs!$K11-1),Inputs!$L11/Inputs!$M11,0)</f>
        <v>0</v>
      </c>
      <c r="AP84" s="75">
        <f>IF(AND(OR(Inputs!$N11=0,AP$3&lt;Inputs!$N11),AP$3&gt;=Inputs!$K11,AP$3&lt;=Inputs!$M11+Inputs!$K11-1),Inputs!$L11/Inputs!$M11,0)</f>
        <v>0</v>
      </c>
      <c r="AQ84" s="75">
        <f>IF(AND(OR(Inputs!$N11=0,AQ$3&lt;Inputs!$N11),AQ$3&gt;=Inputs!$K11,AQ$3&lt;=Inputs!$M11+Inputs!$K11-1),Inputs!$L11/Inputs!$M11,0)</f>
        <v>0</v>
      </c>
      <c r="AR84" s="75">
        <f>IF(AND(OR(Inputs!$N11=0,AR$3&lt;Inputs!$N11),AR$3&gt;=Inputs!$K11,AR$3&lt;=Inputs!$M11+Inputs!$K11-1),Inputs!$L11/Inputs!$M11,0)</f>
        <v>0</v>
      </c>
      <c r="AS84" s="75">
        <f>IF(AND(OR(Inputs!$N11=0,AS$3&lt;Inputs!$N11),AS$3&gt;=Inputs!$K11,AS$3&lt;=Inputs!$M11+Inputs!$K11-1),Inputs!$L11/Inputs!$M11,0)</f>
        <v>0</v>
      </c>
      <c r="AT84" s="76">
        <f>IF(AND(OR(Inputs!$N11=0,AT$3&lt;Inputs!$N11),AT$3&gt;=Inputs!$K11,AT$3&lt;=Inputs!$M11+Inputs!$K11-1),Inputs!$L11/Inputs!$M11,0)</f>
        <v>0</v>
      </c>
      <c r="AU84" s="74">
        <f>IF(AND(OR(Inputs!$N11=0,AU$3&lt;Inputs!$N11),AU$3&gt;=Inputs!$K11,AU$3&lt;=Inputs!$M11+Inputs!$K11-1),Inputs!$L11/Inputs!$M11,0)</f>
        <v>0</v>
      </c>
      <c r="AV84" s="75">
        <f>IF(AND(OR(Inputs!$N11=0,AV$3&lt;Inputs!$N11),AV$3&gt;=Inputs!$K11,AV$3&lt;=Inputs!$M11+Inputs!$K11-1),Inputs!$L11/Inputs!$M11,0)</f>
        <v>0</v>
      </c>
      <c r="AW84" s="75">
        <f>IF(AND(OR(Inputs!$N11=0,AW$3&lt;Inputs!$N11),AW$3&gt;=Inputs!$K11,AW$3&lt;=Inputs!$M11+Inputs!$K11-1),Inputs!$L11/Inputs!$M11,0)</f>
        <v>0</v>
      </c>
      <c r="AX84" s="75">
        <f>IF(AND(OR(Inputs!$N11=0,AX$3&lt;Inputs!$N11),AX$3&gt;=Inputs!$K11,AX$3&lt;=Inputs!$M11+Inputs!$K11-1),Inputs!$L11/Inputs!$M11,0)</f>
        <v>0</v>
      </c>
      <c r="AY84" s="75">
        <f>IF(AND(OR(Inputs!$N11=0,AY$3&lt;Inputs!$N11),AY$3&gt;=Inputs!$K11,AY$3&lt;=Inputs!$M11+Inputs!$K11-1),Inputs!$L11/Inputs!$M11,0)</f>
        <v>0</v>
      </c>
      <c r="AZ84" s="75">
        <f>IF(AND(OR(Inputs!$N11=0,AZ$3&lt;Inputs!$N11),AZ$3&gt;=Inputs!$K11,AZ$3&lt;=Inputs!$M11+Inputs!$K11-1),Inputs!$L11/Inputs!$M11,0)</f>
        <v>0</v>
      </c>
      <c r="BA84" s="75">
        <f>IF(AND(OR(Inputs!$N11=0,BA$3&lt;Inputs!$N11),BA$3&gt;=Inputs!$K11,BA$3&lt;=Inputs!$M11+Inputs!$K11-1),Inputs!$L11/Inputs!$M11,0)</f>
        <v>0</v>
      </c>
      <c r="BB84" s="75">
        <f>IF(AND(OR(Inputs!$N11=0,BB$3&lt;Inputs!$N11),BB$3&gt;=Inputs!$K11,BB$3&lt;=Inputs!$M11+Inputs!$K11-1),Inputs!$L11/Inputs!$M11,0)</f>
        <v>0</v>
      </c>
      <c r="BC84" s="75">
        <f>IF(AND(OR(Inputs!$N11=0,BC$3&lt;Inputs!$N11),BC$3&gt;=Inputs!$K11,BC$3&lt;=Inputs!$M11+Inputs!$K11-1),Inputs!$L11/Inputs!$M11,0)</f>
        <v>0</v>
      </c>
      <c r="BD84" s="75">
        <f>IF(AND(OR(Inputs!$N11=0,BD$3&lt;Inputs!$N11),BD$3&gt;=Inputs!$K11,BD$3&lt;=Inputs!$M11+Inputs!$K11-1),Inputs!$L11/Inputs!$M11,0)</f>
        <v>0</v>
      </c>
      <c r="BE84" s="75">
        <f>IF(AND(OR(Inputs!$N11=0,BE$3&lt;Inputs!$N11),BE$3&gt;=Inputs!$K11,BE$3&lt;=Inputs!$M11+Inputs!$K11-1),Inputs!$L11/Inputs!$M11,0)</f>
        <v>0</v>
      </c>
      <c r="BF84" s="76">
        <f>IF(AND(OR(Inputs!$N11=0,BF$3&lt;Inputs!$N11),BF$3&gt;=Inputs!$K11,BF$3&lt;=Inputs!$M11+Inputs!$K11-1),Inputs!$L11/Inputs!$M11,0)</f>
        <v>0</v>
      </c>
      <c r="BG84" s="74">
        <f>IF(AND(OR(Inputs!$N11=0,BG$3&lt;Inputs!$N11),BG$3&gt;=Inputs!$K11,BG$3&lt;=Inputs!$M11+Inputs!$K11-1),Inputs!$L11/Inputs!$M11,0)</f>
        <v>0</v>
      </c>
      <c r="BH84" s="75">
        <f>IF(AND(OR(Inputs!$N11=0,BH$3&lt;Inputs!$N11),BH$3&gt;=Inputs!$K11,BH$3&lt;=Inputs!$M11+Inputs!$K11-1),Inputs!$L11/Inputs!$M11,0)</f>
        <v>0</v>
      </c>
      <c r="BI84" s="75">
        <f>IF(AND(OR(Inputs!$N11=0,BI$3&lt;Inputs!$N11),BI$3&gt;=Inputs!$K11,BI$3&lt;=Inputs!$M11+Inputs!$K11-1),Inputs!$L11/Inputs!$M11,0)</f>
        <v>0</v>
      </c>
      <c r="BJ84" s="75">
        <f>IF(AND(OR(Inputs!$N11=0,BJ$3&lt;Inputs!$N11),BJ$3&gt;=Inputs!$K11,BJ$3&lt;=Inputs!$M11+Inputs!$K11-1),Inputs!$L11/Inputs!$M11,0)</f>
        <v>0</v>
      </c>
      <c r="BK84" s="75">
        <f>IF(AND(OR(Inputs!$N11=0,BK$3&lt;Inputs!$N11),BK$3&gt;=Inputs!$K11,BK$3&lt;=Inputs!$M11+Inputs!$K11-1),Inputs!$L11/Inputs!$M11,0)</f>
        <v>0</v>
      </c>
      <c r="BL84" s="75">
        <f>IF(AND(OR(Inputs!$N11=0,BL$3&lt;Inputs!$N11),BL$3&gt;=Inputs!$K11,BL$3&lt;=Inputs!$M11+Inputs!$K11-1),Inputs!$L11/Inputs!$M11,0)</f>
        <v>0</v>
      </c>
      <c r="BM84" s="75">
        <f>IF(AND(OR(Inputs!$N11=0,BM$3&lt;Inputs!$N11),BM$3&gt;=Inputs!$K11,BM$3&lt;=Inputs!$M11+Inputs!$K11-1),Inputs!$L11/Inputs!$M11,0)</f>
        <v>0</v>
      </c>
      <c r="BN84" s="75">
        <f>IF(AND(OR(Inputs!$N11=0,BN$3&lt;Inputs!$N11),BN$3&gt;=Inputs!$K11,BN$3&lt;=Inputs!$M11+Inputs!$K11-1),Inputs!$L11/Inputs!$M11,0)</f>
        <v>0</v>
      </c>
      <c r="BO84" s="75">
        <f>IF(AND(OR(Inputs!$N11=0,BO$3&lt;Inputs!$N11),BO$3&gt;=Inputs!$K11,BO$3&lt;=Inputs!$M11+Inputs!$K11-1),Inputs!$L11/Inputs!$M11,0)</f>
        <v>0</v>
      </c>
      <c r="BP84" s="75">
        <f>IF(AND(OR(Inputs!$N11=0,BP$3&lt;Inputs!$N11),BP$3&gt;=Inputs!$K11,BP$3&lt;=Inputs!$M11+Inputs!$K11-1),Inputs!$L11/Inputs!$M11,0)</f>
        <v>0</v>
      </c>
      <c r="BQ84" s="75">
        <f>IF(AND(OR(Inputs!$N11=0,BQ$3&lt;Inputs!$N11),BQ$3&gt;=Inputs!$K11,BQ$3&lt;=Inputs!$M11+Inputs!$K11-1),Inputs!$L11/Inputs!$M11,0)</f>
        <v>0</v>
      </c>
      <c r="BR84" s="76">
        <f>IF(AND(OR(Inputs!$N11=0,BR$3&lt;Inputs!$N11),BR$3&gt;=Inputs!$K11,BR$3&lt;=Inputs!$M11+Inputs!$K11-1),Inputs!$L11/Inputs!$M11,0)</f>
        <v>0</v>
      </c>
    </row>
    <row r="85" spans="3:70" hidden="1" x14ac:dyDescent="0.25">
      <c r="C85" s="72">
        <f t="shared" si="43"/>
        <v>0</v>
      </c>
      <c r="E85" s="73">
        <f t="shared" si="38"/>
        <v>0</v>
      </c>
      <c r="F85" s="73">
        <f t="shared" si="39"/>
        <v>0</v>
      </c>
      <c r="G85" s="73">
        <f t="shared" si="40"/>
        <v>0</v>
      </c>
      <c r="H85" s="73">
        <f t="shared" si="41"/>
        <v>0</v>
      </c>
      <c r="I85" s="73">
        <f t="shared" si="42"/>
        <v>0</v>
      </c>
      <c r="K85" s="74">
        <f>IF(AND(OR(Inputs!$N12=0,K$3&lt;Inputs!$N12),K$3&gt;=Inputs!$K12,K$3&lt;=Inputs!$M12+Inputs!$K12-1),Inputs!$L12/Inputs!$M12,0)</f>
        <v>0</v>
      </c>
      <c r="L85" s="75">
        <f>IF(AND(OR(Inputs!$N12=0,L$3&lt;Inputs!$N12),L$3&gt;=Inputs!$K12,L$3&lt;=Inputs!$M12+Inputs!$K12-1),Inputs!$L12/Inputs!$M12,0)</f>
        <v>0</v>
      </c>
      <c r="M85" s="75">
        <f>IF(AND(OR(Inputs!$N12=0,M$3&lt;Inputs!$N12),M$3&gt;=Inputs!$K12,M$3&lt;=Inputs!$M12+Inputs!$K12-1),Inputs!$L12/Inputs!$M12,0)</f>
        <v>0</v>
      </c>
      <c r="N85" s="75">
        <f>IF(AND(OR(Inputs!$N12=0,N$3&lt;Inputs!$N12),N$3&gt;=Inputs!$K12,N$3&lt;=Inputs!$M12+Inputs!$K12-1),Inputs!$L12/Inputs!$M12,0)</f>
        <v>0</v>
      </c>
      <c r="O85" s="75">
        <f>IF(AND(OR(Inputs!$N12=0,O$3&lt;Inputs!$N12),O$3&gt;=Inputs!$K12,O$3&lt;=Inputs!$M12+Inputs!$K12-1),Inputs!$L12/Inputs!$M12,0)</f>
        <v>0</v>
      </c>
      <c r="P85" s="75">
        <f>IF(AND(OR(Inputs!$N12=0,P$3&lt;Inputs!$N12),P$3&gt;=Inputs!$K12,P$3&lt;=Inputs!$M12+Inputs!$K12-1),Inputs!$L12/Inputs!$M12,0)</f>
        <v>0</v>
      </c>
      <c r="Q85" s="75">
        <f>IF(AND(OR(Inputs!$N12=0,Q$3&lt;Inputs!$N12),Q$3&gt;=Inputs!$K12,Q$3&lt;=Inputs!$M12+Inputs!$K12-1),Inputs!$L12/Inputs!$M12,0)</f>
        <v>0</v>
      </c>
      <c r="R85" s="75">
        <f>IF(AND(OR(Inputs!$N12=0,R$3&lt;Inputs!$N12),R$3&gt;=Inputs!$K12,R$3&lt;=Inputs!$M12+Inputs!$K12-1),Inputs!$L12/Inputs!$M12,0)</f>
        <v>0</v>
      </c>
      <c r="S85" s="75">
        <f>IF(AND(OR(Inputs!$N12=0,S$3&lt;Inputs!$N12),S$3&gt;=Inputs!$K12,S$3&lt;=Inputs!$M12+Inputs!$K12-1),Inputs!$L12/Inputs!$M12,0)</f>
        <v>0</v>
      </c>
      <c r="T85" s="75">
        <f>IF(AND(OR(Inputs!$N12=0,T$3&lt;Inputs!$N12),T$3&gt;=Inputs!$K12,T$3&lt;=Inputs!$M12+Inputs!$K12-1),Inputs!$L12/Inputs!$M12,0)</f>
        <v>0</v>
      </c>
      <c r="U85" s="75">
        <f>IF(AND(OR(Inputs!$N12=0,U$3&lt;Inputs!$N12),U$3&gt;=Inputs!$K12,U$3&lt;=Inputs!$M12+Inputs!$K12-1),Inputs!$L12/Inputs!$M12,0)</f>
        <v>0</v>
      </c>
      <c r="V85" s="76">
        <f>IF(AND(OR(Inputs!$N12=0,V$3&lt;Inputs!$N12),V$3&gt;=Inputs!$K12,V$3&lt;=Inputs!$M12+Inputs!$K12-1),Inputs!$L12/Inputs!$M12,0)</f>
        <v>0</v>
      </c>
      <c r="W85" s="74">
        <f>IF(AND(OR(Inputs!$N12=0,W$3&lt;Inputs!$N12),W$3&gt;=Inputs!$K12,W$3&lt;=Inputs!$M12+Inputs!$K12-1),Inputs!$L12/Inputs!$M12,0)</f>
        <v>0</v>
      </c>
      <c r="X85" s="75">
        <f>IF(AND(OR(Inputs!$N12=0,X$3&lt;Inputs!$N12),X$3&gt;=Inputs!$K12,X$3&lt;=Inputs!$M12+Inputs!$K12-1),Inputs!$L12/Inputs!$M12,0)</f>
        <v>0</v>
      </c>
      <c r="Y85" s="75">
        <f>IF(AND(OR(Inputs!$N12=0,Y$3&lt;Inputs!$N12),Y$3&gt;=Inputs!$K12,Y$3&lt;=Inputs!$M12+Inputs!$K12-1),Inputs!$L12/Inputs!$M12,0)</f>
        <v>0</v>
      </c>
      <c r="Z85" s="75">
        <f>IF(AND(OR(Inputs!$N12=0,Z$3&lt;Inputs!$N12),Z$3&gt;=Inputs!$K12,Z$3&lt;=Inputs!$M12+Inputs!$K12-1),Inputs!$L12/Inputs!$M12,0)</f>
        <v>0</v>
      </c>
      <c r="AA85" s="75">
        <f>IF(AND(OR(Inputs!$N12=0,AA$3&lt;Inputs!$N12),AA$3&gt;=Inputs!$K12,AA$3&lt;=Inputs!$M12+Inputs!$K12-1),Inputs!$L12/Inputs!$M12,0)</f>
        <v>0</v>
      </c>
      <c r="AB85" s="75">
        <f>IF(AND(OR(Inputs!$N12=0,AB$3&lt;Inputs!$N12),AB$3&gt;=Inputs!$K12,AB$3&lt;=Inputs!$M12+Inputs!$K12-1),Inputs!$L12/Inputs!$M12,0)</f>
        <v>0</v>
      </c>
      <c r="AC85" s="75">
        <f>IF(AND(OR(Inputs!$N12=0,AC$3&lt;Inputs!$N12),AC$3&gt;=Inputs!$K12,AC$3&lt;=Inputs!$M12+Inputs!$K12-1),Inputs!$L12/Inputs!$M12,0)</f>
        <v>0</v>
      </c>
      <c r="AD85" s="75">
        <f>IF(AND(OR(Inputs!$N12=0,AD$3&lt;Inputs!$N12),AD$3&gt;=Inputs!$K12,AD$3&lt;=Inputs!$M12+Inputs!$K12-1),Inputs!$L12/Inputs!$M12,0)</f>
        <v>0</v>
      </c>
      <c r="AE85" s="75">
        <f>IF(AND(OR(Inputs!$N12=0,AE$3&lt;Inputs!$N12),AE$3&gt;=Inputs!$K12,AE$3&lt;=Inputs!$M12+Inputs!$K12-1),Inputs!$L12/Inputs!$M12,0)</f>
        <v>0</v>
      </c>
      <c r="AF85" s="75">
        <f>IF(AND(OR(Inputs!$N12=0,AF$3&lt;Inputs!$N12),AF$3&gt;=Inputs!$K12,AF$3&lt;=Inputs!$M12+Inputs!$K12-1),Inputs!$L12/Inputs!$M12,0)</f>
        <v>0</v>
      </c>
      <c r="AG85" s="75">
        <f>IF(AND(OR(Inputs!$N12=0,AG$3&lt;Inputs!$N12),AG$3&gt;=Inputs!$K12,AG$3&lt;=Inputs!$M12+Inputs!$K12-1),Inputs!$L12/Inputs!$M12,0)</f>
        <v>0</v>
      </c>
      <c r="AH85" s="76">
        <f>IF(AND(OR(Inputs!$N12=0,AH$3&lt;Inputs!$N12),AH$3&gt;=Inputs!$K12,AH$3&lt;=Inputs!$M12+Inputs!$K12-1),Inputs!$L12/Inputs!$M12,0)</f>
        <v>0</v>
      </c>
      <c r="AI85" s="74">
        <f>IF(AND(OR(Inputs!$N12=0,AI$3&lt;Inputs!$N12),AI$3&gt;=Inputs!$K12,AI$3&lt;=Inputs!$M12+Inputs!$K12-1),Inputs!$L12/Inputs!$M12,0)</f>
        <v>0</v>
      </c>
      <c r="AJ85" s="75">
        <f>IF(AND(OR(Inputs!$N12=0,AJ$3&lt;Inputs!$N12),AJ$3&gt;=Inputs!$K12,AJ$3&lt;=Inputs!$M12+Inputs!$K12-1),Inputs!$L12/Inputs!$M12,0)</f>
        <v>0</v>
      </c>
      <c r="AK85" s="75">
        <f>IF(AND(OR(Inputs!$N12=0,AK$3&lt;Inputs!$N12),AK$3&gt;=Inputs!$K12,AK$3&lt;=Inputs!$M12+Inputs!$K12-1),Inputs!$L12/Inputs!$M12,0)</f>
        <v>0</v>
      </c>
      <c r="AL85" s="75">
        <f>IF(AND(OR(Inputs!$N12=0,AL$3&lt;Inputs!$N12),AL$3&gt;=Inputs!$K12,AL$3&lt;=Inputs!$M12+Inputs!$K12-1),Inputs!$L12/Inputs!$M12,0)</f>
        <v>0</v>
      </c>
      <c r="AM85" s="75">
        <f>IF(AND(OR(Inputs!$N12=0,AM$3&lt;Inputs!$N12),AM$3&gt;=Inputs!$K12,AM$3&lt;=Inputs!$M12+Inputs!$K12-1),Inputs!$L12/Inputs!$M12,0)</f>
        <v>0</v>
      </c>
      <c r="AN85" s="75">
        <f>IF(AND(OR(Inputs!$N12=0,AN$3&lt;Inputs!$N12),AN$3&gt;=Inputs!$K12,AN$3&lt;=Inputs!$M12+Inputs!$K12-1),Inputs!$L12/Inputs!$M12,0)</f>
        <v>0</v>
      </c>
      <c r="AO85" s="75">
        <f>IF(AND(OR(Inputs!$N12=0,AO$3&lt;Inputs!$N12),AO$3&gt;=Inputs!$K12,AO$3&lt;=Inputs!$M12+Inputs!$K12-1),Inputs!$L12/Inputs!$M12,0)</f>
        <v>0</v>
      </c>
      <c r="AP85" s="75">
        <f>IF(AND(OR(Inputs!$N12=0,AP$3&lt;Inputs!$N12),AP$3&gt;=Inputs!$K12,AP$3&lt;=Inputs!$M12+Inputs!$K12-1),Inputs!$L12/Inputs!$M12,0)</f>
        <v>0</v>
      </c>
      <c r="AQ85" s="75">
        <f>IF(AND(OR(Inputs!$N12=0,AQ$3&lt;Inputs!$N12),AQ$3&gt;=Inputs!$K12,AQ$3&lt;=Inputs!$M12+Inputs!$K12-1),Inputs!$L12/Inputs!$M12,0)</f>
        <v>0</v>
      </c>
      <c r="AR85" s="75">
        <f>IF(AND(OR(Inputs!$N12=0,AR$3&lt;Inputs!$N12),AR$3&gt;=Inputs!$K12,AR$3&lt;=Inputs!$M12+Inputs!$K12-1),Inputs!$L12/Inputs!$M12,0)</f>
        <v>0</v>
      </c>
      <c r="AS85" s="75">
        <f>IF(AND(OR(Inputs!$N12=0,AS$3&lt;Inputs!$N12),AS$3&gt;=Inputs!$K12,AS$3&lt;=Inputs!$M12+Inputs!$K12-1),Inputs!$L12/Inputs!$M12,0)</f>
        <v>0</v>
      </c>
      <c r="AT85" s="76">
        <f>IF(AND(OR(Inputs!$N12=0,AT$3&lt;Inputs!$N12),AT$3&gt;=Inputs!$K12,AT$3&lt;=Inputs!$M12+Inputs!$K12-1),Inputs!$L12/Inputs!$M12,0)</f>
        <v>0</v>
      </c>
      <c r="AU85" s="74">
        <f>IF(AND(OR(Inputs!$N12=0,AU$3&lt;Inputs!$N12),AU$3&gt;=Inputs!$K12,AU$3&lt;=Inputs!$M12+Inputs!$K12-1),Inputs!$L12/Inputs!$M12,0)</f>
        <v>0</v>
      </c>
      <c r="AV85" s="75">
        <f>IF(AND(OR(Inputs!$N12=0,AV$3&lt;Inputs!$N12),AV$3&gt;=Inputs!$K12,AV$3&lt;=Inputs!$M12+Inputs!$K12-1),Inputs!$L12/Inputs!$M12,0)</f>
        <v>0</v>
      </c>
      <c r="AW85" s="75">
        <f>IF(AND(OR(Inputs!$N12=0,AW$3&lt;Inputs!$N12),AW$3&gt;=Inputs!$K12,AW$3&lt;=Inputs!$M12+Inputs!$K12-1),Inputs!$L12/Inputs!$M12,0)</f>
        <v>0</v>
      </c>
      <c r="AX85" s="75">
        <f>IF(AND(OR(Inputs!$N12=0,AX$3&lt;Inputs!$N12),AX$3&gt;=Inputs!$K12,AX$3&lt;=Inputs!$M12+Inputs!$K12-1),Inputs!$L12/Inputs!$M12,0)</f>
        <v>0</v>
      </c>
      <c r="AY85" s="75">
        <f>IF(AND(OR(Inputs!$N12=0,AY$3&lt;Inputs!$N12),AY$3&gt;=Inputs!$K12,AY$3&lt;=Inputs!$M12+Inputs!$K12-1),Inputs!$L12/Inputs!$M12,0)</f>
        <v>0</v>
      </c>
      <c r="AZ85" s="75">
        <f>IF(AND(OR(Inputs!$N12=0,AZ$3&lt;Inputs!$N12),AZ$3&gt;=Inputs!$K12,AZ$3&lt;=Inputs!$M12+Inputs!$K12-1),Inputs!$L12/Inputs!$M12,0)</f>
        <v>0</v>
      </c>
      <c r="BA85" s="75">
        <f>IF(AND(OR(Inputs!$N12=0,BA$3&lt;Inputs!$N12),BA$3&gt;=Inputs!$K12,BA$3&lt;=Inputs!$M12+Inputs!$K12-1),Inputs!$L12/Inputs!$M12,0)</f>
        <v>0</v>
      </c>
      <c r="BB85" s="75">
        <f>IF(AND(OR(Inputs!$N12=0,BB$3&lt;Inputs!$N12),BB$3&gt;=Inputs!$K12,BB$3&lt;=Inputs!$M12+Inputs!$K12-1),Inputs!$L12/Inputs!$M12,0)</f>
        <v>0</v>
      </c>
      <c r="BC85" s="75">
        <f>IF(AND(OR(Inputs!$N12=0,BC$3&lt;Inputs!$N12),BC$3&gt;=Inputs!$K12,BC$3&lt;=Inputs!$M12+Inputs!$K12-1),Inputs!$L12/Inputs!$M12,0)</f>
        <v>0</v>
      </c>
      <c r="BD85" s="75">
        <f>IF(AND(OR(Inputs!$N12=0,BD$3&lt;Inputs!$N12),BD$3&gt;=Inputs!$K12,BD$3&lt;=Inputs!$M12+Inputs!$K12-1),Inputs!$L12/Inputs!$M12,0)</f>
        <v>0</v>
      </c>
      <c r="BE85" s="75">
        <f>IF(AND(OR(Inputs!$N12=0,BE$3&lt;Inputs!$N12),BE$3&gt;=Inputs!$K12,BE$3&lt;=Inputs!$M12+Inputs!$K12-1),Inputs!$L12/Inputs!$M12,0)</f>
        <v>0</v>
      </c>
      <c r="BF85" s="76">
        <f>IF(AND(OR(Inputs!$N12=0,BF$3&lt;Inputs!$N12),BF$3&gt;=Inputs!$K12,BF$3&lt;=Inputs!$M12+Inputs!$K12-1),Inputs!$L12/Inputs!$M12,0)</f>
        <v>0</v>
      </c>
      <c r="BG85" s="74">
        <f>IF(AND(OR(Inputs!$N12=0,BG$3&lt;Inputs!$N12),BG$3&gt;=Inputs!$K12,BG$3&lt;=Inputs!$M12+Inputs!$K12-1),Inputs!$L12/Inputs!$M12,0)</f>
        <v>0</v>
      </c>
      <c r="BH85" s="75">
        <f>IF(AND(OR(Inputs!$N12=0,BH$3&lt;Inputs!$N12),BH$3&gt;=Inputs!$K12,BH$3&lt;=Inputs!$M12+Inputs!$K12-1),Inputs!$L12/Inputs!$M12,0)</f>
        <v>0</v>
      </c>
      <c r="BI85" s="75">
        <f>IF(AND(OR(Inputs!$N12=0,BI$3&lt;Inputs!$N12),BI$3&gt;=Inputs!$K12,BI$3&lt;=Inputs!$M12+Inputs!$K12-1),Inputs!$L12/Inputs!$M12,0)</f>
        <v>0</v>
      </c>
      <c r="BJ85" s="75">
        <f>IF(AND(OR(Inputs!$N12=0,BJ$3&lt;Inputs!$N12),BJ$3&gt;=Inputs!$K12,BJ$3&lt;=Inputs!$M12+Inputs!$K12-1),Inputs!$L12/Inputs!$M12,0)</f>
        <v>0</v>
      </c>
      <c r="BK85" s="75">
        <f>IF(AND(OR(Inputs!$N12=0,BK$3&lt;Inputs!$N12),BK$3&gt;=Inputs!$K12,BK$3&lt;=Inputs!$M12+Inputs!$K12-1),Inputs!$L12/Inputs!$M12,0)</f>
        <v>0</v>
      </c>
      <c r="BL85" s="75">
        <f>IF(AND(OR(Inputs!$N12=0,BL$3&lt;Inputs!$N12),BL$3&gt;=Inputs!$K12,BL$3&lt;=Inputs!$M12+Inputs!$K12-1),Inputs!$L12/Inputs!$M12,0)</f>
        <v>0</v>
      </c>
      <c r="BM85" s="75">
        <f>IF(AND(OR(Inputs!$N12=0,BM$3&lt;Inputs!$N12),BM$3&gt;=Inputs!$K12,BM$3&lt;=Inputs!$M12+Inputs!$K12-1),Inputs!$L12/Inputs!$M12,0)</f>
        <v>0</v>
      </c>
      <c r="BN85" s="75">
        <f>IF(AND(OR(Inputs!$N12=0,BN$3&lt;Inputs!$N12),BN$3&gt;=Inputs!$K12,BN$3&lt;=Inputs!$M12+Inputs!$K12-1),Inputs!$L12/Inputs!$M12,0)</f>
        <v>0</v>
      </c>
      <c r="BO85" s="75">
        <f>IF(AND(OR(Inputs!$N12=0,BO$3&lt;Inputs!$N12),BO$3&gt;=Inputs!$K12,BO$3&lt;=Inputs!$M12+Inputs!$K12-1),Inputs!$L12/Inputs!$M12,0)</f>
        <v>0</v>
      </c>
      <c r="BP85" s="75">
        <f>IF(AND(OR(Inputs!$N12=0,BP$3&lt;Inputs!$N12),BP$3&gt;=Inputs!$K12,BP$3&lt;=Inputs!$M12+Inputs!$K12-1),Inputs!$L12/Inputs!$M12,0)</f>
        <v>0</v>
      </c>
      <c r="BQ85" s="75">
        <f>IF(AND(OR(Inputs!$N12=0,BQ$3&lt;Inputs!$N12),BQ$3&gt;=Inputs!$K12,BQ$3&lt;=Inputs!$M12+Inputs!$K12-1),Inputs!$L12/Inputs!$M12,0)</f>
        <v>0</v>
      </c>
      <c r="BR85" s="76">
        <f>IF(AND(OR(Inputs!$N12=0,BR$3&lt;Inputs!$N12),BR$3&gt;=Inputs!$K12,BR$3&lt;=Inputs!$M12+Inputs!$K12-1),Inputs!$L12/Inputs!$M12,0)</f>
        <v>0</v>
      </c>
    </row>
    <row r="86" spans="3:70" hidden="1" x14ac:dyDescent="0.25">
      <c r="C86" s="72">
        <f t="shared" si="43"/>
        <v>0</v>
      </c>
      <c r="E86" s="73">
        <f t="shared" si="38"/>
        <v>0</v>
      </c>
      <c r="F86" s="73">
        <f t="shared" si="39"/>
        <v>0</v>
      </c>
      <c r="G86" s="73">
        <f t="shared" si="40"/>
        <v>0</v>
      </c>
      <c r="H86" s="73">
        <f t="shared" si="41"/>
        <v>0</v>
      </c>
      <c r="I86" s="73">
        <f t="shared" si="42"/>
        <v>0</v>
      </c>
      <c r="K86" s="74">
        <f>IF(AND(OR(Inputs!$N13=0,K$3&lt;Inputs!$N13),K$3&gt;=Inputs!$K13,K$3&lt;=Inputs!$M13+Inputs!$K13-1),Inputs!$L13/Inputs!$M13,0)</f>
        <v>0</v>
      </c>
      <c r="L86" s="75">
        <f>IF(AND(OR(Inputs!$N13=0,L$3&lt;Inputs!$N13),L$3&gt;=Inputs!$K13,L$3&lt;=Inputs!$M13+Inputs!$K13-1),Inputs!$L13/Inputs!$M13,0)</f>
        <v>0</v>
      </c>
      <c r="M86" s="75">
        <f>IF(AND(OR(Inputs!$N13=0,M$3&lt;Inputs!$N13),M$3&gt;=Inputs!$K13,M$3&lt;=Inputs!$M13+Inputs!$K13-1),Inputs!$L13/Inputs!$M13,0)</f>
        <v>0</v>
      </c>
      <c r="N86" s="75">
        <f>IF(AND(OR(Inputs!$N13=0,N$3&lt;Inputs!$N13),N$3&gt;=Inputs!$K13,N$3&lt;=Inputs!$M13+Inputs!$K13-1),Inputs!$L13/Inputs!$M13,0)</f>
        <v>0</v>
      </c>
      <c r="O86" s="75">
        <f>IF(AND(OR(Inputs!$N13=0,O$3&lt;Inputs!$N13),O$3&gt;=Inputs!$K13,O$3&lt;=Inputs!$M13+Inputs!$K13-1),Inputs!$L13/Inputs!$M13,0)</f>
        <v>0</v>
      </c>
      <c r="P86" s="75">
        <f>IF(AND(OR(Inputs!$N13=0,P$3&lt;Inputs!$N13),P$3&gt;=Inputs!$K13,P$3&lt;=Inputs!$M13+Inputs!$K13-1),Inputs!$L13/Inputs!$M13,0)</f>
        <v>0</v>
      </c>
      <c r="Q86" s="75">
        <f>IF(AND(OR(Inputs!$N13=0,Q$3&lt;Inputs!$N13),Q$3&gt;=Inputs!$K13,Q$3&lt;=Inputs!$M13+Inputs!$K13-1),Inputs!$L13/Inputs!$M13,0)</f>
        <v>0</v>
      </c>
      <c r="R86" s="75">
        <f>IF(AND(OR(Inputs!$N13=0,R$3&lt;Inputs!$N13),R$3&gt;=Inputs!$K13,R$3&lt;=Inputs!$M13+Inputs!$K13-1),Inputs!$L13/Inputs!$M13,0)</f>
        <v>0</v>
      </c>
      <c r="S86" s="75">
        <f>IF(AND(OR(Inputs!$N13=0,S$3&lt;Inputs!$N13),S$3&gt;=Inputs!$K13,S$3&lt;=Inputs!$M13+Inputs!$K13-1),Inputs!$L13/Inputs!$M13,0)</f>
        <v>0</v>
      </c>
      <c r="T86" s="75">
        <f>IF(AND(OR(Inputs!$N13=0,T$3&lt;Inputs!$N13),T$3&gt;=Inputs!$K13,T$3&lt;=Inputs!$M13+Inputs!$K13-1),Inputs!$L13/Inputs!$M13,0)</f>
        <v>0</v>
      </c>
      <c r="U86" s="75">
        <f>IF(AND(OR(Inputs!$N13=0,U$3&lt;Inputs!$N13),U$3&gt;=Inputs!$K13,U$3&lt;=Inputs!$M13+Inputs!$K13-1),Inputs!$L13/Inputs!$M13,0)</f>
        <v>0</v>
      </c>
      <c r="V86" s="76">
        <f>IF(AND(OR(Inputs!$N13=0,V$3&lt;Inputs!$N13),V$3&gt;=Inputs!$K13,V$3&lt;=Inputs!$M13+Inputs!$K13-1),Inputs!$L13/Inputs!$M13,0)</f>
        <v>0</v>
      </c>
      <c r="W86" s="74">
        <f>IF(AND(OR(Inputs!$N13=0,W$3&lt;Inputs!$N13),W$3&gt;=Inputs!$K13,W$3&lt;=Inputs!$M13+Inputs!$K13-1),Inputs!$L13/Inputs!$M13,0)</f>
        <v>0</v>
      </c>
      <c r="X86" s="75">
        <f>IF(AND(OR(Inputs!$N13=0,X$3&lt;Inputs!$N13),X$3&gt;=Inputs!$K13,X$3&lt;=Inputs!$M13+Inputs!$K13-1),Inputs!$L13/Inputs!$M13,0)</f>
        <v>0</v>
      </c>
      <c r="Y86" s="75">
        <f>IF(AND(OR(Inputs!$N13=0,Y$3&lt;Inputs!$N13),Y$3&gt;=Inputs!$K13,Y$3&lt;=Inputs!$M13+Inputs!$K13-1),Inputs!$L13/Inputs!$M13,0)</f>
        <v>0</v>
      </c>
      <c r="Z86" s="75">
        <f>IF(AND(OR(Inputs!$N13=0,Z$3&lt;Inputs!$N13),Z$3&gt;=Inputs!$K13,Z$3&lt;=Inputs!$M13+Inputs!$K13-1),Inputs!$L13/Inputs!$M13,0)</f>
        <v>0</v>
      </c>
      <c r="AA86" s="75">
        <f>IF(AND(OR(Inputs!$N13=0,AA$3&lt;Inputs!$N13),AA$3&gt;=Inputs!$K13,AA$3&lt;=Inputs!$M13+Inputs!$K13-1),Inputs!$L13/Inputs!$M13,0)</f>
        <v>0</v>
      </c>
      <c r="AB86" s="75">
        <f>IF(AND(OR(Inputs!$N13=0,AB$3&lt;Inputs!$N13),AB$3&gt;=Inputs!$K13,AB$3&lt;=Inputs!$M13+Inputs!$K13-1),Inputs!$L13/Inputs!$M13,0)</f>
        <v>0</v>
      </c>
      <c r="AC86" s="75">
        <f>IF(AND(OR(Inputs!$N13=0,AC$3&lt;Inputs!$N13),AC$3&gt;=Inputs!$K13,AC$3&lt;=Inputs!$M13+Inputs!$K13-1),Inputs!$L13/Inputs!$M13,0)</f>
        <v>0</v>
      </c>
      <c r="AD86" s="75">
        <f>IF(AND(OR(Inputs!$N13=0,AD$3&lt;Inputs!$N13),AD$3&gt;=Inputs!$K13,AD$3&lt;=Inputs!$M13+Inputs!$K13-1),Inputs!$L13/Inputs!$M13,0)</f>
        <v>0</v>
      </c>
      <c r="AE86" s="75">
        <f>IF(AND(OR(Inputs!$N13=0,AE$3&lt;Inputs!$N13),AE$3&gt;=Inputs!$K13,AE$3&lt;=Inputs!$M13+Inputs!$K13-1),Inputs!$L13/Inputs!$M13,0)</f>
        <v>0</v>
      </c>
      <c r="AF86" s="75">
        <f>IF(AND(OR(Inputs!$N13=0,AF$3&lt;Inputs!$N13),AF$3&gt;=Inputs!$K13,AF$3&lt;=Inputs!$M13+Inputs!$K13-1),Inputs!$L13/Inputs!$M13,0)</f>
        <v>0</v>
      </c>
      <c r="AG86" s="75">
        <f>IF(AND(OR(Inputs!$N13=0,AG$3&lt;Inputs!$N13),AG$3&gt;=Inputs!$K13,AG$3&lt;=Inputs!$M13+Inputs!$K13-1),Inputs!$L13/Inputs!$M13,0)</f>
        <v>0</v>
      </c>
      <c r="AH86" s="76">
        <f>IF(AND(OR(Inputs!$N13=0,AH$3&lt;Inputs!$N13),AH$3&gt;=Inputs!$K13,AH$3&lt;=Inputs!$M13+Inputs!$K13-1),Inputs!$L13/Inputs!$M13,0)</f>
        <v>0</v>
      </c>
      <c r="AI86" s="74">
        <f>IF(AND(OR(Inputs!$N13=0,AI$3&lt;Inputs!$N13),AI$3&gt;=Inputs!$K13,AI$3&lt;=Inputs!$M13+Inputs!$K13-1),Inputs!$L13/Inputs!$M13,0)</f>
        <v>0</v>
      </c>
      <c r="AJ86" s="75">
        <f>IF(AND(OR(Inputs!$N13=0,AJ$3&lt;Inputs!$N13),AJ$3&gt;=Inputs!$K13,AJ$3&lt;=Inputs!$M13+Inputs!$K13-1),Inputs!$L13/Inputs!$M13,0)</f>
        <v>0</v>
      </c>
      <c r="AK86" s="75">
        <f>IF(AND(OR(Inputs!$N13=0,AK$3&lt;Inputs!$N13),AK$3&gt;=Inputs!$K13,AK$3&lt;=Inputs!$M13+Inputs!$K13-1),Inputs!$L13/Inputs!$M13,0)</f>
        <v>0</v>
      </c>
      <c r="AL86" s="75">
        <f>IF(AND(OR(Inputs!$N13=0,AL$3&lt;Inputs!$N13),AL$3&gt;=Inputs!$K13,AL$3&lt;=Inputs!$M13+Inputs!$K13-1),Inputs!$L13/Inputs!$M13,0)</f>
        <v>0</v>
      </c>
      <c r="AM86" s="75">
        <f>IF(AND(OR(Inputs!$N13=0,AM$3&lt;Inputs!$N13),AM$3&gt;=Inputs!$K13,AM$3&lt;=Inputs!$M13+Inputs!$K13-1),Inputs!$L13/Inputs!$M13,0)</f>
        <v>0</v>
      </c>
      <c r="AN86" s="75">
        <f>IF(AND(OR(Inputs!$N13=0,AN$3&lt;Inputs!$N13),AN$3&gt;=Inputs!$K13,AN$3&lt;=Inputs!$M13+Inputs!$K13-1),Inputs!$L13/Inputs!$M13,0)</f>
        <v>0</v>
      </c>
      <c r="AO86" s="75">
        <f>IF(AND(OR(Inputs!$N13=0,AO$3&lt;Inputs!$N13),AO$3&gt;=Inputs!$K13,AO$3&lt;=Inputs!$M13+Inputs!$K13-1),Inputs!$L13/Inputs!$M13,0)</f>
        <v>0</v>
      </c>
      <c r="AP86" s="75">
        <f>IF(AND(OR(Inputs!$N13=0,AP$3&lt;Inputs!$N13),AP$3&gt;=Inputs!$K13,AP$3&lt;=Inputs!$M13+Inputs!$K13-1),Inputs!$L13/Inputs!$M13,0)</f>
        <v>0</v>
      </c>
      <c r="AQ86" s="75">
        <f>IF(AND(OR(Inputs!$N13=0,AQ$3&lt;Inputs!$N13),AQ$3&gt;=Inputs!$K13,AQ$3&lt;=Inputs!$M13+Inputs!$K13-1),Inputs!$L13/Inputs!$M13,0)</f>
        <v>0</v>
      </c>
      <c r="AR86" s="75">
        <f>IF(AND(OR(Inputs!$N13=0,AR$3&lt;Inputs!$N13),AR$3&gt;=Inputs!$K13,AR$3&lt;=Inputs!$M13+Inputs!$K13-1),Inputs!$L13/Inputs!$M13,0)</f>
        <v>0</v>
      </c>
      <c r="AS86" s="75">
        <f>IF(AND(OR(Inputs!$N13=0,AS$3&lt;Inputs!$N13),AS$3&gt;=Inputs!$K13,AS$3&lt;=Inputs!$M13+Inputs!$K13-1),Inputs!$L13/Inputs!$M13,0)</f>
        <v>0</v>
      </c>
      <c r="AT86" s="76">
        <f>IF(AND(OR(Inputs!$N13=0,AT$3&lt;Inputs!$N13),AT$3&gt;=Inputs!$K13,AT$3&lt;=Inputs!$M13+Inputs!$K13-1),Inputs!$L13/Inputs!$M13,0)</f>
        <v>0</v>
      </c>
      <c r="AU86" s="74">
        <f>IF(AND(OR(Inputs!$N13=0,AU$3&lt;Inputs!$N13),AU$3&gt;=Inputs!$K13,AU$3&lt;=Inputs!$M13+Inputs!$K13-1),Inputs!$L13/Inputs!$M13,0)</f>
        <v>0</v>
      </c>
      <c r="AV86" s="75">
        <f>IF(AND(OR(Inputs!$N13=0,AV$3&lt;Inputs!$N13),AV$3&gt;=Inputs!$K13,AV$3&lt;=Inputs!$M13+Inputs!$K13-1),Inputs!$L13/Inputs!$M13,0)</f>
        <v>0</v>
      </c>
      <c r="AW86" s="75">
        <f>IF(AND(OR(Inputs!$N13=0,AW$3&lt;Inputs!$N13),AW$3&gt;=Inputs!$K13,AW$3&lt;=Inputs!$M13+Inputs!$K13-1),Inputs!$L13/Inputs!$M13,0)</f>
        <v>0</v>
      </c>
      <c r="AX86" s="75">
        <f>IF(AND(OR(Inputs!$N13=0,AX$3&lt;Inputs!$N13),AX$3&gt;=Inputs!$K13,AX$3&lt;=Inputs!$M13+Inputs!$K13-1),Inputs!$L13/Inputs!$M13,0)</f>
        <v>0</v>
      </c>
      <c r="AY86" s="75">
        <f>IF(AND(OR(Inputs!$N13=0,AY$3&lt;Inputs!$N13),AY$3&gt;=Inputs!$K13,AY$3&lt;=Inputs!$M13+Inputs!$K13-1),Inputs!$L13/Inputs!$M13,0)</f>
        <v>0</v>
      </c>
      <c r="AZ86" s="75">
        <f>IF(AND(OR(Inputs!$N13=0,AZ$3&lt;Inputs!$N13),AZ$3&gt;=Inputs!$K13,AZ$3&lt;=Inputs!$M13+Inputs!$K13-1),Inputs!$L13/Inputs!$M13,0)</f>
        <v>0</v>
      </c>
      <c r="BA86" s="75">
        <f>IF(AND(OR(Inputs!$N13=0,BA$3&lt;Inputs!$N13),BA$3&gt;=Inputs!$K13,BA$3&lt;=Inputs!$M13+Inputs!$K13-1),Inputs!$L13/Inputs!$M13,0)</f>
        <v>0</v>
      </c>
      <c r="BB86" s="75">
        <f>IF(AND(OR(Inputs!$N13=0,BB$3&lt;Inputs!$N13),BB$3&gt;=Inputs!$K13,BB$3&lt;=Inputs!$M13+Inputs!$K13-1),Inputs!$L13/Inputs!$M13,0)</f>
        <v>0</v>
      </c>
      <c r="BC86" s="75">
        <f>IF(AND(OR(Inputs!$N13=0,BC$3&lt;Inputs!$N13),BC$3&gt;=Inputs!$K13,BC$3&lt;=Inputs!$M13+Inputs!$K13-1),Inputs!$L13/Inputs!$M13,0)</f>
        <v>0</v>
      </c>
      <c r="BD86" s="75">
        <f>IF(AND(OR(Inputs!$N13=0,BD$3&lt;Inputs!$N13),BD$3&gt;=Inputs!$K13,BD$3&lt;=Inputs!$M13+Inputs!$K13-1),Inputs!$L13/Inputs!$M13,0)</f>
        <v>0</v>
      </c>
      <c r="BE86" s="75">
        <f>IF(AND(OR(Inputs!$N13=0,BE$3&lt;Inputs!$N13),BE$3&gt;=Inputs!$K13,BE$3&lt;=Inputs!$M13+Inputs!$K13-1),Inputs!$L13/Inputs!$M13,0)</f>
        <v>0</v>
      </c>
      <c r="BF86" s="76">
        <f>IF(AND(OR(Inputs!$N13=0,BF$3&lt;Inputs!$N13),BF$3&gt;=Inputs!$K13,BF$3&lt;=Inputs!$M13+Inputs!$K13-1),Inputs!$L13/Inputs!$M13,0)</f>
        <v>0</v>
      </c>
      <c r="BG86" s="74">
        <f>IF(AND(OR(Inputs!$N13=0,BG$3&lt;Inputs!$N13),BG$3&gt;=Inputs!$K13,BG$3&lt;=Inputs!$M13+Inputs!$K13-1),Inputs!$L13/Inputs!$M13,0)</f>
        <v>0</v>
      </c>
      <c r="BH86" s="75">
        <f>IF(AND(OR(Inputs!$N13=0,BH$3&lt;Inputs!$N13),BH$3&gt;=Inputs!$K13,BH$3&lt;=Inputs!$M13+Inputs!$K13-1),Inputs!$L13/Inputs!$M13,0)</f>
        <v>0</v>
      </c>
      <c r="BI86" s="75">
        <f>IF(AND(OR(Inputs!$N13=0,BI$3&lt;Inputs!$N13),BI$3&gt;=Inputs!$K13,BI$3&lt;=Inputs!$M13+Inputs!$K13-1),Inputs!$L13/Inputs!$M13,0)</f>
        <v>0</v>
      </c>
      <c r="BJ86" s="75">
        <f>IF(AND(OR(Inputs!$N13=0,BJ$3&lt;Inputs!$N13),BJ$3&gt;=Inputs!$K13,BJ$3&lt;=Inputs!$M13+Inputs!$K13-1),Inputs!$L13/Inputs!$M13,0)</f>
        <v>0</v>
      </c>
      <c r="BK86" s="75">
        <f>IF(AND(OR(Inputs!$N13=0,BK$3&lt;Inputs!$N13),BK$3&gt;=Inputs!$K13,BK$3&lt;=Inputs!$M13+Inputs!$K13-1),Inputs!$L13/Inputs!$M13,0)</f>
        <v>0</v>
      </c>
      <c r="BL86" s="75">
        <f>IF(AND(OR(Inputs!$N13=0,BL$3&lt;Inputs!$N13),BL$3&gt;=Inputs!$K13,BL$3&lt;=Inputs!$M13+Inputs!$K13-1),Inputs!$L13/Inputs!$M13,0)</f>
        <v>0</v>
      </c>
      <c r="BM86" s="75">
        <f>IF(AND(OR(Inputs!$N13=0,BM$3&lt;Inputs!$N13),BM$3&gt;=Inputs!$K13,BM$3&lt;=Inputs!$M13+Inputs!$K13-1),Inputs!$L13/Inputs!$M13,0)</f>
        <v>0</v>
      </c>
      <c r="BN86" s="75">
        <f>IF(AND(OR(Inputs!$N13=0,BN$3&lt;Inputs!$N13),BN$3&gt;=Inputs!$K13,BN$3&lt;=Inputs!$M13+Inputs!$K13-1),Inputs!$L13/Inputs!$M13,0)</f>
        <v>0</v>
      </c>
      <c r="BO86" s="75">
        <f>IF(AND(OR(Inputs!$N13=0,BO$3&lt;Inputs!$N13),BO$3&gt;=Inputs!$K13,BO$3&lt;=Inputs!$M13+Inputs!$K13-1),Inputs!$L13/Inputs!$M13,0)</f>
        <v>0</v>
      </c>
      <c r="BP86" s="75">
        <f>IF(AND(OR(Inputs!$N13=0,BP$3&lt;Inputs!$N13),BP$3&gt;=Inputs!$K13,BP$3&lt;=Inputs!$M13+Inputs!$K13-1),Inputs!$L13/Inputs!$M13,0)</f>
        <v>0</v>
      </c>
      <c r="BQ86" s="75">
        <f>IF(AND(OR(Inputs!$N13=0,BQ$3&lt;Inputs!$N13),BQ$3&gt;=Inputs!$K13,BQ$3&lt;=Inputs!$M13+Inputs!$K13-1),Inputs!$L13/Inputs!$M13,0)</f>
        <v>0</v>
      </c>
      <c r="BR86" s="76">
        <f>IF(AND(OR(Inputs!$N13=0,BR$3&lt;Inputs!$N13),BR$3&gt;=Inputs!$K13,BR$3&lt;=Inputs!$M13+Inputs!$K13-1),Inputs!$L13/Inputs!$M13,0)</f>
        <v>0</v>
      </c>
    </row>
    <row r="87" spans="3:70" hidden="1" x14ac:dyDescent="0.25">
      <c r="C87" s="72">
        <f t="shared" si="43"/>
        <v>0</v>
      </c>
      <c r="E87" s="73">
        <f t="shared" si="38"/>
        <v>0</v>
      </c>
      <c r="F87" s="73">
        <f t="shared" si="39"/>
        <v>0</v>
      </c>
      <c r="G87" s="73">
        <f t="shared" si="40"/>
        <v>0</v>
      </c>
      <c r="H87" s="73">
        <f t="shared" si="41"/>
        <v>0</v>
      </c>
      <c r="I87" s="73">
        <f t="shared" si="42"/>
        <v>0</v>
      </c>
      <c r="K87" s="74">
        <f>IF(AND(OR(Inputs!$N14=0,K$3&lt;Inputs!$N14),K$3&gt;=Inputs!$K14,K$3&lt;=Inputs!$M14+Inputs!$K14-1),Inputs!$L14/Inputs!$M14,0)</f>
        <v>0</v>
      </c>
      <c r="L87" s="75">
        <f>IF(AND(OR(Inputs!$N14=0,L$3&lt;Inputs!$N14),L$3&gt;=Inputs!$K14,L$3&lt;=Inputs!$M14+Inputs!$K14-1),Inputs!$L14/Inputs!$M14,0)</f>
        <v>0</v>
      </c>
      <c r="M87" s="75">
        <f>IF(AND(OR(Inputs!$N14=0,M$3&lt;Inputs!$N14),M$3&gt;=Inputs!$K14,M$3&lt;=Inputs!$M14+Inputs!$K14-1),Inputs!$L14/Inputs!$M14,0)</f>
        <v>0</v>
      </c>
      <c r="N87" s="75">
        <f>IF(AND(OR(Inputs!$N14=0,N$3&lt;Inputs!$N14),N$3&gt;=Inputs!$K14,N$3&lt;=Inputs!$M14+Inputs!$K14-1),Inputs!$L14/Inputs!$M14,0)</f>
        <v>0</v>
      </c>
      <c r="O87" s="75">
        <f>IF(AND(OR(Inputs!$N14=0,O$3&lt;Inputs!$N14),O$3&gt;=Inputs!$K14,O$3&lt;=Inputs!$M14+Inputs!$K14-1),Inputs!$L14/Inputs!$M14,0)</f>
        <v>0</v>
      </c>
      <c r="P87" s="75">
        <f>IF(AND(OR(Inputs!$N14=0,P$3&lt;Inputs!$N14),P$3&gt;=Inputs!$K14,P$3&lt;=Inputs!$M14+Inputs!$K14-1),Inputs!$L14/Inputs!$M14,0)</f>
        <v>0</v>
      </c>
      <c r="Q87" s="75">
        <f>IF(AND(OR(Inputs!$N14=0,Q$3&lt;Inputs!$N14),Q$3&gt;=Inputs!$K14,Q$3&lt;=Inputs!$M14+Inputs!$K14-1),Inputs!$L14/Inputs!$M14,0)</f>
        <v>0</v>
      </c>
      <c r="R87" s="75">
        <f>IF(AND(OR(Inputs!$N14=0,R$3&lt;Inputs!$N14),R$3&gt;=Inputs!$K14,R$3&lt;=Inputs!$M14+Inputs!$K14-1),Inputs!$L14/Inputs!$M14,0)</f>
        <v>0</v>
      </c>
      <c r="S87" s="75">
        <f>IF(AND(OR(Inputs!$N14=0,S$3&lt;Inputs!$N14),S$3&gt;=Inputs!$K14,S$3&lt;=Inputs!$M14+Inputs!$K14-1),Inputs!$L14/Inputs!$M14,0)</f>
        <v>0</v>
      </c>
      <c r="T87" s="75">
        <f>IF(AND(OR(Inputs!$N14=0,T$3&lt;Inputs!$N14),T$3&gt;=Inputs!$K14,T$3&lt;=Inputs!$M14+Inputs!$K14-1),Inputs!$L14/Inputs!$M14,0)</f>
        <v>0</v>
      </c>
      <c r="U87" s="75">
        <f>IF(AND(OR(Inputs!$N14=0,U$3&lt;Inputs!$N14),U$3&gt;=Inputs!$K14,U$3&lt;=Inputs!$M14+Inputs!$K14-1),Inputs!$L14/Inputs!$M14,0)</f>
        <v>0</v>
      </c>
      <c r="V87" s="76">
        <f>IF(AND(OR(Inputs!$N14=0,V$3&lt;Inputs!$N14),V$3&gt;=Inputs!$K14,V$3&lt;=Inputs!$M14+Inputs!$K14-1),Inputs!$L14/Inputs!$M14,0)</f>
        <v>0</v>
      </c>
      <c r="W87" s="74">
        <f>IF(AND(OR(Inputs!$N14=0,W$3&lt;Inputs!$N14),W$3&gt;=Inputs!$K14,W$3&lt;=Inputs!$M14+Inputs!$K14-1),Inputs!$L14/Inputs!$M14,0)</f>
        <v>0</v>
      </c>
      <c r="X87" s="75">
        <f>IF(AND(OR(Inputs!$N14=0,X$3&lt;Inputs!$N14),X$3&gt;=Inputs!$K14,X$3&lt;=Inputs!$M14+Inputs!$K14-1),Inputs!$L14/Inputs!$M14,0)</f>
        <v>0</v>
      </c>
      <c r="Y87" s="75">
        <f>IF(AND(OR(Inputs!$N14=0,Y$3&lt;Inputs!$N14),Y$3&gt;=Inputs!$K14,Y$3&lt;=Inputs!$M14+Inputs!$K14-1),Inputs!$L14/Inputs!$M14,0)</f>
        <v>0</v>
      </c>
      <c r="Z87" s="75">
        <f>IF(AND(OR(Inputs!$N14=0,Z$3&lt;Inputs!$N14),Z$3&gt;=Inputs!$K14,Z$3&lt;=Inputs!$M14+Inputs!$K14-1),Inputs!$L14/Inputs!$M14,0)</f>
        <v>0</v>
      </c>
      <c r="AA87" s="75">
        <f>IF(AND(OR(Inputs!$N14=0,AA$3&lt;Inputs!$N14),AA$3&gt;=Inputs!$K14,AA$3&lt;=Inputs!$M14+Inputs!$K14-1),Inputs!$L14/Inputs!$M14,0)</f>
        <v>0</v>
      </c>
      <c r="AB87" s="75">
        <f>IF(AND(OR(Inputs!$N14=0,AB$3&lt;Inputs!$N14),AB$3&gt;=Inputs!$K14,AB$3&lt;=Inputs!$M14+Inputs!$K14-1),Inputs!$L14/Inputs!$M14,0)</f>
        <v>0</v>
      </c>
      <c r="AC87" s="75">
        <f>IF(AND(OR(Inputs!$N14=0,AC$3&lt;Inputs!$N14),AC$3&gt;=Inputs!$K14,AC$3&lt;=Inputs!$M14+Inputs!$K14-1),Inputs!$L14/Inputs!$M14,0)</f>
        <v>0</v>
      </c>
      <c r="AD87" s="75">
        <f>IF(AND(OR(Inputs!$N14=0,AD$3&lt;Inputs!$N14),AD$3&gt;=Inputs!$K14,AD$3&lt;=Inputs!$M14+Inputs!$K14-1),Inputs!$L14/Inputs!$M14,0)</f>
        <v>0</v>
      </c>
      <c r="AE87" s="75">
        <f>IF(AND(OR(Inputs!$N14=0,AE$3&lt;Inputs!$N14),AE$3&gt;=Inputs!$K14,AE$3&lt;=Inputs!$M14+Inputs!$K14-1),Inputs!$L14/Inputs!$M14,0)</f>
        <v>0</v>
      </c>
      <c r="AF87" s="75">
        <f>IF(AND(OR(Inputs!$N14=0,AF$3&lt;Inputs!$N14),AF$3&gt;=Inputs!$K14,AF$3&lt;=Inputs!$M14+Inputs!$K14-1),Inputs!$L14/Inputs!$M14,0)</f>
        <v>0</v>
      </c>
      <c r="AG87" s="75">
        <f>IF(AND(OR(Inputs!$N14=0,AG$3&lt;Inputs!$N14),AG$3&gt;=Inputs!$K14,AG$3&lt;=Inputs!$M14+Inputs!$K14-1),Inputs!$L14/Inputs!$M14,0)</f>
        <v>0</v>
      </c>
      <c r="AH87" s="76">
        <f>IF(AND(OR(Inputs!$N14=0,AH$3&lt;Inputs!$N14),AH$3&gt;=Inputs!$K14,AH$3&lt;=Inputs!$M14+Inputs!$K14-1),Inputs!$L14/Inputs!$M14,0)</f>
        <v>0</v>
      </c>
      <c r="AI87" s="74">
        <f>IF(AND(OR(Inputs!$N14=0,AI$3&lt;Inputs!$N14),AI$3&gt;=Inputs!$K14,AI$3&lt;=Inputs!$M14+Inputs!$K14-1),Inputs!$L14/Inputs!$M14,0)</f>
        <v>0</v>
      </c>
      <c r="AJ87" s="75">
        <f>IF(AND(OR(Inputs!$N14=0,AJ$3&lt;Inputs!$N14),AJ$3&gt;=Inputs!$K14,AJ$3&lt;=Inputs!$M14+Inputs!$K14-1),Inputs!$L14/Inputs!$M14,0)</f>
        <v>0</v>
      </c>
      <c r="AK87" s="75">
        <f>IF(AND(OR(Inputs!$N14=0,AK$3&lt;Inputs!$N14),AK$3&gt;=Inputs!$K14,AK$3&lt;=Inputs!$M14+Inputs!$K14-1),Inputs!$L14/Inputs!$M14,0)</f>
        <v>0</v>
      </c>
      <c r="AL87" s="75">
        <f>IF(AND(OR(Inputs!$N14=0,AL$3&lt;Inputs!$N14),AL$3&gt;=Inputs!$K14,AL$3&lt;=Inputs!$M14+Inputs!$K14-1),Inputs!$L14/Inputs!$M14,0)</f>
        <v>0</v>
      </c>
      <c r="AM87" s="75">
        <f>IF(AND(OR(Inputs!$N14=0,AM$3&lt;Inputs!$N14),AM$3&gt;=Inputs!$K14,AM$3&lt;=Inputs!$M14+Inputs!$K14-1),Inputs!$L14/Inputs!$M14,0)</f>
        <v>0</v>
      </c>
      <c r="AN87" s="75">
        <f>IF(AND(OR(Inputs!$N14=0,AN$3&lt;Inputs!$N14),AN$3&gt;=Inputs!$K14,AN$3&lt;=Inputs!$M14+Inputs!$K14-1),Inputs!$L14/Inputs!$M14,0)</f>
        <v>0</v>
      </c>
      <c r="AO87" s="75">
        <f>IF(AND(OR(Inputs!$N14=0,AO$3&lt;Inputs!$N14),AO$3&gt;=Inputs!$K14,AO$3&lt;=Inputs!$M14+Inputs!$K14-1),Inputs!$L14/Inputs!$M14,0)</f>
        <v>0</v>
      </c>
      <c r="AP87" s="75">
        <f>IF(AND(OR(Inputs!$N14=0,AP$3&lt;Inputs!$N14),AP$3&gt;=Inputs!$K14,AP$3&lt;=Inputs!$M14+Inputs!$K14-1),Inputs!$L14/Inputs!$M14,0)</f>
        <v>0</v>
      </c>
      <c r="AQ87" s="75">
        <f>IF(AND(OR(Inputs!$N14=0,AQ$3&lt;Inputs!$N14),AQ$3&gt;=Inputs!$K14,AQ$3&lt;=Inputs!$M14+Inputs!$K14-1),Inputs!$L14/Inputs!$M14,0)</f>
        <v>0</v>
      </c>
      <c r="AR87" s="75">
        <f>IF(AND(OR(Inputs!$N14=0,AR$3&lt;Inputs!$N14),AR$3&gt;=Inputs!$K14,AR$3&lt;=Inputs!$M14+Inputs!$K14-1),Inputs!$L14/Inputs!$M14,0)</f>
        <v>0</v>
      </c>
      <c r="AS87" s="75">
        <f>IF(AND(OR(Inputs!$N14=0,AS$3&lt;Inputs!$N14),AS$3&gt;=Inputs!$K14,AS$3&lt;=Inputs!$M14+Inputs!$K14-1),Inputs!$L14/Inputs!$M14,0)</f>
        <v>0</v>
      </c>
      <c r="AT87" s="76">
        <f>IF(AND(OR(Inputs!$N14=0,AT$3&lt;Inputs!$N14),AT$3&gt;=Inputs!$K14,AT$3&lt;=Inputs!$M14+Inputs!$K14-1),Inputs!$L14/Inputs!$M14,0)</f>
        <v>0</v>
      </c>
      <c r="AU87" s="74">
        <f>IF(AND(OR(Inputs!$N14=0,AU$3&lt;Inputs!$N14),AU$3&gt;=Inputs!$K14,AU$3&lt;=Inputs!$M14+Inputs!$K14-1),Inputs!$L14/Inputs!$M14,0)</f>
        <v>0</v>
      </c>
      <c r="AV87" s="75">
        <f>IF(AND(OR(Inputs!$N14=0,AV$3&lt;Inputs!$N14),AV$3&gt;=Inputs!$K14,AV$3&lt;=Inputs!$M14+Inputs!$K14-1),Inputs!$L14/Inputs!$M14,0)</f>
        <v>0</v>
      </c>
      <c r="AW87" s="75">
        <f>IF(AND(OR(Inputs!$N14=0,AW$3&lt;Inputs!$N14),AW$3&gt;=Inputs!$K14,AW$3&lt;=Inputs!$M14+Inputs!$K14-1),Inputs!$L14/Inputs!$M14,0)</f>
        <v>0</v>
      </c>
      <c r="AX87" s="75">
        <f>IF(AND(OR(Inputs!$N14=0,AX$3&lt;Inputs!$N14),AX$3&gt;=Inputs!$K14,AX$3&lt;=Inputs!$M14+Inputs!$K14-1),Inputs!$L14/Inputs!$M14,0)</f>
        <v>0</v>
      </c>
      <c r="AY87" s="75">
        <f>IF(AND(OR(Inputs!$N14=0,AY$3&lt;Inputs!$N14),AY$3&gt;=Inputs!$K14,AY$3&lt;=Inputs!$M14+Inputs!$K14-1),Inputs!$L14/Inputs!$M14,0)</f>
        <v>0</v>
      </c>
      <c r="AZ87" s="75">
        <f>IF(AND(OR(Inputs!$N14=0,AZ$3&lt;Inputs!$N14),AZ$3&gt;=Inputs!$K14,AZ$3&lt;=Inputs!$M14+Inputs!$K14-1),Inputs!$L14/Inputs!$M14,0)</f>
        <v>0</v>
      </c>
      <c r="BA87" s="75">
        <f>IF(AND(OR(Inputs!$N14=0,BA$3&lt;Inputs!$N14),BA$3&gt;=Inputs!$K14,BA$3&lt;=Inputs!$M14+Inputs!$K14-1),Inputs!$L14/Inputs!$M14,0)</f>
        <v>0</v>
      </c>
      <c r="BB87" s="75">
        <f>IF(AND(OR(Inputs!$N14=0,BB$3&lt;Inputs!$N14),BB$3&gt;=Inputs!$K14,BB$3&lt;=Inputs!$M14+Inputs!$K14-1),Inputs!$L14/Inputs!$M14,0)</f>
        <v>0</v>
      </c>
      <c r="BC87" s="75">
        <f>IF(AND(OR(Inputs!$N14=0,BC$3&lt;Inputs!$N14),BC$3&gt;=Inputs!$K14,BC$3&lt;=Inputs!$M14+Inputs!$K14-1),Inputs!$L14/Inputs!$M14,0)</f>
        <v>0</v>
      </c>
      <c r="BD87" s="75">
        <f>IF(AND(OR(Inputs!$N14=0,BD$3&lt;Inputs!$N14),BD$3&gt;=Inputs!$K14,BD$3&lt;=Inputs!$M14+Inputs!$K14-1),Inputs!$L14/Inputs!$M14,0)</f>
        <v>0</v>
      </c>
      <c r="BE87" s="75">
        <f>IF(AND(OR(Inputs!$N14=0,BE$3&lt;Inputs!$N14),BE$3&gt;=Inputs!$K14,BE$3&lt;=Inputs!$M14+Inputs!$K14-1),Inputs!$L14/Inputs!$M14,0)</f>
        <v>0</v>
      </c>
      <c r="BF87" s="76">
        <f>IF(AND(OR(Inputs!$N14=0,BF$3&lt;Inputs!$N14),BF$3&gt;=Inputs!$K14,BF$3&lt;=Inputs!$M14+Inputs!$K14-1),Inputs!$L14/Inputs!$M14,0)</f>
        <v>0</v>
      </c>
      <c r="BG87" s="74">
        <f>IF(AND(OR(Inputs!$N14=0,BG$3&lt;Inputs!$N14),BG$3&gt;=Inputs!$K14,BG$3&lt;=Inputs!$M14+Inputs!$K14-1),Inputs!$L14/Inputs!$M14,0)</f>
        <v>0</v>
      </c>
      <c r="BH87" s="75">
        <f>IF(AND(OR(Inputs!$N14=0,BH$3&lt;Inputs!$N14),BH$3&gt;=Inputs!$K14,BH$3&lt;=Inputs!$M14+Inputs!$K14-1),Inputs!$L14/Inputs!$M14,0)</f>
        <v>0</v>
      </c>
      <c r="BI87" s="75">
        <f>IF(AND(OR(Inputs!$N14=0,BI$3&lt;Inputs!$N14),BI$3&gt;=Inputs!$K14,BI$3&lt;=Inputs!$M14+Inputs!$K14-1),Inputs!$L14/Inputs!$M14,0)</f>
        <v>0</v>
      </c>
      <c r="BJ87" s="75">
        <f>IF(AND(OR(Inputs!$N14=0,BJ$3&lt;Inputs!$N14),BJ$3&gt;=Inputs!$K14,BJ$3&lt;=Inputs!$M14+Inputs!$K14-1),Inputs!$L14/Inputs!$M14,0)</f>
        <v>0</v>
      </c>
      <c r="BK87" s="75">
        <f>IF(AND(OR(Inputs!$N14=0,BK$3&lt;Inputs!$N14),BK$3&gt;=Inputs!$K14,BK$3&lt;=Inputs!$M14+Inputs!$K14-1),Inputs!$L14/Inputs!$M14,0)</f>
        <v>0</v>
      </c>
      <c r="BL87" s="75">
        <f>IF(AND(OR(Inputs!$N14=0,BL$3&lt;Inputs!$N14),BL$3&gt;=Inputs!$K14,BL$3&lt;=Inputs!$M14+Inputs!$K14-1),Inputs!$L14/Inputs!$M14,0)</f>
        <v>0</v>
      </c>
      <c r="BM87" s="75">
        <f>IF(AND(OR(Inputs!$N14=0,BM$3&lt;Inputs!$N14),BM$3&gt;=Inputs!$K14,BM$3&lt;=Inputs!$M14+Inputs!$K14-1),Inputs!$L14/Inputs!$M14,0)</f>
        <v>0</v>
      </c>
      <c r="BN87" s="75">
        <f>IF(AND(OR(Inputs!$N14=0,BN$3&lt;Inputs!$N14),BN$3&gt;=Inputs!$K14,BN$3&lt;=Inputs!$M14+Inputs!$K14-1),Inputs!$L14/Inputs!$M14,0)</f>
        <v>0</v>
      </c>
      <c r="BO87" s="75">
        <f>IF(AND(OR(Inputs!$N14=0,BO$3&lt;Inputs!$N14),BO$3&gt;=Inputs!$K14,BO$3&lt;=Inputs!$M14+Inputs!$K14-1),Inputs!$L14/Inputs!$M14,0)</f>
        <v>0</v>
      </c>
      <c r="BP87" s="75">
        <f>IF(AND(OR(Inputs!$N14=0,BP$3&lt;Inputs!$N14),BP$3&gt;=Inputs!$K14,BP$3&lt;=Inputs!$M14+Inputs!$K14-1),Inputs!$L14/Inputs!$M14,0)</f>
        <v>0</v>
      </c>
      <c r="BQ87" s="75">
        <f>IF(AND(OR(Inputs!$N14=0,BQ$3&lt;Inputs!$N14),BQ$3&gt;=Inputs!$K14,BQ$3&lt;=Inputs!$M14+Inputs!$K14-1),Inputs!$L14/Inputs!$M14,0)</f>
        <v>0</v>
      </c>
      <c r="BR87" s="76">
        <f>IF(AND(OR(Inputs!$N14=0,BR$3&lt;Inputs!$N14),BR$3&gt;=Inputs!$K14,BR$3&lt;=Inputs!$M14+Inputs!$K14-1),Inputs!$L14/Inputs!$M14,0)</f>
        <v>0</v>
      </c>
    </row>
    <row r="88" spans="3:70" hidden="1" x14ac:dyDescent="0.25">
      <c r="C88" s="72">
        <f t="shared" si="43"/>
        <v>0</v>
      </c>
      <c r="E88" s="73">
        <f t="shared" si="38"/>
        <v>0</v>
      </c>
      <c r="F88" s="73">
        <f t="shared" si="39"/>
        <v>0</v>
      </c>
      <c r="G88" s="73">
        <f t="shared" si="40"/>
        <v>0</v>
      </c>
      <c r="H88" s="73">
        <f t="shared" si="41"/>
        <v>0</v>
      </c>
      <c r="I88" s="73">
        <f t="shared" si="42"/>
        <v>0</v>
      </c>
      <c r="K88" s="74">
        <f>IF(AND(OR(Inputs!$N15=0,K$3&lt;Inputs!$N15),K$3&gt;=Inputs!$K15,K$3&lt;=Inputs!$M15+Inputs!$K15-1),Inputs!$L15/Inputs!$M15,0)</f>
        <v>0</v>
      </c>
      <c r="L88" s="75">
        <f>IF(AND(OR(Inputs!$N15=0,L$3&lt;Inputs!$N15),L$3&gt;=Inputs!$K15,L$3&lt;=Inputs!$M15+Inputs!$K15-1),Inputs!$L15/Inputs!$M15,0)</f>
        <v>0</v>
      </c>
      <c r="M88" s="75">
        <f>IF(AND(OR(Inputs!$N15=0,M$3&lt;Inputs!$N15),M$3&gt;=Inputs!$K15,M$3&lt;=Inputs!$M15+Inputs!$K15-1),Inputs!$L15/Inputs!$M15,0)</f>
        <v>0</v>
      </c>
      <c r="N88" s="75">
        <f>IF(AND(OR(Inputs!$N15=0,N$3&lt;Inputs!$N15),N$3&gt;=Inputs!$K15,N$3&lt;=Inputs!$M15+Inputs!$K15-1),Inputs!$L15/Inputs!$M15,0)</f>
        <v>0</v>
      </c>
      <c r="O88" s="75">
        <f>IF(AND(OR(Inputs!$N15=0,O$3&lt;Inputs!$N15),O$3&gt;=Inputs!$K15,O$3&lt;=Inputs!$M15+Inputs!$K15-1),Inputs!$L15/Inputs!$M15,0)</f>
        <v>0</v>
      </c>
      <c r="P88" s="75">
        <f>IF(AND(OR(Inputs!$N15=0,P$3&lt;Inputs!$N15),P$3&gt;=Inputs!$K15,P$3&lt;=Inputs!$M15+Inputs!$K15-1),Inputs!$L15/Inputs!$M15,0)</f>
        <v>0</v>
      </c>
      <c r="Q88" s="75">
        <f>IF(AND(OR(Inputs!$N15=0,Q$3&lt;Inputs!$N15),Q$3&gt;=Inputs!$K15,Q$3&lt;=Inputs!$M15+Inputs!$K15-1),Inputs!$L15/Inputs!$M15,0)</f>
        <v>0</v>
      </c>
      <c r="R88" s="75">
        <f>IF(AND(OR(Inputs!$N15=0,R$3&lt;Inputs!$N15),R$3&gt;=Inputs!$K15,R$3&lt;=Inputs!$M15+Inputs!$K15-1),Inputs!$L15/Inputs!$M15,0)</f>
        <v>0</v>
      </c>
      <c r="S88" s="75">
        <f>IF(AND(OR(Inputs!$N15=0,S$3&lt;Inputs!$N15),S$3&gt;=Inputs!$K15,S$3&lt;=Inputs!$M15+Inputs!$K15-1),Inputs!$L15/Inputs!$M15,0)</f>
        <v>0</v>
      </c>
      <c r="T88" s="75">
        <f>IF(AND(OR(Inputs!$N15=0,T$3&lt;Inputs!$N15),T$3&gt;=Inputs!$K15,T$3&lt;=Inputs!$M15+Inputs!$K15-1),Inputs!$L15/Inputs!$M15,0)</f>
        <v>0</v>
      </c>
      <c r="U88" s="75">
        <f>IF(AND(OR(Inputs!$N15=0,U$3&lt;Inputs!$N15),U$3&gt;=Inputs!$K15,U$3&lt;=Inputs!$M15+Inputs!$K15-1),Inputs!$L15/Inputs!$M15,0)</f>
        <v>0</v>
      </c>
      <c r="V88" s="76">
        <f>IF(AND(OR(Inputs!$N15=0,V$3&lt;Inputs!$N15),V$3&gt;=Inputs!$K15,V$3&lt;=Inputs!$M15+Inputs!$K15-1),Inputs!$L15/Inputs!$M15,0)</f>
        <v>0</v>
      </c>
      <c r="W88" s="74">
        <f>IF(AND(OR(Inputs!$N15=0,W$3&lt;Inputs!$N15),W$3&gt;=Inputs!$K15,W$3&lt;=Inputs!$M15+Inputs!$K15-1),Inputs!$L15/Inputs!$M15,0)</f>
        <v>0</v>
      </c>
      <c r="X88" s="75">
        <f>IF(AND(OR(Inputs!$N15=0,X$3&lt;Inputs!$N15),X$3&gt;=Inputs!$K15,X$3&lt;=Inputs!$M15+Inputs!$K15-1),Inputs!$L15/Inputs!$M15,0)</f>
        <v>0</v>
      </c>
      <c r="Y88" s="75">
        <f>IF(AND(OR(Inputs!$N15=0,Y$3&lt;Inputs!$N15),Y$3&gt;=Inputs!$K15,Y$3&lt;=Inputs!$M15+Inputs!$K15-1),Inputs!$L15/Inputs!$M15,0)</f>
        <v>0</v>
      </c>
      <c r="Z88" s="75">
        <f>IF(AND(OR(Inputs!$N15=0,Z$3&lt;Inputs!$N15),Z$3&gt;=Inputs!$K15,Z$3&lt;=Inputs!$M15+Inputs!$K15-1),Inputs!$L15/Inputs!$M15,0)</f>
        <v>0</v>
      </c>
      <c r="AA88" s="75">
        <f>IF(AND(OR(Inputs!$N15=0,AA$3&lt;Inputs!$N15),AA$3&gt;=Inputs!$K15,AA$3&lt;=Inputs!$M15+Inputs!$K15-1),Inputs!$L15/Inputs!$M15,0)</f>
        <v>0</v>
      </c>
      <c r="AB88" s="75">
        <f>IF(AND(OR(Inputs!$N15=0,AB$3&lt;Inputs!$N15),AB$3&gt;=Inputs!$K15,AB$3&lt;=Inputs!$M15+Inputs!$K15-1),Inputs!$L15/Inputs!$M15,0)</f>
        <v>0</v>
      </c>
      <c r="AC88" s="75">
        <f>IF(AND(OR(Inputs!$N15=0,AC$3&lt;Inputs!$N15),AC$3&gt;=Inputs!$K15,AC$3&lt;=Inputs!$M15+Inputs!$K15-1),Inputs!$L15/Inputs!$M15,0)</f>
        <v>0</v>
      </c>
      <c r="AD88" s="75">
        <f>IF(AND(OR(Inputs!$N15=0,AD$3&lt;Inputs!$N15),AD$3&gt;=Inputs!$K15,AD$3&lt;=Inputs!$M15+Inputs!$K15-1),Inputs!$L15/Inputs!$M15,0)</f>
        <v>0</v>
      </c>
      <c r="AE88" s="75">
        <f>IF(AND(OR(Inputs!$N15=0,AE$3&lt;Inputs!$N15),AE$3&gt;=Inputs!$K15,AE$3&lt;=Inputs!$M15+Inputs!$K15-1),Inputs!$L15/Inputs!$M15,0)</f>
        <v>0</v>
      </c>
      <c r="AF88" s="75">
        <f>IF(AND(OR(Inputs!$N15=0,AF$3&lt;Inputs!$N15),AF$3&gt;=Inputs!$K15,AF$3&lt;=Inputs!$M15+Inputs!$K15-1),Inputs!$L15/Inputs!$M15,0)</f>
        <v>0</v>
      </c>
      <c r="AG88" s="75">
        <f>IF(AND(OR(Inputs!$N15=0,AG$3&lt;Inputs!$N15),AG$3&gt;=Inputs!$K15,AG$3&lt;=Inputs!$M15+Inputs!$K15-1),Inputs!$L15/Inputs!$M15,0)</f>
        <v>0</v>
      </c>
      <c r="AH88" s="76">
        <f>IF(AND(OR(Inputs!$N15=0,AH$3&lt;Inputs!$N15),AH$3&gt;=Inputs!$K15,AH$3&lt;=Inputs!$M15+Inputs!$K15-1),Inputs!$L15/Inputs!$M15,0)</f>
        <v>0</v>
      </c>
      <c r="AI88" s="74">
        <f>IF(AND(OR(Inputs!$N15=0,AI$3&lt;Inputs!$N15),AI$3&gt;=Inputs!$K15,AI$3&lt;=Inputs!$M15+Inputs!$K15-1),Inputs!$L15/Inputs!$M15,0)</f>
        <v>0</v>
      </c>
      <c r="AJ88" s="75">
        <f>IF(AND(OR(Inputs!$N15=0,AJ$3&lt;Inputs!$N15),AJ$3&gt;=Inputs!$K15,AJ$3&lt;=Inputs!$M15+Inputs!$K15-1),Inputs!$L15/Inputs!$M15,0)</f>
        <v>0</v>
      </c>
      <c r="AK88" s="75">
        <f>IF(AND(OR(Inputs!$N15=0,AK$3&lt;Inputs!$N15),AK$3&gt;=Inputs!$K15,AK$3&lt;=Inputs!$M15+Inputs!$K15-1),Inputs!$L15/Inputs!$M15,0)</f>
        <v>0</v>
      </c>
      <c r="AL88" s="75">
        <f>IF(AND(OR(Inputs!$N15=0,AL$3&lt;Inputs!$N15),AL$3&gt;=Inputs!$K15,AL$3&lt;=Inputs!$M15+Inputs!$K15-1),Inputs!$L15/Inputs!$M15,0)</f>
        <v>0</v>
      </c>
      <c r="AM88" s="75">
        <f>IF(AND(OR(Inputs!$N15=0,AM$3&lt;Inputs!$N15),AM$3&gt;=Inputs!$K15,AM$3&lt;=Inputs!$M15+Inputs!$K15-1),Inputs!$L15/Inputs!$M15,0)</f>
        <v>0</v>
      </c>
      <c r="AN88" s="75">
        <f>IF(AND(OR(Inputs!$N15=0,AN$3&lt;Inputs!$N15),AN$3&gt;=Inputs!$K15,AN$3&lt;=Inputs!$M15+Inputs!$K15-1),Inputs!$L15/Inputs!$M15,0)</f>
        <v>0</v>
      </c>
      <c r="AO88" s="75">
        <f>IF(AND(OR(Inputs!$N15=0,AO$3&lt;Inputs!$N15),AO$3&gt;=Inputs!$K15,AO$3&lt;=Inputs!$M15+Inputs!$K15-1),Inputs!$L15/Inputs!$M15,0)</f>
        <v>0</v>
      </c>
      <c r="AP88" s="75">
        <f>IF(AND(OR(Inputs!$N15=0,AP$3&lt;Inputs!$N15),AP$3&gt;=Inputs!$K15,AP$3&lt;=Inputs!$M15+Inputs!$K15-1),Inputs!$L15/Inputs!$M15,0)</f>
        <v>0</v>
      </c>
      <c r="AQ88" s="75">
        <f>IF(AND(OR(Inputs!$N15=0,AQ$3&lt;Inputs!$N15),AQ$3&gt;=Inputs!$K15,AQ$3&lt;=Inputs!$M15+Inputs!$K15-1),Inputs!$L15/Inputs!$M15,0)</f>
        <v>0</v>
      </c>
      <c r="AR88" s="75">
        <f>IF(AND(OR(Inputs!$N15=0,AR$3&lt;Inputs!$N15),AR$3&gt;=Inputs!$K15,AR$3&lt;=Inputs!$M15+Inputs!$K15-1),Inputs!$L15/Inputs!$M15,0)</f>
        <v>0</v>
      </c>
      <c r="AS88" s="75">
        <f>IF(AND(OR(Inputs!$N15=0,AS$3&lt;Inputs!$N15),AS$3&gt;=Inputs!$K15,AS$3&lt;=Inputs!$M15+Inputs!$K15-1),Inputs!$L15/Inputs!$M15,0)</f>
        <v>0</v>
      </c>
      <c r="AT88" s="76">
        <f>IF(AND(OR(Inputs!$N15=0,AT$3&lt;Inputs!$N15),AT$3&gt;=Inputs!$K15,AT$3&lt;=Inputs!$M15+Inputs!$K15-1),Inputs!$L15/Inputs!$M15,0)</f>
        <v>0</v>
      </c>
      <c r="AU88" s="74">
        <f>IF(AND(OR(Inputs!$N15=0,AU$3&lt;Inputs!$N15),AU$3&gt;=Inputs!$K15,AU$3&lt;=Inputs!$M15+Inputs!$K15-1),Inputs!$L15/Inputs!$M15,0)</f>
        <v>0</v>
      </c>
      <c r="AV88" s="75">
        <f>IF(AND(OR(Inputs!$N15=0,AV$3&lt;Inputs!$N15),AV$3&gt;=Inputs!$K15,AV$3&lt;=Inputs!$M15+Inputs!$K15-1),Inputs!$L15/Inputs!$M15,0)</f>
        <v>0</v>
      </c>
      <c r="AW88" s="75">
        <f>IF(AND(OR(Inputs!$N15=0,AW$3&lt;Inputs!$N15),AW$3&gt;=Inputs!$K15,AW$3&lt;=Inputs!$M15+Inputs!$K15-1),Inputs!$L15/Inputs!$M15,0)</f>
        <v>0</v>
      </c>
      <c r="AX88" s="75">
        <f>IF(AND(OR(Inputs!$N15=0,AX$3&lt;Inputs!$N15),AX$3&gt;=Inputs!$K15,AX$3&lt;=Inputs!$M15+Inputs!$K15-1),Inputs!$L15/Inputs!$M15,0)</f>
        <v>0</v>
      </c>
      <c r="AY88" s="75">
        <f>IF(AND(OR(Inputs!$N15=0,AY$3&lt;Inputs!$N15),AY$3&gt;=Inputs!$K15,AY$3&lt;=Inputs!$M15+Inputs!$K15-1),Inputs!$L15/Inputs!$M15,0)</f>
        <v>0</v>
      </c>
      <c r="AZ88" s="75">
        <f>IF(AND(OR(Inputs!$N15=0,AZ$3&lt;Inputs!$N15),AZ$3&gt;=Inputs!$K15,AZ$3&lt;=Inputs!$M15+Inputs!$K15-1),Inputs!$L15/Inputs!$M15,0)</f>
        <v>0</v>
      </c>
      <c r="BA88" s="75">
        <f>IF(AND(OR(Inputs!$N15=0,BA$3&lt;Inputs!$N15),BA$3&gt;=Inputs!$K15,BA$3&lt;=Inputs!$M15+Inputs!$K15-1),Inputs!$L15/Inputs!$M15,0)</f>
        <v>0</v>
      </c>
      <c r="BB88" s="75">
        <f>IF(AND(OR(Inputs!$N15=0,BB$3&lt;Inputs!$N15),BB$3&gt;=Inputs!$K15,BB$3&lt;=Inputs!$M15+Inputs!$K15-1),Inputs!$L15/Inputs!$M15,0)</f>
        <v>0</v>
      </c>
      <c r="BC88" s="75">
        <f>IF(AND(OR(Inputs!$N15=0,BC$3&lt;Inputs!$N15),BC$3&gt;=Inputs!$K15,BC$3&lt;=Inputs!$M15+Inputs!$K15-1),Inputs!$L15/Inputs!$M15,0)</f>
        <v>0</v>
      </c>
      <c r="BD88" s="75">
        <f>IF(AND(OR(Inputs!$N15=0,BD$3&lt;Inputs!$N15),BD$3&gt;=Inputs!$K15,BD$3&lt;=Inputs!$M15+Inputs!$K15-1),Inputs!$L15/Inputs!$M15,0)</f>
        <v>0</v>
      </c>
      <c r="BE88" s="75">
        <f>IF(AND(OR(Inputs!$N15=0,BE$3&lt;Inputs!$N15),BE$3&gt;=Inputs!$K15,BE$3&lt;=Inputs!$M15+Inputs!$K15-1),Inputs!$L15/Inputs!$M15,0)</f>
        <v>0</v>
      </c>
      <c r="BF88" s="76">
        <f>IF(AND(OR(Inputs!$N15=0,BF$3&lt;Inputs!$N15),BF$3&gt;=Inputs!$K15,BF$3&lt;=Inputs!$M15+Inputs!$K15-1),Inputs!$L15/Inputs!$M15,0)</f>
        <v>0</v>
      </c>
      <c r="BG88" s="74">
        <f>IF(AND(OR(Inputs!$N15=0,BG$3&lt;Inputs!$N15),BG$3&gt;=Inputs!$K15,BG$3&lt;=Inputs!$M15+Inputs!$K15-1),Inputs!$L15/Inputs!$M15,0)</f>
        <v>0</v>
      </c>
      <c r="BH88" s="75">
        <f>IF(AND(OR(Inputs!$N15=0,BH$3&lt;Inputs!$N15),BH$3&gt;=Inputs!$K15,BH$3&lt;=Inputs!$M15+Inputs!$K15-1),Inputs!$L15/Inputs!$M15,0)</f>
        <v>0</v>
      </c>
      <c r="BI88" s="75">
        <f>IF(AND(OR(Inputs!$N15=0,BI$3&lt;Inputs!$N15),BI$3&gt;=Inputs!$K15,BI$3&lt;=Inputs!$M15+Inputs!$K15-1),Inputs!$L15/Inputs!$M15,0)</f>
        <v>0</v>
      </c>
      <c r="BJ88" s="75">
        <f>IF(AND(OR(Inputs!$N15=0,BJ$3&lt;Inputs!$N15),BJ$3&gt;=Inputs!$K15,BJ$3&lt;=Inputs!$M15+Inputs!$K15-1),Inputs!$L15/Inputs!$M15,0)</f>
        <v>0</v>
      </c>
      <c r="BK88" s="75">
        <f>IF(AND(OR(Inputs!$N15=0,BK$3&lt;Inputs!$N15),BK$3&gt;=Inputs!$K15,BK$3&lt;=Inputs!$M15+Inputs!$K15-1),Inputs!$L15/Inputs!$M15,0)</f>
        <v>0</v>
      </c>
      <c r="BL88" s="75">
        <f>IF(AND(OR(Inputs!$N15=0,BL$3&lt;Inputs!$N15),BL$3&gt;=Inputs!$K15,BL$3&lt;=Inputs!$M15+Inputs!$K15-1),Inputs!$L15/Inputs!$M15,0)</f>
        <v>0</v>
      </c>
      <c r="BM88" s="75">
        <f>IF(AND(OR(Inputs!$N15=0,BM$3&lt;Inputs!$N15),BM$3&gt;=Inputs!$K15,BM$3&lt;=Inputs!$M15+Inputs!$K15-1),Inputs!$L15/Inputs!$M15,0)</f>
        <v>0</v>
      </c>
      <c r="BN88" s="75">
        <f>IF(AND(OR(Inputs!$N15=0,BN$3&lt;Inputs!$N15),BN$3&gt;=Inputs!$K15,BN$3&lt;=Inputs!$M15+Inputs!$K15-1),Inputs!$L15/Inputs!$M15,0)</f>
        <v>0</v>
      </c>
      <c r="BO88" s="75">
        <f>IF(AND(OR(Inputs!$N15=0,BO$3&lt;Inputs!$N15),BO$3&gt;=Inputs!$K15,BO$3&lt;=Inputs!$M15+Inputs!$K15-1),Inputs!$L15/Inputs!$M15,0)</f>
        <v>0</v>
      </c>
      <c r="BP88" s="75">
        <f>IF(AND(OR(Inputs!$N15=0,BP$3&lt;Inputs!$N15),BP$3&gt;=Inputs!$K15,BP$3&lt;=Inputs!$M15+Inputs!$K15-1),Inputs!$L15/Inputs!$M15,0)</f>
        <v>0</v>
      </c>
      <c r="BQ88" s="75">
        <f>IF(AND(OR(Inputs!$N15=0,BQ$3&lt;Inputs!$N15),BQ$3&gt;=Inputs!$K15,BQ$3&lt;=Inputs!$M15+Inputs!$K15-1),Inputs!$L15/Inputs!$M15,0)</f>
        <v>0</v>
      </c>
      <c r="BR88" s="76">
        <f>IF(AND(OR(Inputs!$N15=0,BR$3&lt;Inputs!$N15),BR$3&gt;=Inputs!$K15,BR$3&lt;=Inputs!$M15+Inputs!$K15-1),Inputs!$L15/Inputs!$M15,0)</f>
        <v>0</v>
      </c>
    </row>
    <row r="89" spans="3:70" hidden="1" x14ac:dyDescent="0.25">
      <c r="C89" s="72">
        <f t="shared" si="43"/>
        <v>0</v>
      </c>
      <c r="E89" s="73">
        <f t="shared" si="38"/>
        <v>0</v>
      </c>
      <c r="F89" s="73">
        <f t="shared" si="39"/>
        <v>0</v>
      </c>
      <c r="G89" s="73">
        <f t="shared" si="40"/>
        <v>0</v>
      </c>
      <c r="H89" s="73">
        <f t="shared" si="41"/>
        <v>0</v>
      </c>
      <c r="I89" s="73">
        <f t="shared" si="42"/>
        <v>0</v>
      </c>
      <c r="K89" s="74">
        <f>IF(AND(OR(Inputs!$N16=0,K$3&lt;Inputs!$N16),K$3&gt;=Inputs!$K16,K$3&lt;=Inputs!$M16+Inputs!$K16-1),Inputs!$L16/Inputs!$M16,0)</f>
        <v>0</v>
      </c>
      <c r="L89" s="75">
        <f>IF(AND(OR(Inputs!$N16=0,L$3&lt;Inputs!$N16),L$3&gt;=Inputs!$K16,L$3&lt;=Inputs!$M16+Inputs!$K16-1),Inputs!$L16/Inputs!$M16,0)</f>
        <v>0</v>
      </c>
      <c r="M89" s="75">
        <f>IF(AND(OR(Inputs!$N16=0,M$3&lt;Inputs!$N16),M$3&gt;=Inputs!$K16,M$3&lt;=Inputs!$M16+Inputs!$K16-1),Inputs!$L16/Inputs!$M16,0)</f>
        <v>0</v>
      </c>
      <c r="N89" s="75">
        <f>IF(AND(OR(Inputs!$N16=0,N$3&lt;Inputs!$N16),N$3&gt;=Inputs!$K16,N$3&lt;=Inputs!$M16+Inputs!$K16-1),Inputs!$L16/Inputs!$M16,0)</f>
        <v>0</v>
      </c>
      <c r="O89" s="75">
        <f>IF(AND(OR(Inputs!$N16=0,O$3&lt;Inputs!$N16),O$3&gt;=Inputs!$K16,O$3&lt;=Inputs!$M16+Inputs!$K16-1),Inputs!$L16/Inputs!$M16,0)</f>
        <v>0</v>
      </c>
      <c r="P89" s="75">
        <f>IF(AND(OR(Inputs!$N16=0,P$3&lt;Inputs!$N16),P$3&gt;=Inputs!$K16,P$3&lt;=Inputs!$M16+Inputs!$K16-1),Inputs!$L16/Inputs!$M16,0)</f>
        <v>0</v>
      </c>
      <c r="Q89" s="75">
        <f>IF(AND(OR(Inputs!$N16=0,Q$3&lt;Inputs!$N16),Q$3&gt;=Inputs!$K16,Q$3&lt;=Inputs!$M16+Inputs!$K16-1),Inputs!$L16/Inputs!$M16,0)</f>
        <v>0</v>
      </c>
      <c r="R89" s="75">
        <f>IF(AND(OR(Inputs!$N16=0,R$3&lt;Inputs!$N16),R$3&gt;=Inputs!$K16,R$3&lt;=Inputs!$M16+Inputs!$K16-1),Inputs!$L16/Inputs!$M16,0)</f>
        <v>0</v>
      </c>
      <c r="S89" s="75">
        <f>IF(AND(OR(Inputs!$N16=0,S$3&lt;Inputs!$N16),S$3&gt;=Inputs!$K16,S$3&lt;=Inputs!$M16+Inputs!$K16-1),Inputs!$L16/Inputs!$M16,0)</f>
        <v>0</v>
      </c>
      <c r="T89" s="75">
        <f>IF(AND(OR(Inputs!$N16=0,T$3&lt;Inputs!$N16),T$3&gt;=Inputs!$K16,T$3&lt;=Inputs!$M16+Inputs!$K16-1),Inputs!$L16/Inputs!$M16,0)</f>
        <v>0</v>
      </c>
      <c r="U89" s="75">
        <f>IF(AND(OR(Inputs!$N16=0,U$3&lt;Inputs!$N16),U$3&gt;=Inputs!$K16,U$3&lt;=Inputs!$M16+Inputs!$K16-1),Inputs!$L16/Inputs!$M16,0)</f>
        <v>0</v>
      </c>
      <c r="V89" s="76">
        <f>IF(AND(OR(Inputs!$N16=0,V$3&lt;Inputs!$N16),V$3&gt;=Inputs!$K16,V$3&lt;=Inputs!$M16+Inputs!$K16-1),Inputs!$L16/Inputs!$M16,0)</f>
        <v>0</v>
      </c>
      <c r="W89" s="74">
        <f>IF(AND(OR(Inputs!$N16=0,W$3&lt;Inputs!$N16),W$3&gt;=Inputs!$K16,W$3&lt;=Inputs!$M16+Inputs!$K16-1),Inputs!$L16/Inputs!$M16,0)</f>
        <v>0</v>
      </c>
      <c r="X89" s="75">
        <f>IF(AND(OR(Inputs!$N16=0,X$3&lt;Inputs!$N16),X$3&gt;=Inputs!$K16,X$3&lt;=Inputs!$M16+Inputs!$K16-1),Inputs!$L16/Inputs!$M16,0)</f>
        <v>0</v>
      </c>
      <c r="Y89" s="75">
        <f>IF(AND(OR(Inputs!$N16=0,Y$3&lt;Inputs!$N16),Y$3&gt;=Inputs!$K16,Y$3&lt;=Inputs!$M16+Inputs!$K16-1),Inputs!$L16/Inputs!$M16,0)</f>
        <v>0</v>
      </c>
      <c r="Z89" s="75">
        <f>IF(AND(OR(Inputs!$N16=0,Z$3&lt;Inputs!$N16),Z$3&gt;=Inputs!$K16,Z$3&lt;=Inputs!$M16+Inputs!$K16-1),Inputs!$L16/Inputs!$M16,0)</f>
        <v>0</v>
      </c>
      <c r="AA89" s="75">
        <f>IF(AND(OR(Inputs!$N16=0,AA$3&lt;Inputs!$N16),AA$3&gt;=Inputs!$K16,AA$3&lt;=Inputs!$M16+Inputs!$K16-1),Inputs!$L16/Inputs!$M16,0)</f>
        <v>0</v>
      </c>
      <c r="AB89" s="75">
        <f>IF(AND(OR(Inputs!$N16=0,AB$3&lt;Inputs!$N16),AB$3&gt;=Inputs!$K16,AB$3&lt;=Inputs!$M16+Inputs!$K16-1),Inputs!$L16/Inputs!$M16,0)</f>
        <v>0</v>
      </c>
      <c r="AC89" s="75">
        <f>IF(AND(OR(Inputs!$N16=0,AC$3&lt;Inputs!$N16),AC$3&gt;=Inputs!$K16,AC$3&lt;=Inputs!$M16+Inputs!$K16-1),Inputs!$L16/Inputs!$M16,0)</f>
        <v>0</v>
      </c>
      <c r="AD89" s="75">
        <f>IF(AND(OR(Inputs!$N16=0,AD$3&lt;Inputs!$N16),AD$3&gt;=Inputs!$K16,AD$3&lt;=Inputs!$M16+Inputs!$K16-1),Inputs!$L16/Inputs!$M16,0)</f>
        <v>0</v>
      </c>
      <c r="AE89" s="75">
        <f>IF(AND(OR(Inputs!$N16=0,AE$3&lt;Inputs!$N16),AE$3&gt;=Inputs!$K16,AE$3&lt;=Inputs!$M16+Inputs!$K16-1),Inputs!$L16/Inputs!$M16,0)</f>
        <v>0</v>
      </c>
      <c r="AF89" s="75">
        <f>IF(AND(OR(Inputs!$N16=0,AF$3&lt;Inputs!$N16),AF$3&gt;=Inputs!$K16,AF$3&lt;=Inputs!$M16+Inputs!$K16-1),Inputs!$L16/Inputs!$M16,0)</f>
        <v>0</v>
      </c>
      <c r="AG89" s="75">
        <f>IF(AND(OR(Inputs!$N16=0,AG$3&lt;Inputs!$N16),AG$3&gt;=Inputs!$K16,AG$3&lt;=Inputs!$M16+Inputs!$K16-1),Inputs!$L16/Inputs!$M16,0)</f>
        <v>0</v>
      </c>
      <c r="AH89" s="76">
        <f>IF(AND(OR(Inputs!$N16=0,AH$3&lt;Inputs!$N16),AH$3&gt;=Inputs!$K16,AH$3&lt;=Inputs!$M16+Inputs!$K16-1),Inputs!$L16/Inputs!$M16,0)</f>
        <v>0</v>
      </c>
      <c r="AI89" s="74">
        <f>IF(AND(OR(Inputs!$N16=0,AI$3&lt;Inputs!$N16),AI$3&gt;=Inputs!$K16,AI$3&lt;=Inputs!$M16+Inputs!$K16-1),Inputs!$L16/Inputs!$M16,0)</f>
        <v>0</v>
      </c>
      <c r="AJ89" s="75">
        <f>IF(AND(OR(Inputs!$N16=0,AJ$3&lt;Inputs!$N16),AJ$3&gt;=Inputs!$K16,AJ$3&lt;=Inputs!$M16+Inputs!$K16-1),Inputs!$L16/Inputs!$M16,0)</f>
        <v>0</v>
      </c>
      <c r="AK89" s="75">
        <f>IF(AND(OR(Inputs!$N16=0,AK$3&lt;Inputs!$N16),AK$3&gt;=Inputs!$K16,AK$3&lt;=Inputs!$M16+Inputs!$K16-1),Inputs!$L16/Inputs!$M16,0)</f>
        <v>0</v>
      </c>
      <c r="AL89" s="75">
        <f>IF(AND(OR(Inputs!$N16=0,AL$3&lt;Inputs!$N16),AL$3&gt;=Inputs!$K16,AL$3&lt;=Inputs!$M16+Inputs!$K16-1),Inputs!$L16/Inputs!$M16,0)</f>
        <v>0</v>
      </c>
      <c r="AM89" s="75">
        <f>IF(AND(OR(Inputs!$N16=0,AM$3&lt;Inputs!$N16),AM$3&gt;=Inputs!$K16,AM$3&lt;=Inputs!$M16+Inputs!$K16-1),Inputs!$L16/Inputs!$M16,0)</f>
        <v>0</v>
      </c>
      <c r="AN89" s="75">
        <f>IF(AND(OR(Inputs!$N16=0,AN$3&lt;Inputs!$N16),AN$3&gt;=Inputs!$K16,AN$3&lt;=Inputs!$M16+Inputs!$K16-1),Inputs!$L16/Inputs!$M16,0)</f>
        <v>0</v>
      </c>
      <c r="AO89" s="75">
        <f>IF(AND(OR(Inputs!$N16=0,AO$3&lt;Inputs!$N16),AO$3&gt;=Inputs!$K16,AO$3&lt;=Inputs!$M16+Inputs!$K16-1),Inputs!$L16/Inputs!$M16,0)</f>
        <v>0</v>
      </c>
      <c r="AP89" s="75">
        <f>IF(AND(OR(Inputs!$N16=0,AP$3&lt;Inputs!$N16),AP$3&gt;=Inputs!$K16,AP$3&lt;=Inputs!$M16+Inputs!$K16-1),Inputs!$L16/Inputs!$M16,0)</f>
        <v>0</v>
      </c>
      <c r="AQ89" s="75">
        <f>IF(AND(OR(Inputs!$N16=0,AQ$3&lt;Inputs!$N16),AQ$3&gt;=Inputs!$K16,AQ$3&lt;=Inputs!$M16+Inputs!$K16-1),Inputs!$L16/Inputs!$M16,0)</f>
        <v>0</v>
      </c>
      <c r="AR89" s="75">
        <f>IF(AND(OR(Inputs!$N16=0,AR$3&lt;Inputs!$N16),AR$3&gt;=Inputs!$K16,AR$3&lt;=Inputs!$M16+Inputs!$K16-1),Inputs!$L16/Inputs!$M16,0)</f>
        <v>0</v>
      </c>
      <c r="AS89" s="75">
        <f>IF(AND(OR(Inputs!$N16=0,AS$3&lt;Inputs!$N16),AS$3&gt;=Inputs!$K16,AS$3&lt;=Inputs!$M16+Inputs!$K16-1),Inputs!$L16/Inputs!$M16,0)</f>
        <v>0</v>
      </c>
      <c r="AT89" s="76">
        <f>IF(AND(OR(Inputs!$N16=0,AT$3&lt;Inputs!$N16),AT$3&gt;=Inputs!$K16,AT$3&lt;=Inputs!$M16+Inputs!$K16-1),Inputs!$L16/Inputs!$M16,0)</f>
        <v>0</v>
      </c>
      <c r="AU89" s="74">
        <f>IF(AND(OR(Inputs!$N16=0,AU$3&lt;Inputs!$N16),AU$3&gt;=Inputs!$K16,AU$3&lt;=Inputs!$M16+Inputs!$K16-1),Inputs!$L16/Inputs!$M16,0)</f>
        <v>0</v>
      </c>
      <c r="AV89" s="75">
        <f>IF(AND(OR(Inputs!$N16=0,AV$3&lt;Inputs!$N16),AV$3&gt;=Inputs!$K16,AV$3&lt;=Inputs!$M16+Inputs!$K16-1),Inputs!$L16/Inputs!$M16,0)</f>
        <v>0</v>
      </c>
      <c r="AW89" s="75">
        <f>IF(AND(OR(Inputs!$N16=0,AW$3&lt;Inputs!$N16),AW$3&gt;=Inputs!$K16,AW$3&lt;=Inputs!$M16+Inputs!$K16-1),Inputs!$L16/Inputs!$M16,0)</f>
        <v>0</v>
      </c>
      <c r="AX89" s="75">
        <f>IF(AND(OR(Inputs!$N16=0,AX$3&lt;Inputs!$N16),AX$3&gt;=Inputs!$K16,AX$3&lt;=Inputs!$M16+Inputs!$K16-1),Inputs!$L16/Inputs!$M16,0)</f>
        <v>0</v>
      </c>
      <c r="AY89" s="75">
        <f>IF(AND(OR(Inputs!$N16=0,AY$3&lt;Inputs!$N16),AY$3&gt;=Inputs!$K16,AY$3&lt;=Inputs!$M16+Inputs!$K16-1),Inputs!$L16/Inputs!$M16,0)</f>
        <v>0</v>
      </c>
      <c r="AZ89" s="75">
        <f>IF(AND(OR(Inputs!$N16=0,AZ$3&lt;Inputs!$N16),AZ$3&gt;=Inputs!$K16,AZ$3&lt;=Inputs!$M16+Inputs!$K16-1),Inputs!$L16/Inputs!$M16,0)</f>
        <v>0</v>
      </c>
      <c r="BA89" s="75">
        <f>IF(AND(OR(Inputs!$N16=0,BA$3&lt;Inputs!$N16),BA$3&gt;=Inputs!$K16,BA$3&lt;=Inputs!$M16+Inputs!$K16-1),Inputs!$L16/Inputs!$M16,0)</f>
        <v>0</v>
      </c>
      <c r="BB89" s="75">
        <f>IF(AND(OR(Inputs!$N16=0,BB$3&lt;Inputs!$N16),BB$3&gt;=Inputs!$K16,BB$3&lt;=Inputs!$M16+Inputs!$K16-1),Inputs!$L16/Inputs!$M16,0)</f>
        <v>0</v>
      </c>
      <c r="BC89" s="75">
        <f>IF(AND(OR(Inputs!$N16=0,BC$3&lt;Inputs!$N16),BC$3&gt;=Inputs!$K16,BC$3&lt;=Inputs!$M16+Inputs!$K16-1),Inputs!$L16/Inputs!$M16,0)</f>
        <v>0</v>
      </c>
      <c r="BD89" s="75">
        <f>IF(AND(OR(Inputs!$N16=0,BD$3&lt;Inputs!$N16),BD$3&gt;=Inputs!$K16,BD$3&lt;=Inputs!$M16+Inputs!$K16-1),Inputs!$L16/Inputs!$M16,0)</f>
        <v>0</v>
      </c>
      <c r="BE89" s="75">
        <f>IF(AND(OR(Inputs!$N16=0,BE$3&lt;Inputs!$N16),BE$3&gt;=Inputs!$K16,BE$3&lt;=Inputs!$M16+Inputs!$K16-1),Inputs!$L16/Inputs!$M16,0)</f>
        <v>0</v>
      </c>
      <c r="BF89" s="76">
        <f>IF(AND(OR(Inputs!$N16=0,BF$3&lt;Inputs!$N16),BF$3&gt;=Inputs!$K16,BF$3&lt;=Inputs!$M16+Inputs!$K16-1),Inputs!$L16/Inputs!$M16,0)</f>
        <v>0</v>
      </c>
      <c r="BG89" s="74">
        <f>IF(AND(OR(Inputs!$N16=0,BG$3&lt;Inputs!$N16),BG$3&gt;=Inputs!$K16,BG$3&lt;=Inputs!$M16+Inputs!$K16-1),Inputs!$L16/Inputs!$M16,0)</f>
        <v>0</v>
      </c>
      <c r="BH89" s="75">
        <f>IF(AND(OR(Inputs!$N16=0,BH$3&lt;Inputs!$N16),BH$3&gt;=Inputs!$K16,BH$3&lt;=Inputs!$M16+Inputs!$K16-1),Inputs!$L16/Inputs!$M16,0)</f>
        <v>0</v>
      </c>
      <c r="BI89" s="75">
        <f>IF(AND(OR(Inputs!$N16=0,BI$3&lt;Inputs!$N16),BI$3&gt;=Inputs!$K16,BI$3&lt;=Inputs!$M16+Inputs!$K16-1),Inputs!$L16/Inputs!$M16,0)</f>
        <v>0</v>
      </c>
      <c r="BJ89" s="75">
        <f>IF(AND(OR(Inputs!$N16=0,BJ$3&lt;Inputs!$N16),BJ$3&gt;=Inputs!$K16,BJ$3&lt;=Inputs!$M16+Inputs!$K16-1),Inputs!$L16/Inputs!$M16,0)</f>
        <v>0</v>
      </c>
      <c r="BK89" s="75">
        <f>IF(AND(OR(Inputs!$N16=0,BK$3&lt;Inputs!$N16),BK$3&gt;=Inputs!$K16,BK$3&lt;=Inputs!$M16+Inputs!$K16-1),Inputs!$L16/Inputs!$M16,0)</f>
        <v>0</v>
      </c>
      <c r="BL89" s="75">
        <f>IF(AND(OR(Inputs!$N16=0,BL$3&lt;Inputs!$N16),BL$3&gt;=Inputs!$K16,BL$3&lt;=Inputs!$M16+Inputs!$K16-1),Inputs!$L16/Inputs!$M16,0)</f>
        <v>0</v>
      </c>
      <c r="BM89" s="75">
        <f>IF(AND(OR(Inputs!$N16=0,BM$3&lt;Inputs!$N16),BM$3&gt;=Inputs!$K16,BM$3&lt;=Inputs!$M16+Inputs!$K16-1),Inputs!$L16/Inputs!$M16,0)</f>
        <v>0</v>
      </c>
      <c r="BN89" s="75">
        <f>IF(AND(OR(Inputs!$N16=0,BN$3&lt;Inputs!$N16),BN$3&gt;=Inputs!$K16,BN$3&lt;=Inputs!$M16+Inputs!$K16-1),Inputs!$L16/Inputs!$M16,0)</f>
        <v>0</v>
      </c>
      <c r="BO89" s="75">
        <f>IF(AND(OR(Inputs!$N16=0,BO$3&lt;Inputs!$N16),BO$3&gt;=Inputs!$K16,BO$3&lt;=Inputs!$M16+Inputs!$K16-1),Inputs!$L16/Inputs!$M16,0)</f>
        <v>0</v>
      </c>
      <c r="BP89" s="75">
        <f>IF(AND(OR(Inputs!$N16=0,BP$3&lt;Inputs!$N16),BP$3&gt;=Inputs!$K16,BP$3&lt;=Inputs!$M16+Inputs!$K16-1),Inputs!$L16/Inputs!$M16,0)</f>
        <v>0</v>
      </c>
      <c r="BQ89" s="75">
        <f>IF(AND(OR(Inputs!$N16=0,BQ$3&lt;Inputs!$N16),BQ$3&gt;=Inputs!$K16,BQ$3&lt;=Inputs!$M16+Inputs!$K16-1),Inputs!$L16/Inputs!$M16,0)</f>
        <v>0</v>
      </c>
      <c r="BR89" s="76">
        <f>IF(AND(OR(Inputs!$N16=0,BR$3&lt;Inputs!$N16),BR$3&gt;=Inputs!$K16,BR$3&lt;=Inputs!$M16+Inputs!$K16-1),Inputs!$L16/Inputs!$M16,0)</f>
        <v>0</v>
      </c>
    </row>
    <row r="90" spans="3:70" hidden="1" x14ac:dyDescent="0.25">
      <c r="C90" s="72">
        <f t="shared" si="43"/>
        <v>0</v>
      </c>
      <c r="E90" s="73">
        <f t="shared" si="38"/>
        <v>0</v>
      </c>
      <c r="F90" s="73">
        <f t="shared" si="39"/>
        <v>0</v>
      </c>
      <c r="G90" s="73">
        <f t="shared" si="40"/>
        <v>0</v>
      </c>
      <c r="H90" s="73">
        <f t="shared" si="41"/>
        <v>0</v>
      </c>
      <c r="I90" s="73">
        <f t="shared" si="42"/>
        <v>0</v>
      </c>
      <c r="K90" s="74">
        <f>IF(AND(OR(Inputs!$N17=0,K$3&lt;Inputs!$N17),K$3&gt;=Inputs!$K17,K$3&lt;=Inputs!$M17+Inputs!$K17-1),Inputs!$L17/Inputs!$M17,0)</f>
        <v>0</v>
      </c>
      <c r="L90" s="75">
        <f>IF(AND(OR(Inputs!$N17=0,L$3&lt;Inputs!$N17),L$3&gt;=Inputs!$K17,L$3&lt;=Inputs!$M17+Inputs!$K17-1),Inputs!$L17/Inputs!$M17,0)</f>
        <v>0</v>
      </c>
      <c r="M90" s="75">
        <f>IF(AND(OR(Inputs!$N17=0,M$3&lt;Inputs!$N17),M$3&gt;=Inputs!$K17,M$3&lt;=Inputs!$M17+Inputs!$K17-1),Inputs!$L17/Inputs!$M17,0)</f>
        <v>0</v>
      </c>
      <c r="N90" s="75">
        <f>IF(AND(OR(Inputs!$N17=0,N$3&lt;Inputs!$N17),N$3&gt;=Inputs!$K17,N$3&lt;=Inputs!$M17+Inputs!$K17-1),Inputs!$L17/Inputs!$M17,0)</f>
        <v>0</v>
      </c>
      <c r="O90" s="75">
        <f>IF(AND(OR(Inputs!$N17=0,O$3&lt;Inputs!$N17),O$3&gt;=Inputs!$K17,O$3&lt;=Inputs!$M17+Inputs!$K17-1),Inputs!$L17/Inputs!$M17,0)</f>
        <v>0</v>
      </c>
      <c r="P90" s="75">
        <f>IF(AND(OR(Inputs!$N17=0,P$3&lt;Inputs!$N17),P$3&gt;=Inputs!$K17,P$3&lt;=Inputs!$M17+Inputs!$K17-1),Inputs!$L17/Inputs!$M17,0)</f>
        <v>0</v>
      </c>
      <c r="Q90" s="75">
        <f>IF(AND(OR(Inputs!$N17=0,Q$3&lt;Inputs!$N17),Q$3&gt;=Inputs!$K17,Q$3&lt;=Inputs!$M17+Inputs!$K17-1),Inputs!$L17/Inputs!$M17,0)</f>
        <v>0</v>
      </c>
      <c r="R90" s="75">
        <f>IF(AND(OR(Inputs!$N17=0,R$3&lt;Inputs!$N17),R$3&gt;=Inputs!$K17,R$3&lt;=Inputs!$M17+Inputs!$K17-1),Inputs!$L17/Inputs!$M17,0)</f>
        <v>0</v>
      </c>
      <c r="S90" s="75">
        <f>IF(AND(OR(Inputs!$N17=0,S$3&lt;Inputs!$N17),S$3&gt;=Inputs!$K17,S$3&lt;=Inputs!$M17+Inputs!$K17-1),Inputs!$L17/Inputs!$M17,0)</f>
        <v>0</v>
      </c>
      <c r="T90" s="75">
        <f>IF(AND(OR(Inputs!$N17=0,T$3&lt;Inputs!$N17),T$3&gt;=Inputs!$K17,T$3&lt;=Inputs!$M17+Inputs!$K17-1),Inputs!$L17/Inputs!$M17,0)</f>
        <v>0</v>
      </c>
      <c r="U90" s="75">
        <f>IF(AND(OR(Inputs!$N17=0,U$3&lt;Inputs!$N17),U$3&gt;=Inputs!$K17,U$3&lt;=Inputs!$M17+Inputs!$K17-1),Inputs!$L17/Inputs!$M17,0)</f>
        <v>0</v>
      </c>
      <c r="V90" s="76">
        <f>IF(AND(OR(Inputs!$N17=0,V$3&lt;Inputs!$N17),V$3&gt;=Inputs!$K17,V$3&lt;=Inputs!$M17+Inputs!$K17-1),Inputs!$L17/Inputs!$M17,0)</f>
        <v>0</v>
      </c>
      <c r="W90" s="74">
        <f>IF(AND(OR(Inputs!$N17=0,W$3&lt;Inputs!$N17),W$3&gt;=Inputs!$K17,W$3&lt;=Inputs!$M17+Inputs!$K17-1),Inputs!$L17/Inputs!$M17,0)</f>
        <v>0</v>
      </c>
      <c r="X90" s="75">
        <f>IF(AND(OR(Inputs!$N17=0,X$3&lt;Inputs!$N17),X$3&gt;=Inputs!$K17,X$3&lt;=Inputs!$M17+Inputs!$K17-1),Inputs!$L17/Inputs!$M17,0)</f>
        <v>0</v>
      </c>
      <c r="Y90" s="75">
        <f>IF(AND(OR(Inputs!$N17=0,Y$3&lt;Inputs!$N17),Y$3&gt;=Inputs!$K17,Y$3&lt;=Inputs!$M17+Inputs!$K17-1),Inputs!$L17/Inputs!$M17,0)</f>
        <v>0</v>
      </c>
      <c r="Z90" s="75">
        <f>IF(AND(OR(Inputs!$N17=0,Z$3&lt;Inputs!$N17),Z$3&gt;=Inputs!$K17,Z$3&lt;=Inputs!$M17+Inputs!$K17-1),Inputs!$L17/Inputs!$M17,0)</f>
        <v>0</v>
      </c>
      <c r="AA90" s="75">
        <f>IF(AND(OR(Inputs!$N17=0,AA$3&lt;Inputs!$N17),AA$3&gt;=Inputs!$K17,AA$3&lt;=Inputs!$M17+Inputs!$K17-1),Inputs!$L17/Inputs!$M17,0)</f>
        <v>0</v>
      </c>
      <c r="AB90" s="75">
        <f>IF(AND(OR(Inputs!$N17=0,AB$3&lt;Inputs!$N17),AB$3&gt;=Inputs!$K17,AB$3&lt;=Inputs!$M17+Inputs!$K17-1),Inputs!$L17/Inputs!$M17,0)</f>
        <v>0</v>
      </c>
      <c r="AC90" s="75">
        <f>IF(AND(OR(Inputs!$N17=0,AC$3&lt;Inputs!$N17),AC$3&gt;=Inputs!$K17,AC$3&lt;=Inputs!$M17+Inputs!$K17-1),Inputs!$L17/Inputs!$M17,0)</f>
        <v>0</v>
      </c>
      <c r="AD90" s="75">
        <f>IF(AND(OR(Inputs!$N17=0,AD$3&lt;Inputs!$N17),AD$3&gt;=Inputs!$K17,AD$3&lt;=Inputs!$M17+Inputs!$K17-1),Inputs!$L17/Inputs!$M17,0)</f>
        <v>0</v>
      </c>
      <c r="AE90" s="75">
        <f>IF(AND(OR(Inputs!$N17=0,AE$3&lt;Inputs!$N17),AE$3&gt;=Inputs!$K17,AE$3&lt;=Inputs!$M17+Inputs!$K17-1),Inputs!$L17/Inputs!$M17,0)</f>
        <v>0</v>
      </c>
      <c r="AF90" s="75">
        <f>IF(AND(OR(Inputs!$N17=0,AF$3&lt;Inputs!$N17),AF$3&gt;=Inputs!$K17,AF$3&lt;=Inputs!$M17+Inputs!$K17-1),Inputs!$L17/Inputs!$M17,0)</f>
        <v>0</v>
      </c>
      <c r="AG90" s="75">
        <f>IF(AND(OR(Inputs!$N17=0,AG$3&lt;Inputs!$N17),AG$3&gt;=Inputs!$K17,AG$3&lt;=Inputs!$M17+Inputs!$K17-1),Inputs!$L17/Inputs!$M17,0)</f>
        <v>0</v>
      </c>
      <c r="AH90" s="76">
        <f>IF(AND(OR(Inputs!$N17=0,AH$3&lt;Inputs!$N17),AH$3&gt;=Inputs!$K17,AH$3&lt;=Inputs!$M17+Inputs!$K17-1),Inputs!$L17/Inputs!$M17,0)</f>
        <v>0</v>
      </c>
      <c r="AI90" s="74">
        <f>IF(AND(OR(Inputs!$N17=0,AI$3&lt;Inputs!$N17),AI$3&gt;=Inputs!$K17,AI$3&lt;=Inputs!$M17+Inputs!$K17-1),Inputs!$L17/Inputs!$M17,0)</f>
        <v>0</v>
      </c>
      <c r="AJ90" s="75">
        <f>IF(AND(OR(Inputs!$N17=0,AJ$3&lt;Inputs!$N17),AJ$3&gt;=Inputs!$K17,AJ$3&lt;=Inputs!$M17+Inputs!$K17-1),Inputs!$L17/Inputs!$M17,0)</f>
        <v>0</v>
      </c>
      <c r="AK90" s="75">
        <f>IF(AND(OR(Inputs!$N17=0,AK$3&lt;Inputs!$N17),AK$3&gt;=Inputs!$K17,AK$3&lt;=Inputs!$M17+Inputs!$K17-1),Inputs!$L17/Inputs!$M17,0)</f>
        <v>0</v>
      </c>
      <c r="AL90" s="75">
        <f>IF(AND(OR(Inputs!$N17=0,AL$3&lt;Inputs!$N17),AL$3&gt;=Inputs!$K17,AL$3&lt;=Inputs!$M17+Inputs!$K17-1),Inputs!$L17/Inputs!$M17,0)</f>
        <v>0</v>
      </c>
      <c r="AM90" s="75">
        <f>IF(AND(OR(Inputs!$N17=0,AM$3&lt;Inputs!$N17),AM$3&gt;=Inputs!$K17,AM$3&lt;=Inputs!$M17+Inputs!$K17-1),Inputs!$L17/Inputs!$M17,0)</f>
        <v>0</v>
      </c>
      <c r="AN90" s="75">
        <f>IF(AND(OR(Inputs!$N17=0,AN$3&lt;Inputs!$N17),AN$3&gt;=Inputs!$K17,AN$3&lt;=Inputs!$M17+Inputs!$K17-1),Inputs!$L17/Inputs!$M17,0)</f>
        <v>0</v>
      </c>
      <c r="AO90" s="75">
        <f>IF(AND(OR(Inputs!$N17=0,AO$3&lt;Inputs!$N17),AO$3&gt;=Inputs!$K17,AO$3&lt;=Inputs!$M17+Inputs!$K17-1),Inputs!$L17/Inputs!$M17,0)</f>
        <v>0</v>
      </c>
      <c r="AP90" s="75">
        <f>IF(AND(OR(Inputs!$N17=0,AP$3&lt;Inputs!$N17),AP$3&gt;=Inputs!$K17,AP$3&lt;=Inputs!$M17+Inputs!$K17-1),Inputs!$L17/Inputs!$M17,0)</f>
        <v>0</v>
      </c>
      <c r="AQ90" s="75">
        <f>IF(AND(OR(Inputs!$N17=0,AQ$3&lt;Inputs!$N17),AQ$3&gt;=Inputs!$K17,AQ$3&lt;=Inputs!$M17+Inputs!$K17-1),Inputs!$L17/Inputs!$M17,0)</f>
        <v>0</v>
      </c>
      <c r="AR90" s="75">
        <f>IF(AND(OR(Inputs!$N17=0,AR$3&lt;Inputs!$N17),AR$3&gt;=Inputs!$K17,AR$3&lt;=Inputs!$M17+Inputs!$K17-1),Inputs!$L17/Inputs!$M17,0)</f>
        <v>0</v>
      </c>
      <c r="AS90" s="75">
        <f>IF(AND(OR(Inputs!$N17=0,AS$3&lt;Inputs!$N17),AS$3&gt;=Inputs!$K17,AS$3&lt;=Inputs!$M17+Inputs!$K17-1),Inputs!$L17/Inputs!$M17,0)</f>
        <v>0</v>
      </c>
      <c r="AT90" s="76">
        <f>IF(AND(OR(Inputs!$N17=0,AT$3&lt;Inputs!$N17),AT$3&gt;=Inputs!$K17,AT$3&lt;=Inputs!$M17+Inputs!$K17-1),Inputs!$L17/Inputs!$M17,0)</f>
        <v>0</v>
      </c>
      <c r="AU90" s="74">
        <f>IF(AND(OR(Inputs!$N17=0,AU$3&lt;Inputs!$N17),AU$3&gt;=Inputs!$K17,AU$3&lt;=Inputs!$M17+Inputs!$K17-1),Inputs!$L17/Inputs!$M17,0)</f>
        <v>0</v>
      </c>
      <c r="AV90" s="75">
        <f>IF(AND(OR(Inputs!$N17=0,AV$3&lt;Inputs!$N17),AV$3&gt;=Inputs!$K17,AV$3&lt;=Inputs!$M17+Inputs!$K17-1),Inputs!$L17/Inputs!$M17,0)</f>
        <v>0</v>
      </c>
      <c r="AW90" s="75">
        <f>IF(AND(OR(Inputs!$N17=0,AW$3&lt;Inputs!$N17),AW$3&gt;=Inputs!$K17,AW$3&lt;=Inputs!$M17+Inputs!$K17-1),Inputs!$L17/Inputs!$M17,0)</f>
        <v>0</v>
      </c>
      <c r="AX90" s="75">
        <f>IF(AND(OR(Inputs!$N17=0,AX$3&lt;Inputs!$N17),AX$3&gt;=Inputs!$K17,AX$3&lt;=Inputs!$M17+Inputs!$K17-1),Inputs!$L17/Inputs!$M17,0)</f>
        <v>0</v>
      </c>
      <c r="AY90" s="75">
        <f>IF(AND(OR(Inputs!$N17=0,AY$3&lt;Inputs!$N17),AY$3&gt;=Inputs!$K17,AY$3&lt;=Inputs!$M17+Inputs!$K17-1),Inputs!$L17/Inputs!$M17,0)</f>
        <v>0</v>
      </c>
      <c r="AZ90" s="75">
        <f>IF(AND(OR(Inputs!$N17=0,AZ$3&lt;Inputs!$N17),AZ$3&gt;=Inputs!$K17,AZ$3&lt;=Inputs!$M17+Inputs!$K17-1),Inputs!$L17/Inputs!$M17,0)</f>
        <v>0</v>
      </c>
      <c r="BA90" s="75">
        <f>IF(AND(OR(Inputs!$N17=0,BA$3&lt;Inputs!$N17),BA$3&gt;=Inputs!$K17,BA$3&lt;=Inputs!$M17+Inputs!$K17-1),Inputs!$L17/Inputs!$M17,0)</f>
        <v>0</v>
      </c>
      <c r="BB90" s="75">
        <f>IF(AND(OR(Inputs!$N17=0,BB$3&lt;Inputs!$N17),BB$3&gt;=Inputs!$K17,BB$3&lt;=Inputs!$M17+Inputs!$K17-1),Inputs!$L17/Inputs!$M17,0)</f>
        <v>0</v>
      </c>
      <c r="BC90" s="75">
        <f>IF(AND(OR(Inputs!$N17=0,BC$3&lt;Inputs!$N17),BC$3&gt;=Inputs!$K17,BC$3&lt;=Inputs!$M17+Inputs!$K17-1),Inputs!$L17/Inputs!$M17,0)</f>
        <v>0</v>
      </c>
      <c r="BD90" s="75">
        <f>IF(AND(OR(Inputs!$N17=0,BD$3&lt;Inputs!$N17),BD$3&gt;=Inputs!$K17,BD$3&lt;=Inputs!$M17+Inputs!$K17-1),Inputs!$L17/Inputs!$M17,0)</f>
        <v>0</v>
      </c>
      <c r="BE90" s="75">
        <f>IF(AND(OR(Inputs!$N17=0,BE$3&lt;Inputs!$N17),BE$3&gt;=Inputs!$K17,BE$3&lt;=Inputs!$M17+Inputs!$K17-1),Inputs!$L17/Inputs!$M17,0)</f>
        <v>0</v>
      </c>
      <c r="BF90" s="76">
        <f>IF(AND(OR(Inputs!$N17=0,BF$3&lt;Inputs!$N17),BF$3&gt;=Inputs!$K17,BF$3&lt;=Inputs!$M17+Inputs!$K17-1),Inputs!$L17/Inputs!$M17,0)</f>
        <v>0</v>
      </c>
      <c r="BG90" s="74">
        <f>IF(AND(OR(Inputs!$N17=0,BG$3&lt;Inputs!$N17),BG$3&gt;=Inputs!$K17,BG$3&lt;=Inputs!$M17+Inputs!$K17-1),Inputs!$L17/Inputs!$M17,0)</f>
        <v>0</v>
      </c>
      <c r="BH90" s="75">
        <f>IF(AND(OR(Inputs!$N17=0,BH$3&lt;Inputs!$N17),BH$3&gt;=Inputs!$K17,BH$3&lt;=Inputs!$M17+Inputs!$K17-1),Inputs!$L17/Inputs!$M17,0)</f>
        <v>0</v>
      </c>
      <c r="BI90" s="75">
        <f>IF(AND(OR(Inputs!$N17=0,BI$3&lt;Inputs!$N17),BI$3&gt;=Inputs!$K17,BI$3&lt;=Inputs!$M17+Inputs!$K17-1),Inputs!$L17/Inputs!$M17,0)</f>
        <v>0</v>
      </c>
      <c r="BJ90" s="75">
        <f>IF(AND(OR(Inputs!$N17=0,BJ$3&lt;Inputs!$N17),BJ$3&gt;=Inputs!$K17,BJ$3&lt;=Inputs!$M17+Inputs!$K17-1),Inputs!$L17/Inputs!$M17,0)</f>
        <v>0</v>
      </c>
      <c r="BK90" s="75">
        <f>IF(AND(OR(Inputs!$N17=0,BK$3&lt;Inputs!$N17),BK$3&gt;=Inputs!$K17,BK$3&lt;=Inputs!$M17+Inputs!$K17-1),Inputs!$L17/Inputs!$M17,0)</f>
        <v>0</v>
      </c>
      <c r="BL90" s="75">
        <f>IF(AND(OR(Inputs!$N17=0,BL$3&lt;Inputs!$N17),BL$3&gt;=Inputs!$K17,BL$3&lt;=Inputs!$M17+Inputs!$K17-1),Inputs!$L17/Inputs!$M17,0)</f>
        <v>0</v>
      </c>
      <c r="BM90" s="75">
        <f>IF(AND(OR(Inputs!$N17=0,BM$3&lt;Inputs!$N17),BM$3&gt;=Inputs!$K17,BM$3&lt;=Inputs!$M17+Inputs!$K17-1),Inputs!$L17/Inputs!$M17,0)</f>
        <v>0</v>
      </c>
      <c r="BN90" s="75">
        <f>IF(AND(OR(Inputs!$N17=0,BN$3&lt;Inputs!$N17),BN$3&gt;=Inputs!$K17,BN$3&lt;=Inputs!$M17+Inputs!$K17-1),Inputs!$L17/Inputs!$M17,0)</f>
        <v>0</v>
      </c>
      <c r="BO90" s="75">
        <f>IF(AND(OR(Inputs!$N17=0,BO$3&lt;Inputs!$N17),BO$3&gt;=Inputs!$K17,BO$3&lt;=Inputs!$M17+Inputs!$K17-1),Inputs!$L17/Inputs!$M17,0)</f>
        <v>0</v>
      </c>
      <c r="BP90" s="75">
        <f>IF(AND(OR(Inputs!$N17=0,BP$3&lt;Inputs!$N17),BP$3&gt;=Inputs!$K17,BP$3&lt;=Inputs!$M17+Inputs!$K17-1),Inputs!$L17/Inputs!$M17,0)</f>
        <v>0</v>
      </c>
      <c r="BQ90" s="75">
        <f>IF(AND(OR(Inputs!$N17=0,BQ$3&lt;Inputs!$N17),BQ$3&gt;=Inputs!$K17,BQ$3&lt;=Inputs!$M17+Inputs!$K17-1),Inputs!$L17/Inputs!$M17,0)</f>
        <v>0</v>
      </c>
      <c r="BR90" s="76">
        <f>IF(AND(OR(Inputs!$N17=0,BR$3&lt;Inputs!$N17),BR$3&gt;=Inputs!$K17,BR$3&lt;=Inputs!$M17+Inputs!$K17-1),Inputs!$L17/Inputs!$M17,0)</f>
        <v>0</v>
      </c>
    </row>
    <row r="91" spans="3:70" hidden="1" x14ac:dyDescent="0.25">
      <c r="C91" s="72">
        <f t="shared" si="43"/>
        <v>0</v>
      </c>
      <c r="E91" s="73">
        <f t="shared" si="38"/>
        <v>0</v>
      </c>
      <c r="F91" s="73">
        <f t="shared" si="39"/>
        <v>0</v>
      </c>
      <c r="G91" s="73">
        <f t="shared" si="40"/>
        <v>0</v>
      </c>
      <c r="H91" s="73">
        <f t="shared" si="41"/>
        <v>0</v>
      </c>
      <c r="I91" s="73">
        <f t="shared" si="42"/>
        <v>0</v>
      </c>
      <c r="K91" s="74">
        <f>IF(AND(OR(Inputs!$N18=0,K$3&lt;Inputs!$N18),K$3&gt;=Inputs!$K18,K$3&lt;=Inputs!$M18+Inputs!$K18-1),Inputs!$L18/Inputs!$M18,0)</f>
        <v>0</v>
      </c>
      <c r="L91" s="75">
        <f>IF(AND(OR(Inputs!$N18=0,L$3&lt;Inputs!$N18),L$3&gt;=Inputs!$K18,L$3&lt;=Inputs!$M18+Inputs!$K18-1),Inputs!$L18/Inputs!$M18,0)</f>
        <v>0</v>
      </c>
      <c r="M91" s="75">
        <f>IF(AND(OR(Inputs!$N18=0,M$3&lt;Inputs!$N18),M$3&gt;=Inputs!$K18,M$3&lt;=Inputs!$M18+Inputs!$K18-1),Inputs!$L18/Inputs!$M18,0)</f>
        <v>0</v>
      </c>
      <c r="N91" s="75">
        <f>IF(AND(OR(Inputs!$N18=0,N$3&lt;Inputs!$N18),N$3&gt;=Inputs!$K18,N$3&lt;=Inputs!$M18+Inputs!$K18-1),Inputs!$L18/Inputs!$M18,0)</f>
        <v>0</v>
      </c>
      <c r="O91" s="75">
        <f>IF(AND(OR(Inputs!$N18=0,O$3&lt;Inputs!$N18),O$3&gt;=Inputs!$K18,O$3&lt;=Inputs!$M18+Inputs!$K18-1),Inputs!$L18/Inputs!$M18,0)</f>
        <v>0</v>
      </c>
      <c r="P91" s="75">
        <f>IF(AND(OR(Inputs!$N18=0,P$3&lt;Inputs!$N18),P$3&gt;=Inputs!$K18,P$3&lt;=Inputs!$M18+Inputs!$K18-1),Inputs!$L18/Inputs!$M18,0)</f>
        <v>0</v>
      </c>
      <c r="Q91" s="75">
        <f>IF(AND(OR(Inputs!$N18=0,Q$3&lt;Inputs!$N18),Q$3&gt;=Inputs!$K18,Q$3&lt;=Inputs!$M18+Inputs!$K18-1),Inputs!$L18/Inputs!$M18,0)</f>
        <v>0</v>
      </c>
      <c r="R91" s="75">
        <f>IF(AND(OR(Inputs!$N18=0,R$3&lt;Inputs!$N18),R$3&gt;=Inputs!$K18,R$3&lt;=Inputs!$M18+Inputs!$K18-1),Inputs!$L18/Inputs!$M18,0)</f>
        <v>0</v>
      </c>
      <c r="S91" s="75">
        <f>IF(AND(OR(Inputs!$N18=0,S$3&lt;Inputs!$N18),S$3&gt;=Inputs!$K18,S$3&lt;=Inputs!$M18+Inputs!$K18-1),Inputs!$L18/Inputs!$M18,0)</f>
        <v>0</v>
      </c>
      <c r="T91" s="75">
        <f>IF(AND(OR(Inputs!$N18=0,T$3&lt;Inputs!$N18),T$3&gt;=Inputs!$K18,T$3&lt;=Inputs!$M18+Inputs!$K18-1),Inputs!$L18/Inputs!$M18,0)</f>
        <v>0</v>
      </c>
      <c r="U91" s="75">
        <f>IF(AND(OR(Inputs!$N18=0,U$3&lt;Inputs!$N18),U$3&gt;=Inputs!$K18,U$3&lt;=Inputs!$M18+Inputs!$K18-1),Inputs!$L18/Inputs!$M18,0)</f>
        <v>0</v>
      </c>
      <c r="V91" s="76">
        <f>IF(AND(OR(Inputs!$N18=0,V$3&lt;Inputs!$N18),V$3&gt;=Inputs!$K18,V$3&lt;=Inputs!$M18+Inputs!$K18-1),Inputs!$L18/Inputs!$M18,0)</f>
        <v>0</v>
      </c>
      <c r="W91" s="74">
        <f>IF(AND(OR(Inputs!$N18=0,W$3&lt;Inputs!$N18),W$3&gt;=Inputs!$K18,W$3&lt;=Inputs!$M18+Inputs!$K18-1),Inputs!$L18/Inputs!$M18,0)</f>
        <v>0</v>
      </c>
      <c r="X91" s="75">
        <f>IF(AND(OR(Inputs!$N18=0,X$3&lt;Inputs!$N18),X$3&gt;=Inputs!$K18,X$3&lt;=Inputs!$M18+Inputs!$K18-1),Inputs!$L18/Inputs!$M18,0)</f>
        <v>0</v>
      </c>
      <c r="Y91" s="75">
        <f>IF(AND(OR(Inputs!$N18=0,Y$3&lt;Inputs!$N18),Y$3&gt;=Inputs!$K18,Y$3&lt;=Inputs!$M18+Inputs!$K18-1),Inputs!$L18/Inputs!$M18,0)</f>
        <v>0</v>
      </c>
      <c r="Z91" s="75">
        <f>IF(AND(OR(Inputs!$N18=0,Z$3&lt;Inputs!$N18),Z$3&gt;=Inputs!$K18,Z$3&lt;=Inputs!$M18+Inputs!$K18-1),Inputs!$L18/Inputs!$M18,0)</f>
        <v>0</v>
      </c>
      <c r="AA91" s="75">
        <f>IF(AND(OR(Inputs!$N18=0,AA$3&lt;Inputs!$N18),AA$3&gt;=Inputs!$K18,AA$3&lt;=Inputs!$M18+Inputs!$K18-1),Inputs!$L18/Inputs!$M18,0)</f>
        <v>0</v>
      </c>
      <c r="AB91" s="75">
        <f>IF(AND(OR(Inputs!$N18=0,AB$3&lt;Inputs!$N18),AB$3&gt;=Inputs!$K18,AB$3&lt;=Inputs!$M18+Inputs!$K18-1),Inputs!$L18/Inputs!$M18,0)</f>
        <v>0</v>
      </c>
      <c r="AC91" s="75">
        <f>IF(AND(OR(Inputs!$N18=0,AC$3&lt;Inputs!$N18),AC$3&gt;=Inputs!$K18,AC$3&lt;=Inputs!$M18+Inputs!$K18-1),Inputs!$L18/Inputs!$M18,0)</f>
        <v>0</v>
      </c>
      <c r="AD91" s="75">
        <f>IF(AND(OR(Inputs!$N18=0,AD$3&lt;Inputs!$N18),AD$3&gt;=Inputs!$K18,AD$3&lt;=Inputs!$M18+Inputs!$K18-1),Inputs!$L18/Inputs!$M18,0)</f>
        <v>0</v>
      </c>
      <c r="AE91" s="75">
        <f>IF(AND(OR(Inputs!$N18=0,AE$3&lt;Inputs!$N18),AE$3&gt;=Inputs!$K18,AE$3&lt;=Inputs!$M18+Inputs!$K18-1),Inputs!$L18/Inputs!$M18,0)</f>
        <v>0</v>
      </c>
      <c r="AF91" s="75">
        <f>IF(AND(OR(Inputs!$N18=0,AF$3&lt;Inputs!$N18),AF$3&gt;=Inputs!$K18,AF$3&lt;=Inputs!$M18+Inputs!$K18-1),Inputs!$L18/Inputs!$M18,0)</f>
        <v>0</v>
      </c>
      <c r="AG91" s="75">
        <f>IF(AND(OR(Inputs!$N18=0,AG$3&lt;Inputs!$N18),AG$3&gt;=Inputs!$K18,AG$3&lt;=Inputs!$M18+Inputs!$K18-1),Inputs!$L18/Inputs!$M18,0)</f>
        <v>0</v>
      </c>
      <c r="AH91" s="76">
        <f>IF(AND(OR(Inputs!$N18=0,AH$3&lt;Inputs!$N18),AH$3&gt;=Inputs!$K18,AH$3&lt;=Inputs!$M18+Inputs!$K18-1),Inputs!$L18/Inputs!$M18,0)</f>
        <v>0</v>
      </c>
      <c r="AI91" s="74">
        <f>IF(AND(OR(Inputs!$N18=0,AI$3&lt;Inputs!$N18),AI$3&gt;=Inputs!$K18,AI$3&lt;=Inputs!$M18+Inputs!$K18-1),Inputs!$L18/Inputs!$M18,0)</f>
        <v>0</v>
      </c>
      <c r="AJ91" s="75">
        <f>IF(AND(OR(Inputs!$N18=0,AJ$3&lt;Inputs!$N18),AJ$3&gt;=Inputs!$K18,AJ$3&lt;=Inputs!$M18+Inputs!$K18-1),Inputs!$L18/Inputs!$M18,0)</f>
        <v>0</v>
      </c>
      <c r="AK91" s="75">
        <f>IF(AND(OR(Inputs!$N18=0,AK$3&lt;Inputs!$N18),AK$3&gt;=Inputs!$K18,AK$3&lt;=Inputs!$M18+Inputs!$K18-1),Inputs!$L18/Inputs!$M18,0)</f>
        <v>0</v>
      </c>
      <c r="AL91" s="75">
        <f>IF(AND(OR(Inputs!$N18=0,AL$3&lt;Inputs!$N18),AL$3&gt;=Inputs!$K18,AL$3&lt;=Inputs!$M18+Inputs!$K18-1),Inputs!$L18/Inputs!$M18,0)</f>
        <v>0</v>
      </c>
      <c r="AM91" s="75">
        <f>IF(AND(OR(Inputs!$N18=0,AM$3&lt;Inputs!$N18),AM$3&gt;=Inputs!$K18,AM$3&lt;=Inputs!$M18+Inputs!$K18-1),Inputs!$L18/Inputs!$M18,0)</f>
        <v>0</v>
      </c>
      <c r="AN91" s="75">
        <f>IF(AND(OR(Inputs!$N18=0,AN$3&lt;Inputs!$N18),AN$3&gt;=Inputs!$K18,AN$3&lt;=Inputs!$M18+Inputs!$K18-1),Inputs!$L18/Inputs!$M18,0)</f>
        <v>0</v>
      </c>
      <c r="AO91" s="75">
        <f>IF(AND(OR(Inputs!$N18=0,AO$3&lt;Inputs!$N18),AO$3&gt;=Inputs!$K18,AO$3&lt;=Inputs!$M18+Inputs!$K18-1),Inputs!$L18/Inputs!$M18,0)</f>
        <v>0</v>
      </c>
      <c r="AP91" s="75">
        <f>IF(AND(OR(Inputs!$N18=0,AP$3&lt;Inputs!$N18),AP$3&gt;=Inputs!$K18,AP$3&lt;=Inputs!$M18+Inputs!$K18-1),Inputs!$L18/Inputs!$M18,0)</f>
        <v>0</v>
      </c>
      <c r="AQ91" s="75">
        <f>IF(AND(OR(Inputs!$N18=0,AQ$3&lt;Inputs!$N18),AQ$3&gt;=Inputs!$K18,AQ$3&lt;=Inputs!$M18+Inputs!$K18-1),Inputs!$L18/Inputs!$M18,0)</f>
        <v>0</v>
      </c>
      <c r="AR91" s="75">
        <f>IF(AND(OR(Inputs!$N18=0,AR$3&lt;Inputs!$N18),AR$3&gt;=Inputs!$K18,AR$3&lt;=Inputs!$M18+Inputs!$K18-1),Inputs!$L18/Inputs!$M18,0)</f>
        <v>0</v>
      </c>
      <c r="AS91" s="75">
        <f>IF(AND(OR(Inputs!$N18=0,AS$3&lt;Inputs!$N18),AS$3&gt;=Inputs!$K18,AS$3&lt;=Inputs!$M18+Inputs!$K18-1),Inputs!$L18/Inputs!$M18,0)</f>
        <v>0</v>
      </c>
      <c r="AT91" s="76">
        <f>IF(AND(OR(Inputs!$N18=0,AT$3&lt;Inputs!$N18),AT$3&gt;=Inputs!$K18,AT$3&lt;=Inputs!$M18+Inputs!$K18-1),Inputs!$L18/Inputs!$M18,0)</f>
        <v>0</v>
      </c>
      <c r="AU91" s="74">
        <f>IF(AND(OR(Inputs!$N18=0,AU$3&lt;Inputs!$N18),AU$3&gt;=Inputs!$K18,AU$3&lt;=Inputs!$M18+Inputs!$K18-1),Inputs!$L18/Inputs!$M18,0)</f>
        <v>0</v>
      </c>
      <c r="AV91" s="75">
        <f>IF(AND(OR(Inputs!$N18=0,AV$3&lt;Inputs!$N18),AV$3&gt;=Inputs!$K18,AV$3&lt;=Inputs!$M18+Inputs!$K18-1),Inputs!$L18/Inputs!$M18,0)</f>
        <v>0</v>
      </c>
      <c r="AW91" s="75">
        <f>IF(AND(OR(Inputs!$N18=0,AW$3&lt;Inputs!$N18),AW$3&gt;=Inputs!$K18,AW$3&lt;=Inputs!$M18+Inputs!$K18-1),Inputs!$L18/Inputs!$M18,0)</f>
        <v>0</v>
      </c>
      <c r="AX91" s="75">
        <f>IF(AND(OR(Inputs!$N18=0,AX$3&lt;Inputs!$N18),AX$3&gt;=Inputs!$K18,AX$3&lt;=Inputs!$M18+Inputs!$K18-1),Inputs!$L18/Inputs!$M18,0)</f>
        <v>0</v>
      </c>
      <c r="AY91" s="75">
        <f>IF(AND(OR(Inputs!$N18=0,AY$3&lt;Inputs!$N18),AY$3&gt;=Inputs!$K18,AY$3&lt;=Inputs!$M18+Inputs!$K18-1),Inputs!$L18/Inputs!$M18,0)</f>
        <v>0</v>
      </c>
      <c r="AZ91" s="75">
        <f>IF(AND(OR(Inputs!$N18=0,AZ$3&lt;Inputs!$N18),AZ$3&gt;=Inputs!$K18,AZ$3&lt;=Inputs!$M18+Inputs!$K18-1),Inputs!$L18/Inputs!$M18,0)</f>
        <v>0</v>
      </c>
      <c r="BA91" s="75">
        <f>IF(AND(OR(Inputs!$N18=0,BA$3&lt;Inputs!$N18),BA$3&gt;=Inputs!$K18,BA$3&lt;=Inputs!$M18+Inputs!$K18-1),Inputs!$L18/Inputs!$M18,0)</f>
        <v>0</v>
      </c>
      <c r="BB91" s="75">
        <f>IF(AND(OR(Inputs!$N18=0,BB$3&lt;Inputs!$N18),BB$3&gt;=Inputs!$K18,BB$3&lt;=Inputs!$M18+Inputs!$K18-1),Inputs!$L18/Inputs!$M18,0)</f>
        <v>0</v>
      </c>
      <c r="BC91" s="75">
        <f>IF(AND(OR(Inputs!$N18=0,BC$3&lt;Inputs!$N18),BC$3&gt;=Inputs!$K18,BC$3&lt;=Inputs!$M18+Inputs!$K18-1),Inputs!$L18/Inputs!$M18,0)</f>
        <v>0</v>
      </c>
      <c r="BD91" s="75">
        <f>IF(AND(OR(Inputs!$N18=0,BD$3&lt;Inputs!$N18),BD$3&gt;=Inputs!$K18,BD$3&lt;=Inputs!$M18+Inputs!$K18-1),Inputs!$L18/Inputs!$M18,0)</f>
        <v>0</v>
      </c>
      <c r="BE91" s="75">
        <f>IF(AND(OR(Inputs!$N18=0,BE$3&lt;Inputs!$N18),BE$3&gt;=Inputs!$K18,BE$3&lt;=Inputs!$M18+Inputs!$K18-1),Inputs!$L18/Inputs!$M18,0)</f>
        <v>0</v>
      </c>
      <c r="BF91" s="76">
        <f>IF(AND(OR(Inputs!$N18=0,BF$3&lt;Inputs!$N18),BF$3&gt;=Inputs!$K18,BF$3&lt;=Inputs!$M18+Inputs!$K18-1),Inputs!$L18/Inputs!$M18,0)</f>
        <v>0</v>
      </c>
      <c r="BG91" s="74">
        <f>IF(AND(OR(Inputs!$N18=0,BG$3&lt;Inputs!$N18),BG$3&gt;=Inputs!$K18,BG$3&lt;=Inputs!$M18+Inputs!$K18-1),Inputs!$L18/Inputs!$M18,0)</f>
        <v>0</v>
      </c>
      <c r="BH91" s="75">
        <f>IF(AND(OR(Inputs!$N18=0,BH$3&lt;Inputs!$N18),BH$3&gt;=Inputs!$K18,BH$3&lt;=Inputs!$M18+Inputs!$K18-1),Inputs!$L18/Inputs!$M18,0)</f>
        <v>0</v>
      </c>
      <c r="BI91" s="75">
        <f>IF(AND(OR(Inputs!$N18=0,BI$3&lt;Inputs!$N18),BI$3&gt;=Inputs!$K18,BI$3&lt;=Inputs!$M18+Inputs!$K18-1),Inputs!$L18/Inputs!$M18,0)</f>
        <v>0</v>
      </c>
      <c r="BJ91" s="75">
        <f>IF(AND(OR(Inputs!$N18=0,BJ$3&lt;Inputs!$N18),BJ$3&gt;=Inputs!$K18,BJ$3&lt;=Inputs!$M18+Inputs!$K18-1),Inputs!$L18/Inputs!$M18,0)</f>
        <v>0</v>
      </c>
      <c r="BK91" s="75">
        <f>IF(AND(OR(Inputs!$N18=0,BK$3&lt;Inputs!$N18),BK$3&gt;=Inputs!$K18,BK$3&lt;=Inputs!$M18+Inputs!$K18-1),Inputs!$L18/Inputs!$M18,0)</f>
        <v>0</v>
      </c>
      <c r="BL91" s="75">
        <f>IF(AND(OR(Inputs!$N18=0,BL$3&lt;Inputs!$N18),BL$3&gt;=Inputs!$K18,BL$3&lt;=Inputs!$M18+Inputs!$K18-1),Inputs!$L18/Inputs!$M18,0)</f>
        <v>0</v>
      </c>
      <c r="BM91" s="75">
        <f>IF(AND(OR(Inputs!$N18=0,BM$3&lt;Inputs!$N18),BM$3&gt;=Inputs!$K18,BM$3&lt;=Inputs!$M18+Inputs!$K18-1),Inputs!$L18/Inputs!$M18,0)</f>
        <v>0</v>
      </c>
      <c r="BN91" s="75">
        <f>IF(AND(OR(Inputs!$N18=0,BN$3&lt;Inputs!$N18),BN$3&gt;=Inputs!$K18,BN$3&lt;=Inputs!$M18+Inputs!$K18-1),Inputs!$L18/Inputs!$M18,0)</f>
        <v>0</v>
      </c>
      <c r="BO91" s="75">
        <f>IF(AND(OR(Inputs!$N18=0,BO$3&lt;Inputs!$N18),BO$3&gt;=Inputs!$K18,BO$3&lt;=Inputs!$M18+Inputs!$K18-1),Inputs!$L18/Inputs!$M18,0)</f>
        <v>0</v>
      </c>
      <c r="BP91" s="75">
        <f>IF(AND(OR(Inputs!$N18=0,BP$3&lt;Inputs!$N18),BP$3&gt;=Inputs!$K18,BP$3&lt;=Inputs!$M18+Inputs!$K18-1),Inputs!$L18/Inputs!$M18,0)</f>
        <v>0</v>
      </c>
      <c r="BQ91" s="75">
        <f>IF(AND(OR(Inputs!$N18=0,BQ$3&lt;Inputs!$N18),BQ$3&gt;=Inputs!$K18,BQ$3&lt;=Inputs!$M18+Inputs!$K18-1),Inputs!$L18/Inputs!$M18,0)</f>
        <v>0</v>
      </c>
      <c r="BR91" s="76">
        <f>IF(AND(OR(Inputs!$N18=0,BR$3&lt;Inputs!$N18),BR$3&gt;=Inputs!$K18,BR$3&lt;=Inputs!$M18+Inputs!$K18-1),Inputs!$L18/Inputs!$M18,0)</f>
        <v>0</v>
      </c>
    </row>
    <row r="92" spans="3:70" hidden="1" x14ac:dyDescent="0.25">
      <c r="C92" s="72">
        <f t="shared" si="43"/>
        <v>0</v>
      </c>
      <c r="E92" s="73">
        <f t="shared" si="38"/>
        <v>0</v>
      </c>
      <c r="F92" s="73">
        <f t="shared" si="39"/>
        <v>0</v>
      </c>
      <c r="G92" s="73">
        <f t="shared" si="40"/>
        <v>0</v>
      </c>
      <c r="H92" s="73">
        <f t="shared" si="41"/>
        <v>0</v>
      </c>
      <c r="I92" s="73">
        <f t="shared" si="42"/>
        <v>0</v>
      </c>
      <c r="K92" s="74">
        <f>IF(AND(OR(Inputs!$N19=0,K$3&lt;Inputs!$N19),K$3&gt;=Inputs!$K19,K$3&lt;=Inputs!$M19+Inputs!$K19-1),Inputs!$L19/Inputs!$M19,0)</f>
        <v>0</v>
      </c>
      <c r="L92" s="75">
        <f>IF(AND(OR(Inputs!$N19=0,L$3&lt;Inputs!$N19),L$3&gt;=Inputs!$K19,L$3&lt;=Inputs!$M19+Inputs!$K19-1),Inputs!$L19/Inputs!$M19,0)</f>
        <v>0</v>
      </c>
      <c r="M92" s="75">
        <f>IF(AND(OR(Inputs!$N19=0,M$3&lt;Inputs!$N19),M$3&gt;=Inputs!$K19,M$3&lt;=Inputs!$M19+Inputs!$K19-1),Inputs!$L19/Inputs!$M19,0)</f>
        <v>0</v>
      </c>
      <c r="N92" s="75">
        <f>IF(AND(OR(Inputs!$N19=0,N$3&lt;Inputs!$N19),N$3&gt;=Inputs!$K19,N$3&lt;=Inputs!$M19+Inputs!$K19-1),Inputs!$L19/Inputs!$M19,0)</f>
        <v>0</v>
      </c>
      <c r="O92" s="75">
        <f>IF(AND(OR(Inputs!$N19=0,O$3&lt;Inputs!$N19),O$3&gt;=Inputs!$K19,O$3&lt;=Inputs!$M19+Inputs!$K19-1),Inputs!$L19/Inputs!$M19,0)</f>
        <v>0</v>
      </c>
      <c r="P92" s="75">
        <f>IF(AND(OR(Inputs!$N19=0,P$3&lt;Inputs!$N19),P$3&gt;=Inputs!$K19,P$3&lt;=Inputs!$M19+Inputs!$K19-1),Inputs!$L19/Inputs!$M19,0)</f>
        <v>0</v>
      </c>
      <c r="Q92" s="75">
        <f>IF(AND(OR(Inputs!$N19=0,Q$3&lt;Inputs!$N19),Q$3&gt;=Inputs!$K19,Q$3&lt;=Inputs!$M19+Inputs!$K19-1),Inputs!$L19/Inputs!$M19,0)</f>
        <v>0</v>
      </c>
      <c r="R92" s="75">
        <f>IF(AND(OR(Inputs!$N19=0,R$3&lt;Inputs!$N19),R$3&gt;=Inputs!$K19,R$3&lt;=Inputs!$M19+Inputs!$K19-1),Inputs!$L19/Inputs!$M19,0)</f>
        <v>0</v>
      </c>
      <c r="S92" s="75">
        <f>IF(AND(OR(Inputs!$N19=0,S$3&lt;Inputs!$N19),S$3&gt;=Inputs!$K19,S$3&lt;=Inputs!$M19+Inputs!$K19-1),Inputs!$L19/Inputs!$M19,0)</f>
        <v>0</v>
      </c>
      <c r="T92" s="75">
        <f>IF(AND(OR(Inputs!$N19=0,T$3&lt;Inputs!$N19),T$3&gt;=Inputs!$K19,T$3&lt;=Inputs!$M19+Inputs!$K19-1),Inputs!$L19/Inputs!$M19,0)</f>
        <v>0</v>
      </c>
      <c r="U92" s="75">
        <f>IF(AND(OR(Inputs!$N19=0,U$3&lt;Inputs!$N19),U$3&gt;=Inputs!$K19,U$3&lt;=Inputs!$M19+Inputs!$K19-1),Inputs!$L19/Inputs!$M19,0)</f>
        <v>0</v>
      </c>
      <c r="V92" s="76">
        <f>IF(AND(OR(Inputs!$N19=0,V$3&lt;Inputs!$N19),V$3&gt;=Inputs!$K19,V$3&lt;=Inputs!$M19+Inputs!$K19-1),Inputs!$L19/Inputs!$M19,0)</f>
        <v>0</v>
      </c>
      <c r="W92" s="74">
        <f>IF(AND(OR(Inputs!$N19=0,W$3&lt;Inputs!$N19),W$3&gt;=Inputs!$K19,W$3&lt;=Inputs!$M19+Inputs!$K19-1),Inputs!$L19/Inputs!$M19,0)</f>
        <v>0</v>
      </c>
      <c r="X92" s="75">
        <f>IF(AND(OR(Inputs!$N19=0,X$3&lt;Inputs!$N19),X$3&gt;=Inputs!$K19,X$3&lt;=Inputs!$M19+Inputs!$K19-1),Inputs!$L19/Inputs!$M19,0)</f>
        <v>0</v>
      </c>
      <c r="Y92" s="75">
        <f>IF(AND(OR(Inputs!$N19=0,Y$3&lt;Inputs!$N19),Y$3&gt;=Inputs!$K19,Y$3&lt;=Inputs!$M19+Inputs!$K19-1),Inputs!$L19/Inputs!$M19,0)</f>
        <v>0</v>
      </c>
      <c r="Z92" s="75">
        <f>IF(AND(OR(Inputs!$N19=0,Z$3&lt;Inputs!$N19),Z$3&gt;=Inputs!$K19,Z$3&lt;=Inputs!$M19+Inputs!$K19-1),Inputs!$L19/Inputs!$M19,0)</f>
        <v>0</v>
      </c>
      <c r="AA92" s="75">
        <f>IF(AND(OR(Inputs!$N19=0,AA$3&lt;Inputs!$N19),AA$3&gt;=Inputs!$K19,AA$3&lt;=Inputs!$M19+Inputs!$K19-1),Inputs!$L19/Inputs!$M19,0)</f>
        <v>0</v>
      </c>
      <c r="AB92" s="75">
        <f>IF(AND(OR(Inputs!$N19=0,AB$3&lt;Inputs!$N19),AB$3&gt;=Inputs!$K19,AB$3&lt;=Inputs!$M19+Inputs!$K19-1),Inputs!$L19/Inputs!$M19,0)</f>
        <v>0</v>
      </c>
      <c r="AC92" s="75">
        <f>IF(AND(OR(Inputs!$N19=0,AC$3&lt;Inputs!$N19),AC$3&gt;=Inputs!$K19,AC$3&lt;=Inputs!$M19+Inputs!$K19-1),Inputs!$L19/Inputs!$M19,0)</f>
        <v>0</v>
      </c>
      <c r="AD92" s="75">
        <f>IF(AND(OR(Inputs!$N19=0,AD$3&lt;Inputs!$N19),AD$3&gt;=Inputs!$K19,AD$3&lt;=Inputs!$M19+Inputs!$K19-1),Inputs!$L19/Inputs!$M19,0)</f>
        <v>0</v>
      </c>
      <c r="AE92" s="75">
        <f>IF(AND(OR(Inputs!$N19=0,AE$3&lt;Inputs!$N19),AE$3&gt;=Inputs!$K19,AE$3&lt;=Inputs!$M19+Inputs!$K19-1),Inputs!$L19/Inputs!$M19,0)</f>
        <v>0</v>
      </c>
      <c r="AF92" s="75">
        <f>IF(AND(OR(Inputs!$N19=0,AF$3&lt;Inputs!$N19),AF$3&gt;=Inputs!$K19,AF$3&lt;=Inputs!$M19+Inputs!$K19-1),Inputs!$L19/Inputs!$M19,0)</f>
        <v>0</v>
      </c>
      <c r="AG92" s="75">
        <f>IF(AND(OR(Inputs!$N19=0,AG$3&lt;Inputs!$N19),AG$3&gt;=Inputs!$K19,AG$3&lt;=Inputs!$M19+Inputs!$K19-1),Inputs!$L19/Inputs!$M19,0)</f>
        <v>0</v>
      </c>
      <c r="AH92" s="76">
        <f>IF(AND(OR(Inputs!$N19=0,AH$3&lt;Inputs!$N19),AH$3&gt;=Inputs!$K19,AH$3&lt;=Inputs!$M19+Inputs!$K19-1),Inputs!$L19/Inputs!$M19,0)</f>
        <v>0</v>
      </c>
      <c r="AI92" s="74">
        <f>IF(AND(OR(Inputs!$N19=0,AI$3&lt;Inputs!$N19),AI$3&gt;=Inputs!$K19,AI$3&lt;=Inputs!$M19+Inputs!$K19-1),Inputs!$L19/Inputs!$M19,0)</f>
        <v>0</v>
      </c>
      <c r="AJ92" s="75">
        <f>IF(AND(OR(Inputs!$N19=0,AJ$3&lt;Inputs!$N19),AJ$3&gt;=Inputs!$K19,AJ$3&lt;=Inputs!$M19+Inputs!$K19-1),Inputs!$L19/Inputs!$M19,0)</f>
        <v>0</v>
      </c>
      <c r="AK92" s="75">
        <f>IF(AND(OR(Inputs!$N19=0,AK$3&lt;Inputs!$N19),AK$3&gt;=Inputs!$K19,AK$3&lt;=Inputs!$M19+Inputs!$K19-1),Inputs!$L19/Inputs!$M19,0)</f>
        <v>0</v>
      </c>
      <c r="AL92" s="75">
        <f>IF(AND(OR(Inputs!$N19=0,AL$3&lt;Inputs!$N19),AL$3&gt;=Inputs!$K19,AL$3&lt;=Inputs!$M19+Inputs!$K19-1),Inputs!$L19/Inputs!$M19,0)</f>
        <v>0</v>
      </c>
      <c r="AM92" s="75">
        <f>IF(AND(OR(Inputs!$N19=0,AM$3&lt;Inputs!$N19),AM$3&gt;=Inputs!$K19,AM$3&lt;=Inputs!$M19+Inputs!$K19-1),Inputs!$L19/Inputs!$M19,0)</f>
        <v>0</v>
      </c>
      <c r="AN92" s="75">
        <f>IF(AND(OR(Inputs!$N19=0,AN$3&lt;Inputs!$N19),AN$3&gt;=Inputs!$K19,AN$3&lt;=Inputs!$M19+Inputs!$K19-1),Inputs!$L19/Inputs!$M19,0)</f>
        <v>0</v>
      </c>
      <c r="AO92" s="75">
        <f>IF(AND(OR(Inputs!$N19=0,AO$3&lt;Inputs!$N19),AO$3&gt;=Inputs!$K19,AO$3&lt;=Inputs!$M19+Inputs!$K19-1),Inputs!$L19/Inputs!$M19,0)</f>
        <v>0</v>
      </c>
      <c r="AP92" s="75">
        <f>IF(AND(OR(Inputs!$N19=0,AP$3&lt;Inputs!$N19),AP$3&gt;=Inputs!$K19,AP$3&lt;=Inputs!$M19+Inputs!$K19-1),Inputs!$L19/Inputs!$M19,0)</f>
        <v>0</v>
      </c>
      <c r="AQ92" s="75">
        <f>IF(AND(OR(Inputs!$N19=0,AQ$3&lt;Inputs!$N19),AQ$3&gt;=Inputs!$K19,AQ$3&lt;=Inputs!$M19+Inputs!$K19-1),Inputs!$L19/Inputs!$M19,0)</f>
        <v>0</v>
      </c>
      <c r="AR92" s="75">
        <f>IF(AND(OR(Inputs!$N19=0,AR$3&lt;Inputs!$N19),AR$3&gt;=Inputs!$K19,AR$3&lt;=Inputs!$M19+Inputs!$K19-1),Inputs!$L19/Inputs!$M19,0)</f>
        <v>0</v>
      </c>
      <c r="AS92" s="75">
        <f>IF(AND(OR(Inputs!$N19=0,AS$3&lt;Inputs!$N19),AS$3&gt;=Inputs!$K19,AS$3&lt;=Inputs!$M19+Inputs!$K19-1),Inputs!$L19/Inputs!$M19,0)</f>
        <v>0</v>
      </c>
      <c r="AT92" s="76">
        <f>IF(AND(OR(Inputs!$N19=0,AT$3&lt;Inputs!$N19),AT$3&gt;=Inputs!$K19,AT$3&lt;=Inputs!$M19+Inputs!$K19-1),Inputs!$L19/Inputs!$M19,0)</f>
        <v>0</v>
      </c>
      <c r="AU92" s="74">
        <f>IF(AND(OR(Inputs!$N19=0,AU$3&lt;Inputs!$N19),AU$3&gt;=Inputs!$K19,AU$3&lt;=Inputs!$M19+Inputs!$K19-1),Inputs!$L19/Inputs!$M19,0)</f>
        <v>0</v>
      </c>
      <c r="AV92" s="75">
        <f>IF(AND(OR(Inputs!$N19=0,AV$3&lt;Inputs!$N19),AV$3&gt;=Inputs!$K19,AV$3&lt;=Inputs!$M19+Inputs!$K19-1),Inputs!$L19/Inputs!$M19,0)</f>
        <v>0</v>
      </c>
      <c r="AW92" s="75">
        <f>IF(AND(OR(Inputs!$N19=0,AW$3&lt;Inputs!$N19),AW$3&gt;=Inputs!$K19,AW$3&lt;=Inputs!$M19+Inputs!$K19-1),Inputs!$L19/Inputs!$M19,0)</f>
        <v>0</v>
      </c>
      <c r="AX92" s="75">
        <f>IF(AND(OR(Inputs!$N19=0,AX$3&lt;Inputs!$N19),AX$3&gt;=Inputs!$K19,AX$3&lt;=Inputs!$M19+Inputs!$K19-1),Inputs!$L19/Inputs!$M19,0)</f>
        <v>0</v>
      </c>
      <c r="AY92" s="75">
        <f>IF(AND(OR(Inputs!$N19=0,AY$3&lt;Inputs!$N19),AY$3&gt;=Inputs!$K19,AY$3&lt;=Inputs!$M19+Inputs!$K19-1),Inputs!$L19/Inputs!$M19,0)</f>
        <v>0</v>
      </c>
      <c r="AZ92" s="75">
        <f>IF(AND(OR(Inputs!$N19=0,AZ$3&lt;Inputs!$N19),AZ$3&gt;=Inputs!$K19,AZ$3&lt;=Inputs!$M19+Inputs!$K19-1),Inputs!$L19/Inputs!$M19,0)</f>
        <v>0</v>
      </c>
      <c r="BA92" s="75">
        <f>IF(AND(OR(Inputs!$N19=0,BA$3&lt;Inputs!$N19),BA$3&gt;=Inputs!$K19,BA$3&lt;=Inputs!$M19+Inputs!$K19-1),Inputs!$L19/Inputs!$M19,0)</f>
        <v>0</v>
      </c>
      <c r="BB92" s="75">
        <f>IF(AND(OR(Inputs!$N19=0,BB$3&lt;Inputs!$N19),BB$3&gt;=Inputs!$K19,BB$3&lt;=Inputs!$M19+Inputs!$K19-1),Inputs!$L19/Inputs!$M19,0)</f>
        <v>0</v>
      </c>
      <c r="BC92" s="75">
        <f>IF(AND(OR(Inputs!$N19=0,BC$3&lt;Inputs!$N19),BC$3&gt;=Inputs!$K19,BC$3&lt;=Inputs!$M19+Inputs!$K19-1),Inputs!$L19/Inputs!$M19,0)</f>
        <v>0</v>
      </c>
      <c r="BD92" s="75">
        <f>IF(AND(OR(Inputs!$N19=0,BD$3&lt;Inputs!$N19),BD$3&gt;=Inputs!$K19,BD$3&lt;=Inputs!$M19+Inputs!$K19-1),Inputs!$L19/Inputs!$M19,0)</f>
        <v>0</v>
      </c>
      <c r="BE92" s="75">
        <f>IF(AND(OR(Inputs!$N19=0,BE$3&lt;Inputs!$N19),BE$3&gt;=Inputs!$K19,BE$3&lt;=Inputs!$M19+Inputs!$K19-1),Inputs!$L19/Inputs!$M19,0)</f>
        <v>0</v>
      </c>
      <c r="BF92" s="76">
        <f>IF(AND(OR(Inputs!$N19=0,BF$3&lt;Inputs!$N19),BF$3&gt;=Inputs!$K19,BF$3&lt;=Inputs!$M19+Inputs!$K19-1),Inputs!$L19/Inputs!$M19,0)</f>
        <v>0</v>
      </c>
      <c r="BG92" s="74">
        <f>IF(AND(OR(Inputs!$N19=0,BG$3&lt;Inputs!$N19),BG$3&gt;=Inputs!$K19,BG$3&lt;=Inputs!$M19+Inputs!$K19-1),Inputs!$L19/Inputs!$M19,0)</f>
        <v>0</v>
      </c>
      <c r="BH92" s="75">
        <f>IF(AND(OR(Inputs!$N19=0,BH$3&lt;Inputs!$N19),BH$3&gt;=Inputs!$K19,BH$3&lt;=Inputs!$M19+Inputs!$K19-1),Inputs!$L19/Inputs!$M19,0)</f>
        <v>0</v>
      </c>
      <c r="BI92" s="75">
        <f>IF(AND(OR(Inputs!$N19=0,BI$3&lt;Inputs!$N19),BI$3&gt;=Inputs!$K19,BI$3&lt;=Inputs!$M19+Inputs!$K19-1),Inputs!$L19/Inputs!$M19,0)</f>
        <v>0</v>
      </c>
      <c r="BJ92" s="75">
        <f>IF(AND(OR(Inputs!$N19=0,BJ$3&lt;Inputs!$N19),BJ$3&gt;=Inputs!$K19,BJ$3&lt;=Inputs!$M19+Inputs!$K19-1),Inputs!$L19/Inputs!$M19,0)</f>
        <v>0</v>
      </c>
      <c r="BK92" s="75">
        <f>IF(AND(OR(Inputs!$N19=0,BK$3&lt;Inputs!$N19),BK$3&gt;=Inputs!$K19,BK$3&lt;=Inputs!$M19+Inputs!$K19-1),Inputs!$L19/Inputs!$M19,0)</f>
        <v>0</v>
      </c>
      <c r="BL92" s="75">
        <f>IF(AND(OR(Inputs!$N19=0,BL$3&lt;Inputs!$N19),BL$3&gt;=Inputs!$K19,BL$3&lt;=Inputs!$M19+Inputs!$K19-1),Inputs!$L19/Inputs!$M19,0)</f>
        <v>0</v>
      </c>
      <c r="BM92" s="75">
        <f>IF(AND(OR(Inputs!$N19=0,BM$3&lt;Inputs!$N19),BM$3&gt;=Inputs!$K19,BM$3&lt;=Inputs!$M19+Inputs!$K19-1),Inputs!$L19/Inputs!$M19,0)</f>
        <v>0</v>
      </c>
      <c r="BN92" s="75">
        <f>IF(AND(OR(Inputs!$N19=0,BN$3&lt;Inputs!$N19),BN$3&gt;=Inputs!$K19,BN$3&lt;=Inputs!$M19+Inputs!$K19-1),Inputs!$L19/Inputs!$M19,0)</f>
        <v>0</v>
      </c>
      <c r="BO92" s="75">
        <f>IF(AND(OR(Inputs!$N19=0,BO$3&lt;Inputs!$N19),BO$3&gt;=Inputs!$K19,BO$3&lt;=Inputs!$M19+Inputs!$K19-1),Inputs!$L19/Inputs!$M19,0)</f>
        <v>0</v>
      </c>
      <c r="BP92" s="75">
        <f>IF(AND(OR(Inputs!$N19=0,BP$3&lt;Inputs!$N19),BP$3&gt;=Inputs!$K19,BP$3&lt;=Inputs!$M19+Inputs!$K19-1),Inputs!$L19/Inputs!$M19,0)</f>
        <v>0</v>
      </c>
      <c r="BQ92" s="75">
        <f>IF(AND(OR(Inputs!$N19=0,BQ$3&lt;Inputs!$N19),BQ$3&gt;=Inputs!$K19,BQ$3&lt;=Inputs!$M19+Inputs!$K19-1),Inputs!$L19/Inputs!$M19,0)</f>
        <v>0</v>
      </c>
      <c r="BR92" s="76">
        <f>IF(AND(OR(Inputs!$N19=0,BR$3&lt;Inputs!$N19),BR$3&gt;=Inputs!$K19,BR$3&lt;=Inputs!$M19+Inputs!$K19-1),Inputs!$L19/Inputs!$M19,0)</f>
        <v>0</v>
      </c>
    </row>
    <row r="93" spans="3:70" hidden="1" x14ac:dyDescent="0.25">
      <c r="C93" s="72">
        <f t="shared" si="43"/>
        <v>0</v>
      </c>
      <c r="E93" s="73">
        <f t="shared" si="38"/>
        <v>0</v>
      </c>
      <c r="F93" s="73">
        <f t="shared" si="39"/>
        <v>0</v>
      </c>
      <c r="G93" s="73">
        <f t="shared" si="40"/>
        <v>0</v>
      </c>
      <c r="H93" s="73">
        <f t="shared" si="41"/>
        <v>0</v>
      </c>
      <c r="I93" s="73">
        <f t="shared" si="42"/>
        <v>0</v>
      </c>
      <c r="K93" s="74">
        <f>IF(AND(OR(Inputs!$N20=0,K$3&lt;Inputs!$N20),K$3&gt;=Inputs!$K20,K$3&lt;=Inputs!$M20+Inputs!$K20-1),Inputs!$L20/Inputs!$M20,0)</f>
        <v>0</v>
      </c>
      <c r="L93" s="75">
        <f>IF(AND(OR(Inputs!$N20=0,L$3&lt;Inputs!$N20),L$3&gt;=Inputs!$K20,L$3&lt;=Inputs!$M20+Inputs!$K20-1),Inputs!$L20/Inputs!$M20,0)</f>
        <v>0</v>
      </c>
      <c r="M93" s="75">
        <f>IF(AND(OR(Inputs!$N20=0,M$3&lt;Inputs!$N20),M$3&gt;=Inputs!$K20,M$3&lt;=Inputs!$M20+Inputs!$K20-1),Inputs!$L20/Inputs!$M20,0)</f>
        <v>0</v>
      </c>
      <c r="N93" s="75">
        <f>IF(AND(OR(Inputs!$N20=0,N$3&lt;Inputs!$N20),N$3&gt;=Inputs!$K20,N$3&lt;=Inputs!$M20+Inputs!$K20-1),Inputs!$L20/Inputs!$M20,0)</f>
        <v>0</v>
      </c>
      <c r="O93" s="75">
        <f>IF(AND(OR(Inputs!$N20=0,O$3&lt;Inputs!$N20),O$3&gt;=Inputs!$K20,O$3&lt;=Inputs!$M20+Inputs!$K20-1),Inputs!$L20/Inputs!$M20,0)</f>
        <v>0</v>
      </c>
      <c r="P93" s="75">
        <f>IF(AND(OR(Inputs!$N20=0,P$3&lt;Inputs!$N20),P$3&gt;=Inputs!$K20,P$3&lt;=Inputs!$M20+Inputs!$K20-1),Inputs!$L20/Inputs!$M20,0)</f>
        <v>0</v>
      </c>
      <c r="Q93" s="75">
        <f>IF(AND(OR(Inputs!$N20=0,Q$3&lt;Inputs!$N20),Q$3&gt;=Inputs!$K20,Q$3&lt;=Inputs!$M20+Inputs!$K20-1),Inputs!$L20/Inputs!$M20,0)</f>
        <v>0</v>
      </c>
      <c r="R93" s="75">
        <f>IF(AND(OR(Inputs!$N20=0,R$3&lt;Inputs!$N20),R$3&gt;=Inputs!$K20,R$3&lt;=Inputs!$M20+Inputs!$K20-1),Inputs!$L20/Inputs!$M20,0)</f>
        <v>0</v>
      </c>
      <c r="S93" s="75">
        <f>IF(AND(OR(Inputs!$N20=0,S$3&lt;Inputs!$N20),S$3&gt;=Inputs!$K20,S$3&lt;=Inputs!$M20+Inputs!$K20-1),Inputs!$L20/Inputs!$M20,0)</f>
        <v>0</v>
      </c>
      <c r="T93" s="75">
        <f>IF(AND(OR(Inputs!$N20=0,T$3&lt;Inputs!$N20),T$3&gt;=Inputs!$K20,T$3&lt;=Inputs!$M20+Inputs!$K20-1),Inputs!$L20/Inputs!$M20,0)</f>
        <v>0</v>
      </c>
      <c r="U93" s="75">
        <f>IF(AND(OR(Inputs!$N20=0,U$3&lt;Inputs!$N20),U$3&gt;=Inputs!$K20,U$3&lt;=Inputs!$M20+Inputs!$K20-1),Inputs!$L20/Inputs!$M20,0)</f>
        <v>0</v>
      </c>
      <c r="V93" s="76">
        <f>IF(AND(OR(Inputs!$N20=0,V$3&lt;Inputs!$N20),V$3&gt;=Inputs!$K20,V$3&lt;=Inputs!$M20+Inputs!$K20-1),Inputs!$L20/Inputs!$M20,0)</f>
        <v>0</v>
      </c>
      <c r="W93" s="74">
        <f>IF(AND(OR(Inputs!$N20=0,W$3&lt;Inputs!$N20),W$3&gt;=Inputs!$K20,W$3&lt;=Inputs!$M20+Inputs!$K20-1),Inputs!$L20/Inputs!$M20,0)</f>
        <v>0</v>
      </c>
      <c r="X93" s="75">
        <f>IF(AND(OR(Inputs!$N20=0,X$3&lt;Inputs!$N20),X$3&gt;=Inputs!$K20,X$3&lt;=Inputs!$M20+Inputs!$K20-1),Inputs!$L20/Inputs!$M20,0)</f>
        <v>0</v>
      </c>
      <c r="Y93" s="75">
        <f>IF(AND(OR(Inputs!$N20=0,Y$3&lt;Inputs!$N20),Y$3&gt;=Inputs!$K20,Y$3&lt;=Inputs!$M20+Inputs!$K20-1),Inputs!$L20/Inputs!$M20,0)</f>
        <v>0</v>
      </c>
      <c r="Z93" s="75">
        <f>IF(AND(OR(Inputs!$N20=0,Z$3&lt;Inputs!$N20),Z$3&gt;=Inputs!$K20,Z$3&lt;=Inputs!$M20+Inputs!$K20-1),Inputs!$L20/Inputs!$M20,0)</f>
        <v>0</v>
      </c>
      <c r="AA93" s="75">
        <f>IF(AND(OR(Inputs!$N20=0,AA$3&lt;Inputs!$N20),AA$3&gt;=Inputs!$K20,AA$3&lt;=Inputs!$M20+Inputs!$K20-1),Inputs!$L20/Inputs!$M20,0)</f>
        <v>0</v>
      </c>
      <c r="AB93" s="75">
        <f>IF(AND(OR(Inputs!$N20=0,AB$3&lt;Inputs!$N20),AB$3&gt;=Inputs!$K20,AB$3&lt;=Inputs!$M20+Inputs!$K20-1),Inputs!$L20/Inputs!$M20,0)</f>
        <v>0</v>
      </c>
      <c r="AC93" s="75">
        <f>IF(AND(OR(Inputs!$N20=0,AC$3&lt;Inputs!$N20),AC$3&gt;=Inputs!$K20,AC$3&lt;=Inputs!$M20+Inputs!$K20-1),Inputs!$L20/Inputs!$M20,0)</f>
        <v>0</v>
      </c>
      <c r="AD93" s="75">
        <f>IF(AND(OR(Inputs!$N20=0,AD$3&lt;Inputs!$N20),AD$3&gt;=Inputs!$K20,AD$3&lt;=Inputs!$M20+Inputs!$K20-1),Inputs!$L20/Inputs!$M20,0)</f>
        <v>0</v>
      </c>
      <c r="AE93" s="75">
        <f>IF(AND(OR(Inputs!$N20=0,AE$3&lt;Inputs!$N20),AE$3&gt;=Inputs!$K20,AE$3&lt;=Inputs!$M20+Inputs!$K20-1),Inputs!$L20/Inputs!$M20,0)</f>
        <v>0</v>
      </c>
      <c r="AF93" s="75">
        <f>IF(AND(OR(Inputs!$N20=0,AF$3&lt;Inputs!$N20),AF$3&gt;=Inputs!$K20,AF$3&lt;=Inputs!$M20+Inputs!$K20-1),Inputs!$L20/Inputs!$M20,0)</f>
        <v>0</v>
      </c>
      <c r="AG93" s="75">
        <f>IF(AND(OR(Inputs!$N20=0,AG$3&lt;Inputs!$N20),AG$3&gt;=Inputs!$K20,AG$3&lt;=Inputs!$M20+Inputs!$K20-1),Inputs!$L20/Inputs!$M20,0)</f>
        <v>0</v>
      </c>
      <c r="AH93" s="76">
        <f>IF(AND(OR(Inputs!$N20=0,AH$3&lt;Inputs!$N20),AH$3&gt;=Inputs!$K20,AH$3&lt;=Inputs!$M20+Inputs!$K20-1),Inputs!$L20/Inputs!$M20,0)</f>
        <v>0</v>
      </c>
      <c r="AI93" s="74">
        <f>IF(AND(OR(Inputs!$N20=0,AI$3&lt;Inputs!$N20),AI$3&gt;=Inputs!$K20,AI$3&lt;=Inputs!$M20+Inputs!$K20-1),Inputs!$L20/Inputs!$M20,0)</f>
        <v>0</v>
      </c>
      <c r="AJ93" s="75">
        <f>IF(AND(OR(Inputs!$N20=0,AJ$3&lt;Inputs!$N20),AJ$3&gt;=Inputs!$K20,AJ$3&lt;=Inputs!$M20+Inputs!$K20-1),Inputs!$L20/Inputs!$M20,0)</f>
        <v>0</v>
      </c>
      <c r="AK93" s="75">
        <f>IF(AND(OR(Inputs!$N20=0,AK$3&lt;Inputs!$N20),AK$3&gt;=Inputs!$K20,AK$3&lt;=Inputs!$M20+Inputs!$K20-1),Inputs!$L20/Inputs!$M20,0)</f>
        <v>0</v>
      </c>
      <c r="AL93" s="75">
        <f>IF(AND(OR(Inputs!$N20=0,AL$3&lt;Inputs!$N20),AL$3&gt;=Inputs!$K20,AL$3&lt;=Inputs!$M20+Inputs!$K20-1),Inputs!$L20/Inputs!$M20,0)</f>
        <v>0</v>
      </c>
      <c r="AM93" s="75">
        <f>IF(AND(OR(Inputs!$N20=0,AM$3&lt;Inputs!$N20),AM$3&gt;=Inputs!$K20,AM$3&lt;=Inputs!$M20+Inputs!$K20-1),Inputs!$L20/Inputs!$M20,0)</f>
        <v>0</v>
      </c>
      <c r="AN93" s="75">
        <f>IF(AND(OR(Inputs!$N20=0,AN$3&lt;Inputs!$N20),AN$3&gt;=Inputs!$K20,AN$3&lt;=Inputs!$M20+Inputs!$K20-1),Inputs!$L20/Inputs!$M20,0)</f>
        <v>0</v>
      </c>
      <c r="AO93" s="75">
        <f>IF(AND(OR(Inputs!$N20=0,AO$3&lt;Inputs!$N20),AO$3&gt;=Inputs!$K20,AO$3&lt;=Inputs!$M20+Inputs!$K20-1),Inputs!$L20/Inputs!$M20,0)</f>
        <v>0</v>
      </c>
      <c r="AP93" s="75">
        <f>IF(AND(OR(Inputs!$N20=0,AP$3&lt;Inputs!$N20),AP$3&gt;=Inputs!$K20,AP$3&lt;=Inputs!$M20+Inputs!$K20-1),Inputs!$L20/Inputs!$M20,0)</f>
        <v>0</v>
      </c>
      <c r="AQ93" s="75">
        <f>IF(AND(OR(Inputs!$N20=0,AQ$3&lt;Inputs!$N20),AQ$3&gt;=Inputs!$K20,AQ$3&lt;=Inputs!$M20+Inputs!$K20-1),Inputs!$L20/Inputs!$M20,0)</f>
        <v>0</v>
      </c>
      <c r="AR93" s="75">
        <f>IF(AND(OR(Inputs!$N20=0,AR$3&lt;Inputs!$N20),AR$3&gt;=Inputs!$K20,AR$3&lt;=Inputs!$M20+Inputs!$K20-1),Inputs!$L20/Inputs!$M20,0)</f>
        <v>0</v>
      </c>
      <c r="AS93" s="75">
        <f>IF(AND(OR(Inputs!$N20=0,AS$3&lt;Inputs!$N20),AS$3&gt;=Inputs!$K20,AS$3&lt;=Inputs!$M20+Inputs!$K20-1),Inputs!$L20/Inputs!$M20,0)</f>
        <v>0</v>
      </c>
      <c r="AT93" s="76">
        <f>IF(AND(OR(Inputs!$N20=0,AT$3&lt;Inputs!$N20),AT$3&gt;=Inputs!$K20,AT$3&lt;=Inputs!$M20+Inputs!$K20-1),Inputs!$L20/Inputs!$M20,0)</f>
        <v>0</v>
      </c>
      <c r="AU93" s="74">
        <f>IF(AND(OR(Inputs!$N20=0,AU$3&lt;Inputs!$N20),AU$3&gt;=Inputs!$K20,AU$3&lt;=Inputs!$M20+Inputs!$K20-1),Inputs!$L20/Inputs!$M20,0)</f>
        <v>0</v>
      </c>
      <c r="AV93" s="75">
        <f>IF(AND(OR(Inputs!$N20=0,AV$3&lt;Inputs!$N20),AV$3&gt;=Inputs!$K20,AV$3&lt;=Inputs!$M20+Inputs!$K20-1),Inputs!$L20/Inputs!$M20,0)</f>
        <v>0</v>
      </c>
      <c r="AW93" s="75">
        <f>IF(AND(OR(Inputs!$N20=0,AW$3&lt;Inputs!$N20),AW$3&gt;=Inputs!$K20,AW$3&lt;=Inputs!$M20+Inputs!$K20-1),Inputs!$L20/Inputs!$M20,0)</f>
        <v>0</v>
      </c>
      <c r="AX93" s="75">
        <f>IF(AND(OR(Inputs!$N20=0,AX$3&lt;Inputs!$N20),AX$3&gt;=Inputs!$K20,AX$3&lt;=Inputs!$M20+Inputs!$K20-1),Inputs!$L20/Inputs!$M20,0)</f>
        <v>0</v>
      </c>
      <c r="AY93" s="75">
        <f>IF(AND(OR(Inputs!$N20=0,AY$3&lt;Inputs!$N20),AY$3&gt;=Inputs!$K20,AY$3&lt;=Inputs!$M20+Inputs!$K20-1),Inputs!$L20/Inputs!$M20,0)</f>
        <v>0</v>
      </c>
      <c r="AZ93" s="75">
        <f>IF(AND(OR(Inputs!$N20=0,AZ$3&lt;Inputs!$N20),AZ$3&gt;=Inputs!$K20,AZ$3&lt;=Inputs!$M20+Inputs!$K20-1),Inputs!$L20/Inputs!$M20,0)</f>
        <v>0</v>
      </c>
      <c r="BA93" s="75">
        <f>IF(AND(OR(Inputs!$N20=0,BA$3&lt;Inputs!$N20),BA$3&gt;=Inputs!$K20,BA$3&lt;=Inputs!$M20+Inputs!$K20-1),Inputs!$L20/Inputs!$M20,0)</f>
        <v>0</v>
      </c>
      <c r="BB93" s="75">
        <f>IF(AND(OR(Inputs!$N20=0,BB$3&lt;Inputs!$N20),BB$3&gt;=Inputs!$K20,BB$3&lt;=Inputs!$M20+Inputs!$K20-1),Inputs!$L20/Inputs!$M20,0)</f>
        <v>0</v>
      </c>
      <c r="BC93" s="75">
        <f>IF(AND(OR(Inputs!$N20=0,BC$3&lt;Inputs!$N20),BC$3&gt;=Inputs!$K20,BC$3&lt;=Inputs!$M20+Inputs!$K20-1),Inputs!$L20/Inputs!$M20,0)</f>
        <v>0</v>
      </c>
      <c r="BD93" s="75">
        <f>IF(AND(OR(Inputs!$N20=0,BD$3&lt;Inputs!$N20),BD$3&gt;=Inputs!$K20,BD$3&lt;=Inputs!$M20+Inputs!$K20-1),Inputs!$L20/Inputs!$M20,0)</f>
        <v>0</v>
      </c>
      <c r="BE93" s="75">
        <f>IF(AND(OR(Inputs!$N20=0,BE$3&lt;Inputs!$N20),BE$3&gt;=Inputs!$K20,BE$3&lt;=Inputs!$M20+Inputs!$K20-1),Inputs!$L20/Inputs!$M20,0)</f>
        <v>0</v>
      </c>
      <c r="BF93" s="76">
        <f>IF(AND(OR(Inputs!$N20=0,BF$3&lt;Inputs!$N20),BF$3&gt;=Inputs!$K20,BF$3&lt;=Inputs!$M20+Inputs!$K20-1),Inputs!$L20/Inputs!$M20,0)</f>
        <v>0</v>
      </c>
      <c r="BG93" s="74">
        <f>IF(AND(OR(Inputs!$N20=0,BG$3&lt;Inputs!$N20),BG$3&gt;=Inputs!$K20,BG$3&lt;=Inputs!$M20+Inputs!$K20-1),Inputs!$L20/Inputs!$M20,0)</f>
        <v>0</v>
      </c>
      <c r="BH93" s="75">
        <f>IF(AND(OR(Inputs!$N20=0,BH$3&lt;Inputs!$N20),BH$3&gt;=Inputs!$K20,BH$3&lt;=Inputs!$M20+Inputs!$K20-1),Inputs!$L20/Inputs!$M20,0)</f>
        <v>0</v>
      </c>
      <c r="BI93" s="75">
        <f>IF(AND(OR(Inputs!$N20=0,BI$3&lt;Inputs!$N20),BI$3&gt;=Inputs!$K20,BI$3&lt;=Inputs!$M20+Inputs!$K20-1),Inputs!$L20/Inputs!$M20,0)</f>
        <v>0</v>
      </c>
      <c r="BJ93" s="75">
        <f>IF(AND(OR(Inputs!$N20=0,BJ$3&lt;Inputs!$N20),BJ$3&gt;=Inputs!$K20,BJ$3&lt;=Inputs!$M20+Inputs!$K20-1),Inputs!$L20/Inputs!$M20,0)</f>
        <v>0</v>
      </c>
      <c r="BK93" s="75">
        <f>IF(AND(OR(Inputs!$N20=0,BK$3&lt;Inputs!$N20),BK$3&gt;=Inputs!$K20,BK$3&lt;=Inputs!$M20+Inputs!$K20-1),Inputs!$L20/Inputs!$M20,0)</f>
        <v>0</v>
      </c>
      <c r="BL93" s="75">
        <f>IF(AND(OR(Inputs!$N20=0,BL$3&lt;Inputs!$N20),BL$3&gt;=Inputs!$K20,BL$3&lt;=Inputs!$M20+Inputs!$K20-1),Inputs!$L20/Inputs!$M20,0)</f>
        <v>0</v>
      </c>
      <c r="BM93" s="75">
        <f>IF(AND(OR(Inputs!$N20=0,BM$3&lt;Inputs!$N20),BM$3&gt;=Inputs!$K20,BM$3&lt;=Inputs!$M20+Inputs!$K20-1),Inputs!$L20/Inputs!$M20,0)</f>
        <v>0</v>
      </c>
      <c r="BN93" s="75">
        <f>IF(AND(OR(Inputs!$N20=0,BN$3&lt;Inputs!$N20),BN$3&gt;=Inputs!$K20,BN$3&lt;=Inputs!$M20+Inputs!$K20-1),Inputs!$L20/Inputs!$M20,0)</f>
        <v>0</v>
      </c>
      <c r="BO93" s="75">
        <f>IF(AND(OR(Inputs!$N20=0,BO$3&lt;Inputs!$N20),BO$3&gt;=Inputs!$K20,BO$3&lt;=Inputs!$M20+Inputs!$K20-1),Inputs!$L20/Inputs!$M20,0)</f>
        <v>0</v>
      </c>
      <c r="BP93" s="75">
        <f>IF(AND(OR(Inputs!$N20=0,BP$3&lt;Inputs!$N20),BP$3&gt;=Inputs!$K20,BP$3&lt;=Inputs!$M20+Inputs!$K20-1),Inputs!$L20/Inputs!$M20,0)</f>
        <v>0</v>
      </c>
      <c r="BQ93" s="75">
        <f>IF(AND(OR(Inputs!$N20=0,BQ$3&lt;Inputs!$N20),BQ$3&gt;=Inputs!$K20,BQ$3&lt;=Inputs!$M20+Inputs!$K20-1),Inputs!$L20/Inputs!$M20,0)</f>
        <v>0</v>
      </c>
      <c r="BR93" s="76">
        <f>IF(AND(OR(Inputs!$N20=0,BR$3&lt;Inputs!$N20),BR$3&gt;=Inputs!$K20,BR$3&lt;=Inputs!$M20+Inputs!$K20-1),Inputs!$L20/Inputs!$M20,0)</f>
        <v>0</v>
      </c>
    </row>
    <row r="94" spans="3:70" hidden="1" x14ac:dyDescent="0.25">
      <c r="C94" s="72">
        <f t="shared" si="43"/>
        <v>0</v>
      </c>
      <c r="E94" s="73">
        <f t="shared" si="38"/>
        <v>0</v>
      </c>
      <c r="F94" s="73">
        <f t="shared" si="39"/>
        <v>0</v>
      </c>
      <c r="G94" s="73">
        <f t="shared" si="40"/>
        <v>0</v>
      </c>
      <c r="H94" s="73">
        <f t="shared" si="41"/>
        <v>0</v>
      </c>
      <c r="I94" s="73">
        <f t="shared" si="42"/>
        <v>0</v>
      </c>
      <c r="K94" s="74">
        <f>IF(AND(OR(Inputs!$N21=0,K$3&lt;Inputs!$N21),K$3&gt;=Inputs!$K21,K$3&lt;=Inputs!$M21+Inputs!$K21-1),Inputs!$L21/Inputs!$M21,0)</f>
        <v>0</v>
      </c>
      <c r="L94" s="75">
        <f>IF(AND(OR(Inputs!$N21=0,L$3&lt;Inputs!$N21),L$3&gt;=Inputs!$K21,L$3&lt;=Inputs!$M21+Inputs!$K21-1),Inputs!$L21/Inputs!$M21,0)</f>
        <v>0</v>
      </c>
      <c r="M94" s="75">
        <f>IF(AND(OR(Inputs!$N21=0,M$3&lt;Inputs!$N21),M$3&gt;=Inputs!$K21,M$3&lt;=Inputs!$M21+Inputs!$K21-1),Inputs!$L21/Inputs!$M21,0)</f>
        <v>0</v>
      </c>
      <c r="N94" s="75">
        <f>IF(AND(OR(Inputs!$N21=0,N$3&lt;Inputs!$N21),N$3&gt;=Inputs!$K21,N$3&lt;=Inputs!$M21+Inputs!$K21-1),Inputs!$L21/Inputs!$M21,0)</f>
        <v>0</v>
      </c>
      <c r="O94" s="75">
        <f>IF(AND(OR(Inputs!$N21=0,O$3&lt;Inputs!$N21),O$3&gt;=Inputs!$K21,O$3&lt;=Inputs!$M21+Inputs!$K21-1),Inputs!$L21/Inputs!$M21,0)</f>
        <v>0</v>
      </c>
      <c r="P94" s="75">
        <f>IF(AND(OR(Inputs!$N21=0,P$3&lt;Inputs!$N21),P$3&gt;=Inputs!$K21,P$3&lt;=Inputs!$M21+Inputs!$K21-1),Inputs!$L21/Inputs!$M21,0)</f>
        <v>0</v>
      </c>
      <c r="Q94" s="75">
        <f>IF(AND(OR(Inputs!$N21=0,Q$3&lt;Inputs!$N21),Q$3&gt;=Inputs!$K21,Q$3&lt;=Inputs!$M21+Inputs!$K21-1),Inputs!$L21/Inputs!$M21,0)</f>
        <v>0</v>
      </c>
      <c r="R94" s="75">
        <f>IF(AND(OR(Inputs!$N21=0,R$3&lt;Inputs!$N21),R$3&gt;=Inputs!$K21,R$3&lt;=Inputs!$M21+Inputs!$K21-1),Inputs!$L21/Inputs!$M21,0)</f>
        <v>0</v>
      </c>
      <c r="S94" s="75">
        <f>IF(AND(OR(Inputs!$N21=0,S$3&lt;Inputs!$N21),S$3&gt;=Inputs!$K21,S$3&lt;=Inputs!$M21+Inputs!$K21-1),Inputs!$L21/Inputs!$M21,0)</f>
        <v>0</v>
      </c>
      <c r="T94" s="75">
        <f>IF(AND(OR(Inputs!$N21=0,T$3&lt;Inputs!$N21),T$3&gt;=Inputs!$K21,T$3&lt;=Inputs!$M21+Inputs!$K21-1),Inputs!$L21/Inputs!$M21,0)</f>
        <v>0</v>
      </c>
      <c r="U94" s="75">
        <f>IF(AND(OR(Inputs!$N21=0,U$3&lt;Inputs!$N21),U$3&gt;=Inputs!$K21,U$3&lt;=Inputs!$M21+Inputs!$K21-1),Inputs!$L21/Inputs!$M21,0)</f>
        <v>0</v>
      </c>
      <c r="V94" s="76">
        <f>IF(AND(OR(Inputs!$N21=0,V$3&lt;Inputs!$N21),V$3&gt;=Inputs!$K21,V$3&lt;=Inputs!$M21+Inputs!$K21-1),Inputs!$L21/Inputs!$M21,0)</f>
        <v>0</v>
      </c>
      <c r="W94" s="74">
        <f>IF(AND(OR(Inputs!$N21=0,W$3&lt;Inputs!$N21),W$3&gt;=Inputs!$K21,W$3&lt;=Inputs!$M21+Inputs!$K21-1),Inputs!$L21/Inputs!$M21,0)</f>
        <v>0</v>
      </c>
      <c r="X94" s="75">
        <f>IF(AND(OR(Inputs!$N21=0,X$3&lt;Inputs!$N21),X$3&gt;=Inputs!$K21,X$3&lt;=Inputs!$M21+Inputs!$K21-1),Inputs!$L21/Inputs!$M21,0)</f>
        <v>0</v>
      </c>
      <c r="Y94" s="75">
        <f>IF(AND(OR(Inputs!$N21=0,Y$3&lt;Inputs!$N21),Y$3&gt;=Inputs!$K21,Y$3&lt;=Inputs!$M21+Inputs!$K21-1),Inputs!$L21/Inputs!$M21,0)</f>
        <v>0</v>
      </c>
      <c r="Z94" s="75">
        <f>IF(AND(OR(Inputs!$N21=0,Z$3&lt;Inputs!$N21),Z$3&gt;=Inputs!$K21,Z$3&lt;=Inputs!$M21+Inputs!$K21-1),Inputs!$L21/Inputs!$M21,0)</f>
        <v>0</v>
      </c>
      <c r="AA94" s="75">
        <f>IF(AND(OR(Inputs!$N21=0,AA$3&lt;Inputs!$N21),AA$3&gt;=Inputs!$K21,AA$3&lt;=Inputs!$M21+Inputs!$K21-1),Inputs!$L21/Inputs!$M21,0)</f>
        <v>0</v>
      </c>
      <c r="AB94" s="75">
        <f>IF(AND(OR(Inputs!$N21=0,AB$3&lt;Inputs!$N21),AB$3&gt;=Inputs!$K21,AB$3&lt;=Inputs!$M21+Inputs!$K21-1),Inputs!$L21/Inputs!$M21,0)</f>
        <v>0</v>
      </c>
      <c r="AC94" s="75">
        <f>IF(AND(OR(Inputs!$N21=0,AC$3&lt;Inputs!$N21),AC$3&gt;=Inputs!$K21,AC$3&lt;=Inputs!$M21+Inputs!$K21-1),Inputs!$L21/Inputs!$M21,0)</f>
        <v>0</v>
      </c>
      <c r="AD94" s="75">
        <f>IF(AND(OR(Inputs!$N21=0,AD$3&lt;Inputs!$N21),AD$3&gt;=Inputs!$K21,AD$3&lt;=Inputs!$M21+Inputs!$K21-1),Inputs!$L21/Inputs!$M21,0)</f>
        <v>0</v>
      </c>
      <c r="AE94" s="75">
        <f>IF(AND(OR(Inputs!$N21=0,AE$3&lt;Inputs!$N21),AE$3&gt;=Inputs!$K21,AE$3&lt;=Inputs!$M21+Inputs!$K21-1),Inputs!$L21/Inputs!$M21,0)</f>
        <v>0</v>
      </c>
      <c r="AF94" s="75">
        <f>IF(AND(OR(Inputs!$N21=0,AF$3&lt;Inputs!$N21),AF$3&gt;=Inputs!$K21,AF$3&lt;=Inputs!$M21+Inputs!$K21-1),Inputs!$L21/Inputs!$M21,0)</f>
        <v>0</v>
      </c>
      <c r="AG94" s="75">
        <f>IF(AND(OR(Inputs!$N21=0,AG$3&lt;Inputs!$N21),AG$3&gt;=Inputs!$K21,AG$3&lt;=Inputs!$M21+Inputs!$K21-1),Inputs!$L21/Inputs!$M21,0)</f>
        <v>0</v>
      </c>
      <c r="AH94" s="76">
        <f>IF(AND(OR(Inputs!$N21=0,AH$3&lt;Inputs!$N21),AH$3&gt;=Inputs!$K21,AH$3&lt;=Inputs!$M21+Inputs!$K21-1),Inputs!$L21/Inputs!$M21,0)</f>
        <v>0</v>
      </c>
      <c r="AI94" s="74">
        <f>IF(AND(OR(Inputs!$N21=0,AI$3&lt;Inputs!$N21),AI$3&gt;=Inputs!$K21,AI$3&lt;=Inputs!$M21+Inputs!$K21-1),Inputs!$L21/Inputs!$M21,0)</f>
        <v>0</v>
      </c>
      <c r="AJ94" s="75">
        <f>IF(AND(OR(Inputs!$N21=0,AJ$3&lt;Inputs!$N21),AJ$3&gt;=Inputs!$K21,AJ$3&lt;=Inputs!$M21+Inputs!$K21-1),Inputs!$L21/Inputs!$M21,0)</f>
        <v>0</v>
      </c>
      <c r="AK94" s="75">
        <f>IF(AND(OR(Inputs!$N21=0,AK$3&lt;Inputs!$N21),AK$3&gt;=Inputs!$K21,AK$3&lt;=Inputs!$M21+Inputs!$K21-1),Inputs!$L21/Inputs!$M21,0)</f>
        <v>0</v>
      </c>
      <c r="AL94" s="75">
        <f>IF(AND(OR(Inputs!$N21=0,AL$3&lt;Inputs!$N21),AL$3&gt;=Inputs!$K21,AL$3&lt;=Inputs!$M21+Inputs!$K21-1),Inputs!$L21/Inputs!$M21,0)</f>
        <v>0</v>
      </c>
      <c r="AM94" s="75">
        <f>IF(AND(OR(Inputs!$N21=0,AM$3&lt;Inputs!$N21),AM$3&gt;=Inputs!$K21,AM$3&lt;=Inputs!$M21+Inputs!$K21-1),Inputs!$L21/Inputs!$M21,0)</f>
        <v>0</v>
      </c>
      <c r="AN94" s="75">
        <f>IF(AND(OR(Inputs!$N21=0,AN$3&lt;Inputs!$N21),AN$3&gt;=Inputs!$K21,AN$3&lt;=Inputs!$M21+Inputs!$K21-1),Inputs!$L21/Inputs!$M21,0)</f>
        <v>0</v>
      </c>
      <c r="AO94" s="75">
        <f>IF(AND(OR(Inputs!$N21=0,AO$3&lt;Inputs!$N21),AO$3&gt;=Inputs!$K21,AO$3&lt;=Inputs!$M21+Inputs!$K21-1),Inputs!$L21/Inputs!$M21,0)</f>
        <v>0</v>
      </c>
      <c r="AP94" s="75">
        <f>IF(AND(OR(Inputs!$N21=0,AP$3&lt;Inputs!$N21),AP$3&gt;=Inputs!$K21,AP$3&lt;=Inputs!$M21+Inputs!$K21-1),Inputs!$L21/Inputs!$M21,0)</f>
        <v>0</v>
      </c>
      <c r="AQ94" s="75">
        <f>IF(AND(OR(Inputs!$N21=0,AQ$3&lt;Inputs!$N21),AQ$3&gt;=Inputs!$K21,AQ$3&lt;=Inputs!$M21+Inputs!$K21-1),Inputs!$L21/Inputs!$M21,0)</f>
        <v>0</v>
      </c>
      <c r="AR94" s="75">
        <f>IF(AND(OR(Inputs!$N21=0,AR$3&lt;Inputs!$N21),AR$3&gt;=Inputs!$K21,AR$3&lt;=Inputs!$M21+Inputs!$K21-1),Inputs!$L21/Inputs!$M21,0)</f>
        <v>0</v>
      </c>
      <c r="AS94" s="75">
        <f>IF(AND(OR(Inputs!$N21=0,AS$3&lt;Inputs!$N21),AS$3&gt;=Inputs!$K21,AS$3&lt;=Inputs!$M21+Inputs!$K21-1),Inputs!$L21/Inputs!$M21,0)</f>
        <v>0</v>
      </c>
      <c r="AT94" s="76">
        <f>IF(AND(OR(Inputs!$N21=0,AT$3&lt;Inputs!$N21),AT$3&gt;=Inputs!$K21,AT$3&lt;=Inputs!$M21+Inputs!$K21-1),Inputs!$L21/Inputs!$M21,0)</f>
        <v>0</v>
      </c>
      <c r="AU94" s="74">
        <f>IF(AND(OR(Inputs!$N21=0,AU$3&lt;Inputs!$N21),AU$3&gt;=Inputs!$K21,AU$3&lt;=Inputs!$M21+Inputs!$K21-1),Inputs!$L21/Inputs!$M21,0)</f>
        <v>0</v>
      </c>
      <c r="AV94" s="75">
        <f>IF(AND(OR(Inputs!$N21=0,AV$3&lt;Inputs!$N21),AV$3&gt;=Inputs!$K21,AV$3&lt;=Inputs!$M21+Inputs!$K21-1),Inputs!$L21/Inputs!$M21,0)</f>
        <v>0</v>
      </c>
      <c r="AW94" s="75">
        <f>IF(AND(OR(Inputs!$N21=0,AW$3&lt;Inputs!$N21),AW$3&gt;=Inputs!$K21,AW$3&lt;=Inputs!$M21+Inputs!$K21-1),Inputs!$L21/Inputs!$M21,0)</f>
        <v>0</v>
      </c>
      <c r="AX94" s="75">
        <f>IF(AND(OR(Inputs!$N21=0,AX$3&lt;Inputs!$N21),AX$3&gt;=Inputs!$K21,AX$3&lt;=Inputs!$M21+Inputs!$K21-1),Inputs!$L21/Inputs!$M21,0)</f>
        <v>0</v>
      </c>
      <c r="AY94" s="75">
        <f>IF(AND(OR(Inputs!$N21=0,AY$3&lt;Inputs!$N21),AY$3&gt;=Inputs!$K21,AY$3&lt;=Inputs!$M21+Inputs!$K21-1),Inputs!$L21/Inputs!$M21,0)</f>
        <v>0</v>
      </c>
      <c r="AZ94" s="75">
        <f>IF(AND(OR(Inputs!$N21=0,AZ$3&lt;Inputs!$N21),AZ$3&gt;=Inputs!$K21,AZ$3&lt;=Inputs!$M21+Inputs!$K21-1),Inputs!$L21/Inputs!$M21,0)</f>
        <v>0</v>
      </c>
      <c r="BA94" s="75">
        <f>IF(AND(OR(Inputs!$N21=0,BA$3&lt;Inputs!$N21),BA$3&gt;=Inputs!$K21,BA$3&lt;=Inputs!$M21+Inputs!$K21-1),Inputs!$L21/Inputs!$M21,0)</f>
        <v>0</v>
      </c>
      <c r="BB94" s="75">
        <f>IF(AND(OR(Inputs!$N21=0,BB$3&lt;Inputs!$N21),BB$3&gt;=Inputs!$K21,BB$3&lt;=Inputs!$M21+Inputs!$K21-1),Inputs!$L21/Inputs!$M21,0)</f>
        <v>0</v>
      </c>
      <c r="BC94" s="75">
        <f>IF(AND(OR(Inputs!$N21=0,BC$3&lt;Inputs!$N21),BC$3&gt;=Inputs!$K21,BC$3&lt;=Inputs!$M21+Inputs!$K21-1),Inputs!$L21/Inputs!$M21,0)</f>
        <v>0</v>
      </c>
      <c r="BD94" s="75">
        <f>IF(AND(OR(Inputs!$N21=0,BD$3&lt;Inputs!$N21),BD$3&gt;=Inputs!$K21,BD$3&lt;=Inputs!$M21+Inputs!$K21-1),Inputs!$L21/Inputs!$M21,0)</f>
        <v>0</v>
      </c>
      <c r="BE94" s="75">
        <f>IF(AND(OR(Inputs!$N21=0,BE$3&lt;Inputs!$N21),BE$3&gt;=Inputs!$K21,BE$3&lt;=Inputs!$M21+Inputs!$K21-1),Inputs!$L21/Inputs!$M21,0)</f>
        <v>0</v>
      </c>
      <c r="BF94" s="76">
        <f>IF(AND(OR(Inputs!$N21=0,BF$3&lt;Inputs!$N21),BF$3&gt;=Inputs!$K21,BF$3&lt;=Inputs!$M21+Inputs!$K21-1),Inputs!$L21/Inputs!$M21,0)</f>
        <v>0</v>
      </c>
      <c r="BG94" s="74">
        <f>IF(AND(OR(Inputs!$N21=0,BG$3&lt;Inputs!$N21),BG$3&gt;=Inputs!$K21,BG$3&lt;=Inputs!$M21+Inputs!$K21-1),Inputs!$L21/Inputs!$M21,0)</f>
        <v>0</v>
      </c>
      <c r="BH94" s="75">
        <f>IF(AND(OR(Inputs!$N21=0,BH$3&lt;Inputs!$N21),BH$3&gt;=Inputs!$K21,BH$3&lt;=Inputs!$M21+Inputs!$K21-1),Inputs!$L21/Inputs!$M21,0)</f>
        <v>0</v>
      </c>
      <c r="BI94" s="75">
        <f>IF(AND(OR(Inputs!$N21=0,BI$3&lt;Inputs!$N21),BI$3&gt;=Inputs!$K21,BI$3&lt;=Inputs!$M21+Inputs!$K21-1),Inputs!$L21/Inputs!$M21,0)</f>
        <v>0</v>
      </c>
      <c r="BJ94" s="75">
        <f>IF(AND(OR(Inputs!$N21=0,BJ$3&lt;Inputs!$N21),BJ$3&gt;=Inputs!$K21,BJ$3&lt;=Inputs!$M21+Inputs!$K21-1),Inputs!$L21/Inputs!$M21,0)</f>
        <v>0</v>
      </c>
      <c r="BK94" s="75">
        <f>IF(AND(OR(Inputs!$N21=0,BK$3&lt;Inputs!$N21),BK$3&gt;=Inputs!$K21,BK$3&lt;=Inputs!$M21+Inputs!$K21-1),Inputs!$L21/Inputs!$M21,0)</f>
        <v>0</v>
      </c>
      <c r="BL94" s="75">
        <f>IF(AND(OR(Inputs!$N21=0,BL$3&lt;Inputs!$N21),BL$3&gt;=Inputs!$K21,BL$3&lt;=Inputs!$M21+Inputs!$K21-1),Inputs!$L21/Inputs!$M21,0)</f>
        <v>0</v>
      </c>
      <c r="BM94" s="75">
        <f>IF(AND(OR(Inputs!$N21=0,BM$3&lt;Inputs!$N21),BM$3&gt;=Inputs!$K21,BM$3&lt;=Inputs!$M21+Inputs!$K21-1),Inputs!$L21/Inputs!$M21,0)</f>
        <v>0</v>
      </c>
      <c r="BN94" s="75">
        <f>IF(AND(OR(Inputs!$N21=0,BN$3&lt;Inputs!$N21),BN$3&gt;=Inputs!$K21,BN$3&lt;=Inputs!$M21+Inputs!$K21-1),Inputs!$L21/Inputs!$M21,0)</f>
        <v>0</v>
      </c>
      <c r="BO94" s="75">
        <f>IF(AND(OR(Inputs!$N21=0,BO$3&lt;Inputs!$N21),BO$3&gt;=Inputs!$K21,BO$3&lt;=Inputs!$M21+Inputs!$K21-1),Inputs!$L21/Inputs!$M21,0)</f>
        <v>0</v>
      </c>
      <c r="BP94" s="75">
        <f>IF(AND(OR(Inputs!$N21=0,BP$3&lt;Inputs!$N21),BP$3&gt;=Inputs!$K21,BP$3&lt;=Inputs!$M21+Inputs!$K21-1),Inputs!$L21/Inputs!$M21,0)</f>
        <v>0</v>
      </c>
      <c r="BQ94" s="75">
        <f>IF(AND(OR(Inputs!$N21=0,BQ$3&lt;Inputs!$N21),BQ$3&gt;=Inputs!$K21,BQ$3&lt;=Inputs!$M21+Inputs!$K21-1),Inputs!$L21/Inputs!$M21,0)</f>
        <v>0</v>
      </c>
      <c r="BR94" s="76">
        <f>IF(AND(OR(Inputs!$N21=0,BR$3&lt;Inputs!$N21),BR$3&gt;=Inputs!$K21,BR$3&lt;=Inputs!$M21+Inputs!$K21-1),Inputs!$L21/Inputs!$M21,0)</f>
        <v>0</v>
      </c>
    </row>
    <row r="95" spans="3:70" hidden="1" x14ac:dyDescent="0.25">
      <c r="C95" s="72">
        <f t="shared" si="43"/>
        <v>0</v>
      </c>
      <c r="E95" s="73">
        <f t="shared" si="38"/>
        <v>0</v>
      </c>
      <c r="F95" s="73">
        <f t="shared" si="39"/>
        <v>0</v>
      </c>
      <c r="G95" s="73">
        <f t="shared" si="40"/>
        <v>0</v>
      </c>
      <c r="H95" s="73">
        <f t="shared" si="41"/>
        <v>0</v>
      </c>
      <c r="I95" s="73">
        <f t="shared" si="42"/>
        <v>0</v>
      </c>
      <c r="K95" s="74">
        <f>IF(AND(OR(Inputs!$N22=0,K$3&lt;Inputs!$N22),K$3&gt;=Inputs!$K22,K$3&lt;=Inputs!$M22+Inputs!$K22-1),Inputs!$L22/Inputs!$M22,0)</f>
        <v>0</v>
      </c>
      <c r="L95" s="75">
        <f>IF(AND(OR(Inputs!$N22=0,L$3&lt;Inputs!$N22),L$3&gt;=Inputs!$K22,L$3&lt;=Inputs!$M22+Inputs!$K22-1),Inputs!$L22/Inputs!$M22,0)</f>
        <v>0</v>
      </c>
      <c r="M95" s="75">
        <f>IF(AND(OR(Inputs!$N22=0,M$3&lt;Inputs!$N22),M$3&gt;=Inputs!$K22,M$3&lt;=Inputs!$M22+Inputs!$K22-1),Inputs!$L22/Inputs!$M22,0)</f>
        <v>0</v>
      </c>
      <c r="N95" s="75">
        <f>IF(AND(OR(Inputs!$N22=0,N$3&lt;Inputs!$N22),N$3&gt;=Inputs!$K22,N$3&lt;=Inputs!$M22+Inputs!$K22-1),Inputs!$L22/Inputs!$M22,0)</f>
        <v>0</v>
      </c>
      <c r="O95" s="75">
        <f>IF(AND(OR(Inputs!$N22=0,O$3&lt;Inputs!$N22),O$3&gt;=Inputs!$K22,O$3&lt;=Inputs!$M22+Inputs!$K22-1),Inputs!$L22/Inputs!$M22,0)</f>
        <v>0</v>
      </c>
      <c r="P95" s="75">
        <f>IF(AND(OR(Inputs!$N22=0,P$3&lt;Inputs!$N22),P$3&gt;=Inputs!$K22,P$3&lt;=Inputs!$M22+Inputs!$K22-1),Inputs!$L22/Inputs!$M22,0)</f>
        <v>0</v>
      </c>
      <c r="Q95" s="75">
        <f>IF(AND(OR(Inputs!$N22=0,Q$3&lt;Inputs!$N22),Q$3&gt;=Inputs!$K22,Q$3&lt;=Inputs!$M22+Inputs!$K22-1),Inputs!$L22/Inputs!$M22,0)</f>
        <v>0</v>
      </c>
      <c r="R95" s="75">
        <f>IF(AND(OR(Inputs!$N22=0,R$3&lt;Inputs!$N22),R$3&gt;=Inputs!$K22,R$3&lt;=Inputs!$M22+Inputs!$K22-1),Inputs!$L22/Inputs!$M22,0)</f>
        <v>0</v>
      </c>
      <c r="S95" s="75">
        <f>IF(AND(OR(Inputs!$N22=0,S$3&lt;Inputs!$N22),S$3&gt;=Inputs!$K22,S$3&lt;=Inputs!$M22+Inputs!$K22-1),Inputs!$L22/Inputs!$M22,0)</f>
        <v>0</v>
      </c>
      <c r="T95" s="75">
        <f>IF(AND(OR(Inputs!$N22=0,T$3&lt;Inputs!$N22),T$3&gt;=Inputs!$K22,T$3&lt;=Inputs!$M22+Inputs!$K22-1),Inputs!$L22/Inputs!$M22,0)</f>
        <v>0</v>
      </c>
      <c r="U95" s="75">
        <f>IF(AND(OR(Inputs!$N22=0,U$3&lt;Inputs!$N22),U$3&gt;=Inputs!$K22,U$3&lt;=Inputs!$M22+Inputs!$K22-1),Inputs!$L22/Inputs!$M22,0)</f>
        <v>0</v>
      </c>
      <c r="V95" s="76">
        <f>IF(AND(OR(Inputs!$N22=0,V$3&lt;Inputs!$N22),V$3&gt;=Inputs!$K22,V$3&lt;=Inputs!$M22+Inputs!$K22-1),Inputs!$L22/Inputs!$M22,0)</f>
        <v>0</v>
      </c>
      <c r="W95" s="74">
        <f>IF(AND(OR(Inputs!$N22=0,W$3&lt;Inputs!$N22),W$3&gt;=Inputs!$K22,W$3&lt;=Inputs!$M22+Inputs!$K22-1),Inputs!$L22/Inputs!$M22,0)</f>
        <v>0</v>
      </c>
      <c r="X95" s="75">
        <f>IF(AND(OR(Inputs!$N22=0,X$3&lt;Inputs!$N22),X$3&gt;=Inputs!$K22,X$3&lt;=Inputs!$M22+Inputs!$K22-1),Inputs!$L22/Inputs!$M22,0)</f>
        <v>0</v>
      </c>
      <c r="Y95" s="75">
        <f>IF(AND(OR(Inputs!$N22=0,Y$3&lt;Inputs!$N22),Y$3&gt;=Inputs!$K22,Y$3&lt;=Inputs!$M22+Inputs!$K22-1),Inputs!$L22/Inputs!$M22,0)</f>
        <v>0</v>
      </c>
      <c r="Z95" s="75">
        <f>IF(AND(OR(Inputs!$N22=0,Z$3&lt;Inputs!$N22),Z$3&gt;=Inputs!$K22,Z$3&lt;=Inputs!$M22+Inputs!$K22-1),Inputs!$L22/Inputs!$M22,0)</f>
        <v>0</v>
      </c>
      <c r="AA95" s="75">
        <f>IF(AND(OR(Inputs!$N22=0,AA$3&lt;Inputs!$N22),AA$3&gt;=Inputs!$K22,AA$3&lt;=Inputs!$M22+Inputs!$K22-1),Inputs!$L22/Inputs!$M22,0)</f>
        <v>0</v>
      </c>
      <c r="AB95" s="75">
        <f>IF(AND(OR(Inputs!$N22=0,AB$3&lt;Inputs!$N22),AB$3&gt;=Inputs!$K22,AB$3&lt;=Inputs!$M22+Inputs!$K22-1),Inputs!$L22/Inputs!$M22,0)</f>
        <v>0</v>
      </c>
      <c r="AC95" s="75">
        <f>IF(AND(OR(Inputs!$N22=0,AC$3&lt;Inputs!$N22),AC$3&gt;=Inputs!$K22,AC$3&lt;=Inputs!$M22+Inputs!$K22-1),Inputs!$L22/Inputs!$M22,0)</f>
        <v>0</v>
      </c>
      <c r="AD95" s="75">
        <f>IF(AND(OR(Inputs!$N22=0,AD$3&lt;Inputs!$N22),AD$3&gt;=Inputs!$K22,AD$3&lt;=Inputs!$M22+Inputs!$K22-1),Inputs!$L22/Inputs!$M22,0)</f>
        <v>0</v>
      </c>
      <c r="AE95" s="75">
        <f>IF(AND(OR(Inputs!$N22=0,AE$3&lt;Inputs!$N22),AE$3&gt;=Inputs!$K22,AE$3&lt;=Inputs!$M22+Inputs!$K22-1),Inputs!$L22/Inputs!$M22,0)</f>
        <v>0</v>
      </c>
      <c r="AF95" s="75">
        <f>IF(AND(OR(Inputs!$N22=0,AF$3&lt;Inputs!$N22),AF$3&gt;=Inputs!$K22,AF$3&lt;=Inputs!$M22+Inputs!$K22-1),Inputs!$L22/Inputs!$M22,0)</f>
        <v>0</v>
      </c>
      <c r="AG95" s="75">
        <f>IF(AND(OR(Inputs!$N22=0,AG$3&lt;Inputs!$N22),AG$3&gt;=Inputs!$K22,AG$3&lt;=Inputs!$M22+Inputs!$K22-1),Inputs!$L22/Inputs!$M22,0)</f>
        <v>0</v>
      </c>
      <c r="AH95" s="76">
        <f>IF(AND(OR(Inputs!$N22=0,AH$3&lt;Inputs!$N22),AH$3&gt;=Inputs!$K22,AH$3&lt;=Inputs!$M22+Inputs!$K22-1),Inputs!$L22/Inputs!$M22,0)</f>
        <v>0</v>
      </c>
      <c r="AI95" s="74">
        <f>IF(AND(OR(Inputs!$N22=0,AI$3&lt;Inputs!$N22),AI$3&gt;=Inputs!$K22,AI$3&lt;=Inputs!$M22+Inputs!$K22-1),Inputs!$L22/Inputs!$M22,0)</f>
        <v>0</v>
      </c>
      <c r="AJ95" s="75">
        <f>IF(AND(OR(Inputs!$N22=0,AJ$3&lt;Inputs!$N22),AJ$3&gt;=Inputs!$K22,AJ$3&lt;=Inputs!$M22+Inputs!$K22-1),Inputs!$L22/Inputs!$M22,0)</f>
        <v>0</v>
      </c>
      <c r="AK95" s="75">
        <f>IF(AND(OR(Inputs!$N22=0,AK$3&lt;Inputs!$N22),AK$3&gt;=Inputs!$K22,AK$3&lt;=Inputs!$M22+Inputs!$K22-1),Inputs!$L22/Inputs!$M22,0)</f>
        <v>0</v>
      </c>
      <c r="AL95" s="75">
        <f>IF(AND(OR(Inputs!$N22=0,AL$3&lt;Inputs!$N22),AL$3&gt;=Inputs!$K22,AL$3&lt;=Inputs!$M22+Inputs!$K22-1),Inputs!$L22/Inputs!$M22,0)</f>
        <v>0</v>
      </c>
      <c r="AM95" s="75">
        <f>IF(AND(OR(Inputs!$N22=0,AM$3&lt;Inputs!$N22),AM$3&gt;=Inputs!$K22,AM$3&lt;=Inputs!$M22+Inputs!$K22-1),Inputs!$L22/Inputs!$M22,0)</f>
        <v>0</v>
      </c>
      <c r="AN95" s="75">
        <f>IF(AND(OR(Inputs!$N22=0,AN$3&lt;Inputs!$N22),AN$3&gt;=Inputs!$K22,AN$3&lt;=Inputs!$M22+Inputs!$K22-1),Inputs!$L22/Inputs!$M22,0)</f>
        <v>0</v>
      </c>
      <c r="AO95" s="75">
        <f>IF(AND(OR(Inputs!$N22=0,AO$3&lt;Inputs!$N22),AO$3&gt;=Inputs!$K22,AO$3&lt;=Inputs!$M22+Inputs!$K22-1),Inputs!$L22/Inputs!$M22,0)</f>
        <v>0</v>
      </c>
      <c r="AP95" s="75">
        <f>IF(AND(OR(Inputs!$N22=0,AP$3&lt;Inputs!$N22),AP$3&gt;=Inputs!$K22,AP$3&lt;=Inputs!$M22+Inputs!$K22-1),Inputs!$L22/Inputs!$M22,0)</f>
        <v>0</v>
      </c>
      <c r="AQ95" s="75">
        <f>IF(AND(OR(Inputs!$N22=0,AQ$3&lt;Inputs!$N22),AQ$3&gt;=Inputs!$K22,AQ$3&lt;=Inputs!$M22+Inputs!$K22-1),Inputs!$L22/Inputs!$M22,0)</f>
        <v>0</v>
      </c>
      <c r="AR95" s="75">
        <f>IF(AND(OR(Inputs!$N22=0,AR$3&lt;Inputs!$N22),AR$3&gt;=Inputs!$K22,AR$3&lt;=Inputs!$M22+Inputs!$K22-1),Inputs!$L22/Inputs!$M22,0)</f>
        <v>0</v>
      </c>
      <c r="AS95" s="75">
        <f>IF(AND(OR(Inputs!$N22=0,AS$3&lt;Inputs!$N22),AS$3&gt;=Inputs!$K22,AS$3&lt;=Inputs!$M22+Inputs!$K22-1),Inputs!$L22/Inputs!$M22,0)</f>
        <v>0</v>
      </c>
      <c r="AT95" s="76">
        <f>IF(AND(OR(Inputs!$N22=0,AT$3&lt;Inputs!$N22),AT$3&gt;=Inputs!$K22,AT$3&lt;=Inputs!$M22+Inputs!$K22-1),Inputs!$L22/Inputs!$M22,0)</f>
        <v>0</v>
      </c>
      <c r="AU95" s="74">
        <f>IF(AND(OR(Inputs!$N22=0,AU$3&lt;Inputs!$N22),AU$3&gt;=Inputs!$K22,AU$3&lt;=Inputs!$M22+Inputs!$K22-1),Inputs!$L22/Inputs!$M22,0)</f>
        <v>0</v>
      </c>
      <c r="AV95" s="75">
        <f>IF(AND(OR(Inputs!$N22=0,AV$3&lt;Inputs!$N22),AV$3&gt;=Inputs!$K22,AV$3&lt;=Inputs!$M22+Inputs!$K22-1),Inputs!$L22/Inputs!$M22,0)</f>
        <v>0</v>
      </c>
      <c r="AW95" s="75">
        <f>IF(AND(OR(Inputs!$N22=0,AW$3&lt;Inputs!$N22),AW$3&gt;=Inputs!$K22,AW$3&lt;=Inputs!$M22+Inputs!$K22-1),Inputs!$L22/Inputs!$M22,0)</f>
        <v>0</v>
      </c>
      <c r="AX95" s="75">
        <f>IF(AND(OR(Inputs!$N22=0,AX$3&lt;Inputs!$N22),AX$3&gt;=Inputs!$K22,AX$3&lt;=Inputs!$M22+Inputs!$K22-1),Inputs!$L22/Inputs!$M22,0)</f>
        <v>0</v>
      </c>
      <c r="AY95" s="75">
        <f>IF(AND(OR(Inputs!$N22=0,AY$3&lt;Inputs!$N22),AY$3&gt;=Inputs!$K22,AY$3&lt;=Inputs!$M22+Inputs!$K22-1),Inputs!$L22/Inputs!$M22,0)</f>
        <v>0</v>
      </c>
      <c r="AZ95" s="75">
        <f>IF(AND(OR(Inputs!$N22=0,AZ$3&lt;Inputs!$N22),AZ$3&gt;=Inputs!$K22,AZ$3&lt;=Inputs!$M22+Inputs!$K22-1),Inputs!$L22/Inputs!$M22,0)</f>
        <v>0</v>
      </c>
      <c r="BA95" s="75">
        <f>IF(AND(OR(Inputs!$N22=0,BA$3&lt;Inputs!$N22),BA$3&gt;=Inputs!$K22,BA$3&lt;=Inputs!$M22+Inputs!$K22-1),Inputs!$L22/Inputs!$M22,0)</f>
        <v>0</v>
      </c>
      <c r="BB95" s="75">
        <f>IF(AND(OR(Inputs!$N22=0,BB$3&lt;Inputs!$N22),BB$3&gt;=Inputs!$K22,BB$3&lt;=Inputs!$M22+Inputs!$K22-1),Inputs!$L22/Inputs!$M22,0)</f>
        <v>0</v>
      </c>
      <c r="BC95" s="75">
        <f>IF(AND(OR(Inputs!$N22=0,BC$3&lt;Inputs!$N22),BC$3&gt;=Inputs!$K22,BC$3&lt;=Inputs!$M22+Inputs!$K22-1),Inputs!$L22/Inputs!$M22,0)</f>
        <v>0</v>
      </c>
      <c r="BD95" s="75">
        <f>IF(AND(OR(Inputs!$N22=0,BD$3&lt;Inputs!$N22),BD$3&gt;=Inputs!$K22,BD$3&lt;=Inputs!$M22+Inputs!$K22-1),Inputs!$L22/Inputs!$M22,0)</f>
        <v>0</v>
      </c>
      <c r="BE95" s="75">
        <f>IF(AND(OR(Inputs!$N22=0,BE$3&lt;Inputs!$N22),BE$3&gt;=Inputs!$K22,BE$3&lt;=Inputs!$M22+Inputs!$K22-1),Inputs!$L22/Inputs!$M22,0)</f>
        <v>0</v>
      </c>
      <c r="BF95" s="76">
        <f>IF(AND(OR(Inputs!$N22=0,BF$3&lt;Inputs!$N22),BF$3&gt;=Inputs!$K22,BF$3&lt;=Inputs!$M22+Inputs!$K22-1),Inputs!$L22/Inputs!$M22,0)</f>
        <v>0</v>
      </c>
      <c r="BG95" s="74">
        <f>IF(AND(OR(Inputs!$N22=0,BG$3&lt;Inputs!$N22),BG$3&gt;=Inputs!$K22,BG$3&lt;=Inputs!$M22+Inputs!$K22-1),Inputs!$L22/Inputs!$M22,0)</f>
        <v>0</v>
      </c>
      <c r="BH95" s="75">
        <f>IF(AND(OR(Inputs!$N22=0,BH$3&lt;Inputs!$N22),BH$3&gt;=Inputs!$K22,BH$3&lt;=Inputs!$M22+Inputs!$K22-1),Inputs!$L22/Inputs!$M22,0)</f>
        <v>0</v>
      </c>
      <c r="BI95" s="75">
        <f>IF(AND(OR(Inputs!$N22=0,BI$3&lt;Inputs!$N22),BI$3&gt;=Inputs!$K22,BI$3&lt;=Inputs!$M22+Inputs!$K22-1),Inputs!$L22/Inputs!$M22,0)</f>
        <v>0</v>
      </c>
      <c r="BJ95" s="75">
        <f>IF(AND(OR(Inputs!$N22=0,BJ$3&lt;Inputs!$N22),BJ$3&gt;=Inputs!$K22,BJ$3&lt;=Inputs!$M22+Inputs!$K22-1),Inputs!$L22/Inputs!$M22,0)</f>
        <v>0</v>
      </c>
      <c r="BK95" s="75">
        <f>IF(AND(OR(Inputs!$N22=0,BK$3&lt;Inputs!$N22),BK$3&gt;=Inputs!$K22,BK$3&lt;=Inputs!$M22+Inputs!$K22-1),Inputs!$L22/Inputs!$M22,0)</f>
        <v>0</v>
      </c>
      <c r="BL95" s="75">
        <f>IF(AND(OR(Inputs!$N22=0,BL$3&lt;Inputs!$N22),BL$3&gt;=Inputs!$K22,BL$3&lt;=Inputs!$M22+Inputs!$K22-1),Inputs!$L22/Inputs!$M22,0)</f>
        <v>0</v>
      </c>
      <c r="BM95" s="75">
        <f>IF(AND(OR(Inputs!$N22=0,BM$3&lt;Inputs!$N22),BM$3&gt;=Inputs!$K22,BM$3&lt;=Inputs!$M22+Inputs!$K22-1),Inputs!$L22/Inputs!$M22,0)</f>
        <v>0</v>
      </c>
      <c r="BN95" s="75">
        <f>IF(AND(OR(Inputs!$N22=0,BN$3&lt;Inputs!$N22),BN$3&gt;=Inputs!$K22,BN$3&lt;=Inputs!$M22+Inputs!$K22-1),Inputs!$L22/Inputs!$M22,0)</f>
        <v>0</v>
      </c>
      <c r="BO95" s="75">
        <f>IF(AND(OR(Inputs!$N22=0,BO$3&lt;Inputs!$N22),BO$3&gt;=Inputs!$K22,BO$3&lt;=Inputs!$M22+Inputs!$K22-1),Inputs!$L22/Inputs!$M22,0)</f>
        <v>0</v>
      </c>
      <c r="BP95" s="75">
        <f>IF(AND(OR(Inputs!$N22=0,BP$3&lt;Inputs!$N22),BP$3&gt;=Inputs!$K22,BP$3&lt;=Inputs!$M22+Inputs!$K22-1),Inputs!$L22/Inputs!$M22,0)</f>
        <v>0</v>
      </c>
      <c r="BQ95" s="75">
        <f>IF(AND(OR(Inputs!$N22=0,BQ$3&lt;Inputs!$N22),BQ$3&gt;=Inputs!$K22,BQ$3&lt;=Inputs!$M22+Inputs!$K22-1),Inputs!$L22/Inputs!$M22,0)</f>
        <v>0</v>
      </c>
      <c r="BR95" s="76">
        <f>IF(AND(OR(Inputs!$N22=0,BR$3&lt;Inputs!$N22),BR$3&gt;=Inputs!$K22,BR$3&lt;=Inputs!$M22+Inputs!$K22-1),Inputs!$L22/Inputs!$M22,0)</f>
        <v>0</v>
      </c>
    </row>
    <row r="96" spans="3:70" hidden="1" x14ac:dyDescent="0.25">
      <c r="C96" s="72">
        <f t="shared" si="43"/>
        <v>0</v>
      </c>
      <c r="E96" s="73">
        <f t="shared" si="38"/>
        <v>0</v>
      </c>
      <c r="F96" s="73">
        <f t="shared" si="39"/>
        <v>0</v>
      </c>
      <c r="G96" s="73">
        <f t="shared" si="40"/>
        <v>0</v>
      </c>
      <c r="H96" s="73">
        <f t="shared" si="41"/>
        <v>0</v>
      </c>
      <c r="I96" s="73">
        <f t="shared" si="42"/>
        <v>0</v>
      </c>
      <c r="K96" s="74">
        <f>IF(AND(OR(Inputs!$N23=0,K$3&lt;Inputs!$N23),K$3&gt;=Inputs!$K23,K$3&lt;=Inputs!$M23+Inputs!$K23-1),Inputs!$L23/Inputs!$M23,0)</f>
        <v>0</v>
      </c>
      <c r="L96" s="75">
        <f>IF(AND(OR(Inputs!$N23=0,L$3&lt;Inputs!$N23),L$3&gt;=Inputs!$K23,L$3&lt;=Inputs!$M23+Inputs!$K23-1),Inputs!$L23/Inputs!$M23,0)</f>
        <v>0</v>
      </c>
      <c r="M96" s="75">
        <f>IF(AND(OR(Inputs!$N23=0,M$3&lt;Inputs!$N23),M$3&gt;=Inputs!$K23,M$3&lt;=Inputs!$M23+Inputs!$K23-1),Inputs!$L23/Inputs!$M23,0)</f>
        <v>0</v>
      </c>
      <c r="N96" s="75">
        <f>IF(AND(OR(Inputs!$N23=0,N$3&lt;Inputs!$N23),N$3&gt;=Inputs!$K23,N$3&lt;=Inputs!$M23+Inputs!$K23-1),Inputs!$L23/Inputs!$M23,0)</f>
        <v>0</v>
      </c>
      <c r="O96" s="75">
        <f>IF(AND(OR(Inputs!$N23=0,O$3&lt;Inputs!$N23),O$3&gt;=Inputs!$K23,O$3&lt;=Inputs!$M23+Inputs!$K23-1),Inputs!$L23/Inputs!$M23,0)</f>
        <v>0</v>
      </c>
      <c r="P96" s="75">
        <f>IF(AND(OR(Inputs!$N23=0,P$3&lt;Inputs!$N23),P$3&gt;=Inputs!$K23,P$3&lt;=Inputs!$M23+Inputs!$K23-1),Inputs!$L23/Inputs!$M23,0)</f>
        <v>0</v>
      </c>
      <c r="Q96" s="75">
        <f>IF(AND(OR(Inputs!$N23=0,Q$3&lt;Inputs!$N23),Q$3&gt;=Inputs!$K23,Q$3&lt;=Inputs!$M23+Inputs!$K23-1),Inputs!$L23/Inputs!$M23,0)</f>
        <v>0</v>
      </c>
      <c r="R96" s="75">
        <f>IF(AND(OR(Inputs!$N23=0,R$3&lt;Inputs!$N23),R$3&gt;=Inputs!$K23,R$3&lt;=Inputs!$M23+Inputs!$K23-1),Inputs!$L23/Inputs!$M23,0)</f>
        <v>0</v>
      </c>
      <c r="S96" s="75">
        <f>IF(AND(OR(Inputs!$N23=0,S$3&lt;Inputs!$N23),S$3&gt;=Inputs!$K23,S$3&lt;=Inputs!$M23+Inputs!$K23-1),Inputs!$L23/Inputs!$M23,0)</f>
        <v>0</v>
      </c>
      <c r="T96" s="75">
        <f>IF(AND(OR(Inputs!$N23=0,T$3&lt;Inputs!$N23),T$3&gt;=Inputs!$K23,T$3&lt;=Inputs!$M23+Inputs!$K23-1),Inputs!$L23/Inputs!$M23,0)</f>
        <v>0</v>
      </c>
      <c r="U96" s="75">
        <f>IF(AND(OR(Inputs!$N23=0,U$3&lt;Inputs!$N23),U$3&gt;=Inputs!$K23,U$3&lt;=Inputs!$M23+Inputs!$K23-1),Inputs!$L23/Inputs!$M23,0)</f>
        <v>0</v>
      </c>
      <c r="V96" s="76">
        <f>IF(AND(OR(Inputs!$N23=0,V$3&lt;Inputs!$N23),V$3&gt;=Inputs!$K23,V$3&lt;=Inputs!$M23+Inputs!$K23-1),Inputs!$L23/Inputs!$M23,0)</f>
        <v>0</v>
      </c>
      <c r="W96" s="74">
        <f>IF(AND(OR(Inputs!$N23=0,W$3&lt;Inputs!$N23),W$3&gt;=Inputs!$K23,W$3&lt;=Inputs!$M23+Inputs!$K23-1),Inputs!$L23/Inputs!$M23,0)</f>
        <v>0</v>
      </c>
      <c r="X96" s="75">
        <f>IF(AND(OR(Inputs!$N23=0,X$3&lt;Inputs!$N23),X$3&gt;=Inputs!$K23,X$3&lt;=Inputs!$M23+Inputs!$K23-1),Inputs!$L23/Inputs!$M23,0)</f>
        <v>0</v>
      </c>
      <c r="Y96" s="75">
        <f>IF(AND(OR(Inputs!$N23=0,Y$3&lt;Inputs!$N23),Y$3&gt;=Inputs!$K23,Y$3&lt;=Inputs!$M23+Inputs!$K23-1),Inputs!$L23/Inputs!$M23,0)</f>
        <v>0</v>
      </c>
      <c r="Z96" s="75">
        <f>IF(AND(OR(Inputs!$N23=0,Z$3&lt;Inputs!$N23),Z$3&gt;=Inputs!$K23,Z$3&lt;=Inputs!$M23+Inputs!$K23-1),Inputs!$L23/Inputs!$M23,0)</f>
        <v>0</v>
      </c>
      <c r="AA96" s="75">
        <f>IF(AND(OR(Inputs!$N23=0,AA$3&lt;Inputs!$N23),AA$3&gt;=Inputs!$K23,AA$3&lt;=Inputs!$M23+Inputs!$K23-1),Inputs!$L23/Inputs!$M23,0)</f>
        <v>0</v>
      </c>
      <c r="AB96" s="75">
        <f>IF(AND(OR(Inputs!$N23=0,AB$3&lt;Inputs!$N23),AB$3&gt;=Inputs!$K23,AB$3&lt;=Inputs!$M23+Inputs!$K23-1),Inputs!$L23/Inputs!$M23,0)</f>
        <v>0</v>
      </c>
      <c r="AC96" s="75">
        <f>IF(AND(OR(Inputs!$N23=0,AC$3&lt;Inputs!$N23),AC$3&gt;=Inputs!$K23,AC$3&lt;=Inputs!$M23+Inputs!$K23-1),Inputs!$L23/Inputs!$M23,0)</f>
        <v>0</v>
      </c>
      <c r="AD96" s="75">
        <f>IF(AND(OR(Inputs!$N23=0,AD$3&lt;Inputs!$N23),AD$3&gt;=Inputs!$K23,AD$3&lt;=Inputs!$M23+Inputs!$K23-1),Inputs!$L23/Inputs!$M23,0)</f>
        <v>0</v>
      </c>
      <c r="AE96" s="75">
        <f>IF(AND(OR(Inputs!$N23=0,AE$3&lt;Inputs!$N23),AE$3&gt;=Inputs!$K23,AE$3&lt;=Inputs!$M23+Inputs!$K23-1),Inputs!$L23/Inputs!$M23,0)</f>
        <v>0</v>
      </c>
      <c r="AF96" s="75">
        <f>IF(AND(OR(Inputs!$N23=0,AF$3&lt;Inputs!$N23),AF$3&gt;=Inputs!$K23,AF$3&lt;=Inputs!$M23+Inputs!$K23-1),Inputs!$L23/Inputs!$M23,0)</f>
        <v>0</v>
      </c>
      <c r="AG96" s="75">
        <f>IF(AND(OR(Inputs!$N23=0,AG$3&lt;Inputs!$N23),AG$3&gt;=Inputs!$K23,AG$3&lt;=Inputs!$M23+Inputs!$K23-1),Inputs!$L23/Inputs!$M23,0)</f>
        <v>0</v>
      </c>
      <c r="AH96" s="76">
        <f>IF(AND(OR(Inputs!$N23=0,AH$3&lt;Inputs!$N23),AH$3&gt;=Inputs!$K23,AH$3&lt;=Inputs!$M23+Inputs!$K23-1),Inputs!$L23/Inputs!$M23,0)</f>
        <v>0</v>
      </c>
      <c r="AI96" s="74">
        <f>IF(AND(OR(Inputs!$N23=0,AI$3&lt;Inputs!$N23),AI$3&gt;=Inputs!$K23,AI$3&lt;=Inputs!$M23+Inputs!$K23-1),Inputs!$L23/Inputs!$M23,0)</f>
        <v>0</v>
      </c>
      <c r="AJ96" s="75">
        <f>IF(AND(OR(Inputs!$N23=0,AJ$3&lt;Inputs!$N23),AJ$3&gt;=Inputs!$K23,AJ$3&lt;=Inputs!$M23+Inputs!$K23-1),Inputs!$L23/Inputs!$M23,0)</f>
        <v>0</v>
      </c>
      <c r="AK96" s="75">
        <f>IF(AND(OR(Inputs!$N23=0,AK$3&lt;Inputs!$N23),AK$3&gt;=Inputs!$K23,AK$3&lt;=Inputs!$M23+Inputs!$K23-1),Inputs!$L23/Inputs!$M23,0)</f>
        <v>0</v>
      </c>
      <c r="AL96" s="75">
        <f>IF(AND(OR(Inputs!$N23=0,AL$3&lt;Inputs!$N23),AL$3&gt;=Inputs!$K23,AL$3&lt;=Inputs!$M23+Inputs!$K23-1),Inputs!$L23/Inputs!$M23,0)</f>
        <v>0</v>
      </c>
      <c r="AM96" s="75">
        <f>IF(AND(OR(Inputs!$N23=0,AM$3&lt;Inputs!$N23),AM$3&gt;=Inputs!$K23,AM$3&lt;=Inputs!$M23+Inputs!$K23-1),Inputs!$L23/Inputs!$M23,0)</f>
        <v>0</v>
      </c>
      <c r="AN96" s="75">
        <f>IF(AND(OR(Inputs!$N23=0,AN$3&lt;Inputs!$N23),AN$3&gt;=Inputs!$K23,AN$3&lt;=Inputs!$M23+Inputs!$K23-1),Inputs!$L23/Inputs!$M23,0)</f>
        <v>0</v>
      </c>
      <c r="AO96" s="75">
        <f>IF(AND(OR(Inputs!$N23=0,AO$3&lt;Inputs!$N23),AO$3&gt;=Inputs!$K23,AO$3&lt;=Inputs!$M23+Inputs!$K23-1),Inputs!$L23/Inputs!$M23,0)</f>
        <v>0</v>
      </c>
      <c r="AP96" s="75">
        <f>IF(AND(OR(Inputs!$N23=0,AP$3&lt;Inputs!$N23),AP$3&gt;=Inputs!$K23,AP$3&lt;=Inputs!$M23+Inputs!$K23-1),Inputs!$L23/Inputs!$M23,0)</f>
        <v>0</v>
      </c>
      <c r="AQ96" s="75">
        <f>IF(AND(OR(Inputs!$N23=0,AQ$3&lt;Inputs!$N23),AQ$3&gt;=Inputs!$K23,AQ$3&lt;=Inputs!$M23+Inputs!$K23-1),Inputs!$L23/Inputs!$M23,0)</f>
        <v>0</v>
      </c>
      <c r="AR96" s="75">
        <f>IF(AND(OR(Inputs!$N23=0,AR$3&lt;Inputs!$N23),AR$3&gt;=Inputs!$K23,AR$3&lt;=Inputs!$M23+Inputs!$K23-1),Inputs!$L23/Inputs!$M23,0)</f>
        <v>0</v>
      </c>
      <c r="AS96" s="75">
        <f>IF(AND(OR(Inputs!$N23=0,AS$3&lt;Inputs!$N23),AS$3&gt;=Inputs!$K23,AS$3&lt;=Inputs!$M23+Inputs!$K23-1),Inputs!$L23/Inputs!$M23,0)</f>
        <v>0</v>
      </c>
      <c r="AT96" s="76">
        <f>IF(AND(OR(Inputs!$N23=0,AT$3&lt;Inputs!$N23),AT$3&gt;=Inputs!$K23,AT$3&lt;=Inputs!$M23+Inputs!$K23-1),Inputs!$L23/Inputs!$M23,0)</f>
        <v>0</v>
      </c>
      <c r="AU96" s="74">
        <f>IF(AND(OR(Inputs!$N23=0,AU$3&lt;Inputs!$N23),AU$3&gt;=Inputs!$K23,AU$3&lt;=Inputs!$M23+Inputs!$K23-1),Inputs!$L23/Inputs!$M23,0)</f>
        <v>0</v>
      </c>
      <c r="AV96" s="75">
        <f>IF(AND(OR(Inputs!$N23=0,AV$3&lt;Inputs!$N23),AV$3&gt;=Inputs!$K23,AV$3&lt;=Inputs!$M23+Inputs!$K23-1),Inputs!$L23/Inputs!$M23,0)</f>
        <v>0</v>
      </c>
      <c r="AW96" s="75">
        <f>IF(AND(OR(Inputs!$N23=0,AW$3&lt;Inputs!$N23),AW$3&gt;=Inputs!$K23,AW$3&lt;=Inputs!$M23+Inputs!$K23-1),Inputs!$L23/Inputs!$M23,0)</f>
        <v>0</v>
      </c>
      <c r="AX96" s="75">
        <f>IF(AND(OR(Inputs!$N23=0,AX$3&lt;Inputs!$N23),AX$3&gt;=Inputs!$K23,AX$3&lt;=Inputs!$M23+Inputs!$K23-1),Inputs!$L23/Inputs!$M23,0)</f>
        <v>0</v>
      </c>
      <c r="AY96" s="75">
        <f>IF(AND(OR(Inputs!$N23=0,AY$3&lt;Inputs!$N23),AY$3&gt;=Inputs!$K23,AY$3&lt;=Inputs!$M23+Inputs!$K23-1),Inputs!$L23/Inputs!$M23,0)</f>
        <v>0</v>
      </c>
      <c r="AZ96" s="75">
        <f>IF(AND(OR(Inputs!$N23=0,AZ$3&lt;Inputs!$N23),AZ$3&gt;=Inputs!$K23,AZ$3&lt;=Inputs!$M23+Inputs!$K23-1),Inputs!$L23/Inputs!$M23,0)</f>
        <v>0</v>
      </c>
      <c r="BA96" s="75">
        <f>IF(AND(OR(Inputs!$N23=0,BA$3&lt;Inputs!$N23),BA$3&gt;=Inputs!$K23,BA$3&lt;=Inputs!$M23+Inputs!$K23-1),Inputs!$L23/Inputs!$M23,0)</f>
        <v>0</v>
      </c>
      <c r="BB96" s="75">
        <f>IF(AND(OR(Inputs!$N23=0,BB$3&lt;Inputs!$N23),BB$3&gt;=Inputs!$K23,BB$3&lt;=Inputs!$M23+Inputs!$K23-1),Inputs!$L23/Inputs!$M23,0)</f>
        <v>0</v>
      </c>
      <c r="BC96" s="75">
        <f>IF(AND(OR(Inputs!$N23=0,BC$3&lt;Inputs!$N23),BC$3&gt;=Inputs!$K23,BC$3&lt;=Inputs!$M23+Inputs!$K23-1),Inputs!$L23/Inputs!$M23,0)</f>
        <v>0</v>
      </c>
      <c r="BD96" s="75">
        <f>IF(AND(OR(Inputs!$N23=0,BD$3&lt;Inputs!$N23),BD$3&gt;=Inputs!$K23,BD$3&lt;=Inputs!$M23+Inputs!$K23-1),Inputs!$L23/Inputs!$M23,0)</f>
        <v>0</v>
      </c>
      <c r="BE96" s="75">
        <f>IF(AND(OR(Inputs!$N23=0,BE$3&lt;Inputs!$N23),BE$3&gt;=Inputs!$K23,BE$3&lt;=Inputs!$M23+Inputs!$K23-1),Inputs!$L23/Inputs!$M23,0)</f>
        <v>0</v>
      </c>
      <c r="BF96" s="76">
        <f>IF(AND(OR(Inputs!$N23=0,BF$3&lt;Inputs!$N23),BF$3&gt;=Inputs!$K23,BF$3&lt;=Inputs!$M23+Inputs!$K23-1),Inputs!$L23/Inputs!$M23,0)</f>
        <v>0</v>
      </c>
      <c r="BG96" s="74">
        <f>IF(AND(OR(Inputs!$N23=0,BG$3&lt;Inputs!$N23),BG$3&gt;=Inputs!$K23,BG$3&lt;=Inputs!$M23+Inputs!$K23-1),Inputs!$L23/Inputs!$M23,0)</f>
        <v>0</v>
      </c>
      <c r="BH96" s="75">
        <f>IF(AND(OR(Inputs!$N23=0,BH$3&lt;Inputs!$N23),BH$3&gt;=Inputs!$K23,BH$3&lt;=Inputs!$M23+Inputs!$K23-1),Inputs!$L23/Inputs!$M23,0)</f>
        <v>0</v>
      </c>
      <c r="BI96" s="75">
        <f>IF(AND(OR(Inputs!$N23=0,BI$3&lt;Inputs!$N23),BI$3&gt;=Inputs!$K23,BI$3&lt;=Inputs!$M23+Inputs!$K23-1),Inputs!$L23/Inputs!$M23,0)</f>
        <v>0</v>
      </c>
      <c r="BJ96" s="75">
        <f>IF(AND(OR(Inputs!$N23=0,BJ$3&lt;Inputs!$N23),BJ$3&gt;=Inputs!$K23,BJ$3&lt;=Inputs!$M23+Inputs!$K23-1),Inputs!$L23/Inputs!$M23,0)</f>
        <v>0</v>
      </c>
      <c r="BK96" s="75">
        <f>IF(AND(OR(Inputs!$N23=0,BK$3&lt;Inputs!$N23),BK$3&gt;=Inputs!$K23,BK$3&lt;=Inputs!$M23+Inputs!$K23-1),Inputs!$L23/Inputs!$M23,0)</f>
        <v>0</v>
      </c>
      <c r="BL96" s="75">
        <f>IF(AND(OR(Inputs!$N23=0,BL$3&lt;Inputs!$N23),BL$3&gt;=Inputs!$K23,BL$3&lt;=Inputs!$M23+Inputs!$K23-1),Inputs!$L23/Inputs!$M23,0)</f>
        <v>0</v>
      </c>
      <c r="BM96" s="75">
        <f>IF(AND(OR(Inputs!$N23=0,BM$3&lt;Inputs!$N23),BM$3&gt;=Inputs!$K23,BM$3&lt;=Inputs!$M23+Inputs!$K23-1),Inputs!$L23/Inputs!$M23,0)</f>
        <v>0</v>
      </c>
      <c r="BN96" s="75">
        <f>IF(AND(OR(Inputs!$N23=0,BN$3&lt;Inputs!$N23),BN$3&gt;=Inputs!$K23,BN$3&lt;=Inputs!$M23+Inputs!$K23-1),Inputs!$L23/Inputs!$M23,0)</f>
        <v>0</v>
      </c>
      <c r="BO96" s="75">
        <f>IF(AND(OR(Inputs!$N23=0,BO$3&lt;Inputs!$N23),BO$3&gt;=Inputs!$K23,BO$3&lt;=Inputs!$M23+Inputs!$K23-1),Inputs!$L23/Inputs!$M23,0)</f>
        <v>0</v>
      </c>
      <c r="BP96" s="75">
        <f>IF(AND(OR(Inputs!$N23=0,BP$3&lt;Inputs!$N23),BP$3&gt;=Inputs!$K23,BP$3&lt;=Inputs!$M23+Inputs!$K23-1),Inputs!$L23/Inputs!$M23,0)</f>
        <v>0</v>
      </c>
      <c r="BQ96" s="75">
        <f>IF(AND(OR(Inputs!$N23=0,BQ$3&lt;Inputs!$N23),BQ$3&gt;=Inputs!$K23,BQ$3&lt;=Inputs!$M23+Inputs!$K23-1),Inputs!$L23/Inputs!$M23,0)</f>
        <v>0</v>
      </c>
      <c r="BR96" s="76">
        <f>IF(AND(OR(Inputs!$N23=0,BR$3&lt;Inputs!$N23),BR$3&gt;=Inputs!$K23,BR$3&lt;=Inputs!$M23+Inputs!$K23-1),Inputs!$L23/Inputs!$M23,0)</f>
        <v>0</v>
      </c>
    </row>
    <row r="97" spans="1:73" hidden="1" x14ac:dyDescent="0.25">
      <c r="C97" s="72">
        <f t="shared" si="43"/>
        <v>0</v>
      </c>
      <c r="E97" s="73">
        <f t="shared" si="38"/>
        <v>0</v>
      </c>
      <c r="F97" s="73">
        <f t="shared" si="39"/>
        <v>0</v>
      </c>
      <c r="G97" s="73">
        <f t="shared" si="40"/>
        <v>0</v>
      </c>
      <c r="H97" s="73">
        <f t="shared" si="41"/>
        <v>0</v>
      </c>
      <c r="I97" s="73">
        <f t="shared" si="42"/>
        <v>0</v>
      </c>
      <c r="K97" s="74">
        <f>IF(AND(OR(Inputs!$N24=0,K$3&lt;Inputs!$N24),K$3&gt;=Inputs!$K24,K$3&lt;=Inputs!$M24+Inputs!$K24-1),Inputs!$L24/Inputs!$M24,0)</f>
        <v>0</v>
      </c>
      <c r="L97" s="75">
        <f>IF(AND(OR(Inputs!$N24=0,L$3&lt;Inputs!$N24),L$3&gt;=Inputs!$K24,L$3&lt;=Inputs!$M24+Inputs!$K24-1),Inputs!$L24/Inputs!$M24,0)</f>
        <v>0</v>
      </c>
      <c r="M97" s="75">
        <f>IF(AND(OR(Inputs!$N24=0,M$3&lt;Inputs!$N24),M$3&gt;=Inputs!$K24,M$3&lt;=Inputs!$M24+Inputs!$K24-1),Inputs!$L24/Inputs!$M24,0)</f>
        <v>0</v>
      </c>
      <c r="N97" s="75">
        <f>IF(AND(OR(Inputs!$N24=0,N$3&lt;Inputs!$N24),N$3&gt;=Inputs!$K24,N$3&lt;=Inputs!$M24+Inputs!$K24-1),Inputs!$L24/Inputs!$M24,0)</f>
        <v>0</v>
      </c>
      <c r="O97" s="75">
        <f>IF(AND(OR(Inputs!$N24=0,O$3&lt;Inputs!$N24),O$3&gt;=Inputs!$K24,O$3&lt;=Inputs!$M24+Inputs!$K24-1),Inputs!$L24/Inputs!$M24,0)</f>
        <v>0</v>
      </c>
      <c r="P97" s="75">
        <f>IF(AND(OR(Inputs!$N24=0,P$3&lt;Inputs!$N24),P$3&gt;=Inputs!$K24,P$3&lt;=Inputs!$M24+Inputs!$K24-1),Inputs!$L24/Inputs!$M24,0)</f>
        <v>0</v>
      </c>
      <c r="Q97" s="75">
        <f>IF(AND(OR(Inputs!$N24=0,Q$3&lt;Inputs!$N24),Q$3&gt;=Inputs!$K24,Q$3&lt;=Inputs!$M24+Inputs!$K24-1),Inputs!$L24/Inputs!$M24,0)</f>
        <v>0</v>
      </c>
      <c r="R97" s="75">
        <f>IF(AND(OR(Inputs!$N24=0,R$3&lt;Inputs!$N24),R$3&gt;=Inputs!$K24,R$3&lt;=Inputs!$M24+Inputs!$K24-1),Inputs!$L24/Inputs!$M24,0)</f>
        <v>0</v>
      </c>
      <c r="S97" s="75">
        <f>IF(AND(OR(Inputs!$N24=0,S$3&lt;Inputs!$N24),S$3&gt;=Inputs!$K24,S$3&lt;=Inputs!$M24+Inputs!$K24-1),Inputs!$L24/Inputs!$M24,0)</f>
        <v>0</v>
      </c>
      <c r="T97" s="75">
        <f>IF(AND(OR(Inputs!$N24=0,T$3&lt;Inputs!$N24),T$3&gt;=Inputs!$K24,T$3&lt;=Inputs!$M24+Inputs!$K24-1),Inputs!$L24/Inputs!$M24,0)</f>
        <v>0</v>
      </c>
      <c r="U97" s="75">
        <f>IF(AND(OR(Inputs!$N24=0,U$3&lt;Inputs!$N24),U$3&gt;=Inputs!$K24,U$3&lt;=Inputs!$M24+Inputs!$K24-1),Inputs!$L24/Inputs!$M24,0)</f>
        <v>0</v>
      </c>
      <c r="V97" s="76">
        <f>IF(AND(OR(Inputs!$N24=0,V$3&lt;Inputs!$N24),V$3&gt;=Inputs!$K24,V$3&lt;=Inputs!$M24+Inputs!$K24-1),Inputs!$L24/Inputs!$M24,0)</f>
        <v>0</v>
      </c>
      <c r="W97" s="74">
        <f>IF(AND(OR(Inputs!$N24=0,W$3&lt;Inputs!$N24),W$3&gt;=Inputs!$K24,W$3&lt;=Inputs!$M24+Inputs!$K24-1),Inputs!$L24/Inputs!$M24,0)</f>
        <v>0</v>
      </c>
      <c r="X97" s="75">
        <f>IF(AND(OR(Inputs!$N24=0,X$3&lt;Inputs!$N24),X$3&gt;=Inputs!$K24,X$3&lt;=Inputs!$M24+Inputs!$K24-1),Inputs!$L24/Inputs!$M24,0)</f>
        <v>0</v>
      </c>
      <c r="Y97" s="75">
        <f>IF(AND(OR(Inputs!$N24=0,Y$3&lt;Inputs!$N24),Y$3&gt;=Inputs!$K24,Y$3&lt;=Inputs!$M24+Inputs!$K24-1),Inputs!$L24/Inputs!$M24,0)</f>
        <v>0</v>
      </c>
      <c r="Z97" s="75">
        <f>IF(AND(OR(Inputs!$N24=0,Z$3&lt;Inputs!$N24),Z$3&gt;=Inputs!$K24,Z$3&lt;=Inputs!$M24+Inputs!$K24-1),Inputs!$L24/Inputs!$M24,0)</f>
        <v>0</v>
      </c>
      <c r="AA97" s="75">
        <f>IF(AND(OR(Inputs!$N24=0,AA$3&lt;Inputs!$N24),AA$3&gt;=Inputs!$K24,AA$3&lt;=Inputs!$M24+Inputs!$K24-1),Inputs!$L24/Inputs!$M24,0)</f>
        <v>0</v>
      </c>
      <c r="AB97" s="75">
        <f>IF(AND(OR(Inputs!$N24=0,AB$3&lt;Inputs!$N24),AB$3&gt;=Inputs!$K24,AB$3&lt;=Inputs!$M24+Inputs!$K24-1),Inputs!$L24/Inputs!$M24,0)</f>
        <v>0</v>
      </c>
      <c r="AC97" s="75">
        <f>IF(AND(OR(Inputs!$N24=0,AC$3&lt;Inputs!$N24),AC$3&gt;=Inputs!$K24,AC$3&lt;=Inputs!$M24+Inputs!$K24-1),Inputs!$L24/Inputs!$M24,0)</f>
        <v>0</v>
      </c>
      <c r="AD97" s="75">
        <f>IF(AND(OR(Inputs!$N24=0,AD$3&lt;Inputs!$N24),AD$3&gt;=Inputs!$K24,AD$3&lt;=Inputs!$M24+Inputs!$K24-1),Inputs!$L24/Inputs!$M24,0)</f>
        <v>0</v>
      </c>
      <c r="AE97" s="75">
        <f>IF(AND(OR(Inputs!$N24=0,AE$3&lt;Inputs!$N24),AE$3&gt;=Inputs!$K24,AE$3&lt;=Inputs!$M24+Inputs!$K24-1),Inputs!$L24/Inputs!$M24,0)</f>
        <v>0</v>
      </c>
      <c r="AF97" s="75">
        <f>IF(AND(OR(Inputs!$N24=0,AF$3&lt;Inputs!$N24),AF$3&gt;=Inputs!$K24,AF$3&lt;=Inputs!$M24+Inputs!$K24-1),Inputs!$L24/Inputs!$M24,0)</f>
        <v>0</v>
      </c>
      <c r="AG97" s="75">
        <f>IF(AND(OR(Inputs!$N24=0,AG$3&lt;Inputs!$N24),AG$3&gt;=Inputs!$K24,AG$3&lt;=Inputs!$M24+Inputs!$K24-1),Inputs!$L24/Inputs!$M24,0)</f>
        <v>0</v>
      </c>
      <c r="AH97" s="76">
        <f>IF(AND(OR(Inputs!$N24=0,AH$3&lt;Inputs!$N24),AH$3&gt;=Inputs!$K24,AH$3&lt;=Inputs!$M24+Inputs!$K24-1),Inputs!$L24/Inputs!$M24,0)</f>
        <v>0</v>
      </c>
      <c r="AI97" s="74">
        <f>IF(AND(OR(Inputs!$N24=0,AI$3&lt;Inputs!$N24),AI$3&gt;=Inputs!$K24,AI$3&lt;=Inputs!$M24+Inputs!$K24-1),Inputs!$L24/Inputs!$M24,0)</f>
        <v>0</v>
      </c>
      <c r="AJ97" s="75">
        <f>IF(AND(OR(Inputs!$N24=0,AJ$3&lt;Inputs!$N24),AJ$3&gt;=Inputs!$K24,AJ$3&lt;=Inputs!$M24+Inputs!$K24-1),Inputs!$L24/Inputs!$M24,0)</f>
        <v>0</v>
      </c>
      <c r="AK97" s="75">
        <f>IF(AND(OR(Inputs!$N24=0,AK$3&lt;Inputs!$N24),AK$3&gt;=Inputs!$K24,AK$3&lt;=Inputs!$M24+Inputs!$K24-1),Inputs!$L24/Inputs!$M24,0)</f>
        <v>0</v>
      </c>
      <c r="AL97" s="75">
        <f>IF(AND(OR(Inputs!$N24=0,AL$3&lt;Inputs!$N24),AL$3&gt;=Inputs!$K24,AL$3&lt;=Inputs!$M24+Inputs!$K24-1),Inputs!$L24/Inputs!$M24,0)</f>
        <v>0</v>
      </c>
      <c r="AM97" s="75">
        <f>IF(AND(OR(Inputs!$N24=0,AM$3&lt;Inputs!$N24),AM$3&gt;=Inputs!$K24,AM$3&lt;=Inputs!$M24+Inputs!$K24-1),Inputs!$L24/Inputs!$M24,0)</f>
        <v>0</v>
      </c>
      <c r="AN97" s="75">
        <f>IF(AND(OR(Inputs!$N24=0,AN$3&lt;Inputs!$N24),AN$3&gt;=Inputs!$K24,AN$3&lt;=Inputs!$M24+Inputs!$K24-1),Inputs!$L24/Inputs!$M24,0)</f>
        <v>0</v>
      </c>
      <c r="AO97" s="75">
        <f>IF(AND(OR(Inputs!$N24=0,AO$3&lt;Inputs!$N24),AO$3&gt;=Inputs!$K24,AO$3&lt;=Inputs!$M24+Inputs!$K24-1),Inputs!$L24/Inputs!$M24,0)</f>
        <v>0</v>
      </c>
      <c r="AP97" s="75">
        <f>IF(AND(OR(Inputs!$N24=0,AP$3&lt;Inputs!$N24),AP$3&gt;=Inputs!$K24,AP$3&lt;=Inputs!$M24+Inputs!$K24-1),Inputs!$L24/Inputs!$M24,0)</f>
        <v>0</v>
      </c>
      <c r="AQ97" s="75">
        <f>IF(AND(OR(Inputs!$N24=0,AQ$3&lt;Inputs!$N24),AQ$3&gt;=Inputs!$K24,AQ$3&lt;=Inputs!$M24+Inputs!$K24-1),Inputs!$L24/Inputs!$M24,0)</f>
        <v>0</v>
      </c>
      <c r="AR97" s="75">
        <f>IF(AND(OR(Inputs!$N24=0,AR$3&lt;Inputs!$N24),AR$3&gt;=Inputs!$K24,AR$3&lt;=Inputs!$M24+Inputs!$K24-1),Inputs!$L24/Inputs!$M24,0)</f>
        <v>0</v>
      </c>
      <c r="AS97" s="75">
        <f>IF(AND(OR(Inputs!$N24=0,AS$3&lt;Inputs!$N24),AS$3&gt;=Inputs!$K24,AS$3&lt;=Inputs!$M24+Inputs!$K24-1),Inputs!$L24/Inputs!$M24,0)</f>
        <v>0</v>
      </c>
      <c r="AT97" s="76">
        <f>IF(AND(OR(Inputs!$N24=0,AT$3&lt;Inputs!$N24),AT$3&gt;=Inputs!$K24,AT$3&lt;=Inputs!$M24+Inputs!$K24-1),Inputs!$L24/Inputs!$M24,0)</f>
        <v>0</v>
      </c>
      <c r="AU97" s="74">
        <f>IF(AND(OR(Inputs!$N24=0,AU$3&lt;Inputs!$N24),AU$3&gt;=Inputs!$K24,AU$3&lt;=Inputs!$M24+Inputs!$K24-1),Inputs!$L24/Inputs!$M24,0)</f>
        <v>0</v>
      </c>
      <c r="AV97" s="75">
        <f>IF(AND(OR(Inputs!$N24=0,AV$3&lt;Inputs!$N24),AV$3&gt;=Inputs!$K24,AV$3&lt;=Inputs!$M24+Inputs!$K24-1),Inputs!$L24/Inputs!$M24,0)</f>
        <v>0</v>
      </c>
      <c r="AW97" s="75">
        <f>IF(AND(OR(Inputs!$N24=0,AW$3&lt;Inputs!$N24),AW$3&gt;=Inputs!$K24,AW$3&lt;=Inputs!$M24+Inputs!$K24-1),Inputs!$L24/Inputs!$M24,0)</f>
        <v>0</v>
      </c>
      <c r="AX97" s="75">
        <f>IF(AND(OR(Inputs!$N24=0,AX$3&lt;Inputs!$N24),AX$3&gt;=Inputs!$K24,AX$3&lt;=Inputs!$M24+Inputs!$K24-1),Inputs!$L24/Inputs!$M24,0)</f>
        <v>0</v>
      </c>
      <c r="AY97" s="75">
        <f>IF(AND(OR(Inputs!$N24=0,AY$3&lt;Inputs!$N24),AY$3&gt;=Inputs!$K24,AY$3&lt;=Inputs!$M24+Inputs!$K24-1),Inputs!$L24/Inputs!$M24,0)</f>
        <v>0</v>
      </c>
      <c r="AZ97" s="75">
        <f>IF(AND(OR(Inputs!$N24=0,AZ$3&lt;Inputs!$N24),AZ$3&gt;=Inputs!$K24,AZ$3&lt;=Inputs!$M24+Inputs!$K24-1),Inputs!$L24/Inputs!$M24,0)</f>
        <v>0</v>
      </c>
      <c r="BA97" s="75">
        <f>IF(AND(OR(Inputs!$N24=0,BA$3&lt;Inputs!$N24),BA$3&gt;=Inputs!$K24,BA$3&lt;=Inputs!$M24+Inputs!$K24-1),Inputs!$L24/Inputs!$M24,0)</f>
        <v>0</v>
      </c>
      <c r="BB97" s="75">
        <f>IF(AND(OR(Inputs!$N24=0,BB$3&lt;Inputs!$N24),BB$3&gt;=Inputs!$K24,BB$3&lt;=Inputs!$M24+Inputs!$K24-1),Inputs!$L24/Inputs!$M24,0)</f>
        <v>0</v>
      </c>
      <c r="BC97" s="75">
        <f>IF(AND(OR(Inputs!$N24=0,BC$3&lt;Inputs!$N24),BC$3&gt;=Inputs!$K24,BC$3&lt;=Inputs!$M24+Inputs!$K24-1),Inputs!$L24/Inputs!$M24,0)</f>
        <v>0</v>
      </c>
      <c r="BD97" s="75">
        <f>IF(AND(OR(Inputs!$N24=0,BD$3&lt;Inputs!$N24),BD$3&gt;=Inputs!$K24,BD$3&lt;=Inputs!$M24+Inputs!$K24-1),Inputs!$L24/Inputs!$M24,0)</f>
        <v>0</v>
      </c>
      <c r="BE97" s="75">
        <f>IF(AND(OR(Inputs!$N24=0,BE$3&lt;Inputs!$N24),BE$3&gt;=Inputs!$K24,BE$3&lt;=Inputs!$M24+Inputs!$K24-1),Inputs!$L24/Inputs!$M24,0)</f>
        <v>0</v>
      </c>
      <c r="BF97" s="76">
        <f>IF(AND(OR(Inputs!$N24=0,BF$3&lt;Inputs!$N24),BF$3&gt;=Inputs!$K24,BF$3&lt;=Inputs!$M24+Inputs!$K24-1),Inputs!$L24/Inputs!$M24,0)</f>
        <v>0</v>
      </c>
      <c r="BG97" s="74">
        <f>IF(AND(OR(Inputs!$N24=0,BG$3&lt;Inputs!$N24),BG$3&gt;=Inputs!$K24,BG$3&lt;=Inputs!$M24+Inputs!$K24-1),Inputs!$L24/Inputs!$M24,0)</f>
        <v>0</v>
      </c>
      <c r="BH97" s="75">
        <f>IF(AND(OR(Inputs!$N24=0,BH$3&lt;Inputs!$N24),BH$3&gt;=Inputs!$K24,BH$3&lt;=Inputs!$M24+Inputs!$K24-1),Inputs!$L24/Inputs!$M24,0)</f>
        <v>0</v>
      </c>
      <c r="BI97" s="75">
        <f>IF(AND(OR(Inputs!$N24=0,BI$3&lt;Inputs!$N24),BI$3&gt;=Inputs!$K24,BI$3&lt;=Inputs!$M24+Inputs!$K24-1),Inputs!$L24/Inputs!$M24,0)</f>
        <v>0</v>
      </c>
      <c r="BJ97" s="75">
        <f>IF(AND(OR(Inputs!$N24=0,BJ$3&lt;Inputs!$N24),BJ$3&gt;=Inputs!$K24,BJ$3&lt;=Inputs!$M24+Inputs!$K24-1),Inputs!$L24/Inputs!$M24,0)</f>
        <v>0</v>
      </c>
      <c r="BK97" s="75">
        <f>IF(AND(OR(Inputs!$N24=0,BK$3&lt;Inputs!$N24),BK$3&gt;=Inputs!$K24,BK$3&lt;=Inputs!$M24+Inputs!$K24-1),Inputs!$L24/Inputs!$M24,0)</f>
        <v>0</v>
      </c>
      <c r="BL97" s="75">
        <f>IF(AND(OR(Inputs!$N24=0,BL$3&lt;Inputs!$N24),BL$3&gt;=Inputs!$K24,BL$3&lt;=Inputs!$M24+Inputs!$K24-1),Inputs!$L24/Inputs!$M24,0)</f>
        <v>0</v>
      </c>
      <c r="BM97" s="75">
        <f>IF(AND(OR(Inputs!$N24=0,BM$3&lt;Inputs!$N24),BM$3&gt;=Inputs!$K24,BM$3&lt;=Inputs!$M24+Inputs!$K24-1),Inputs!$L24/Inputs!$M24,0)</f>
        <v>0</v>
      </c>
      <c r="BN97" s="75">
        <f>IF(AND(OR(Inputs!$N24=0,BN$3&lt;Inputs!$N24),BN$3&gt;=Inputs!$K24,BN$3&lt;=Inputs!$M24+Inputs!$K24-1),Inputs!$L24/Inputs!$M24,0)</f>
        <v>0</v>
      </c>
      <c r="BO97" s="75">
        <f>IF(AND(OR(Inputs!$N24=0,BO$3&lt;Inputs!$N24),BO$3&gt;=Inputs!$K24,BO$3&lt;=Inputs!$M24+Inputs!$K24-1),Inputs!$L24/Inputs!$M24,0)</f>
        <v>0</v>
      </c>
      <c r="BP97" s="75">
        <f>IF(AND(OR(Inputs!$N24=0,BP$3&lt;Inputs!$N24),BP$3&gt;=Inputs!$K24,BP$3&lt;=Inputs!$M24+Inputs!$K24-1),Inputs!$L24/Inputs!$M24,0)</f>
        <v>0</v>
      </c>
      <c r="BQ97" s="75">
        <f>IF(AND(OR(Inputs!$N24=0,BQ$3&lt;Inputs!$N24),BQ$3&gt;=Inputs!$K24,BQ$3&lt;=Inputs!$M24+Inputs!$K24-1),Inputs!$L24/Inputs!$M24,0)</f>
        <v>0</v>
      </c>
      <c r="BR97" s="76">
        <f>IF(AND(OR(Inputs!$N24=0,BR$3&lt;Inputs!$N24),BR$3&gt;=Inputs!$K24,BR$3&lt;=Inputs!$M24+Inputs!$K24-1),Inputs!$L24/Inputs!$M24,0)</f>
        <v>0</v>
      </c>
    </row>
    <row r="98" spans="1:73" hidden="1" x14ac:dyDescent="0.25">
      <c r="C98" s="72">
        <f t="shared" si="43"/>
        <v>0</v>
      </c>
      <c r="E98" s="73">
        <f t="shared" si="38"/>
        <v>0</v>
      </c>
      <c r="F98" s="73">
        <f t="shared" si="39"/>
        <v>0</v>
      </c>
      <c r="G98" s="73">
        <f t="shared" si="40"/>
        <v>0</v>
      </c>
      <c r="H98" s="73">
        <f t="shared" si="41"/>
        <v>0</v>
      </c>
      <c r="I98" s="73">
        <f t="shared" si="42"/>
        <v>0</v>
      </c>
      <c r="K98" s="74">
        <f>IF(AND(OR(Inputs!$N25=0,K$3&lt;Inputs!$N25),K$3&gt;=Inputs!$K25,K$3&lt;=Inputs!$M25+Inputs!$K25-1),Inputs!$L25/Inputs!$M25,0)</f>
        <v>0</v>
      </c>
      <c r="L98" s="75">
        <f>IF(AND(OR(Inputs!$N25=0,L$3&lt;Inputs!$N25),L$3&gt;=Inputs!$K25,L$3&lt;=Inputs!$M25+Inputs!$K25-1),Inputs!$L25/Inputs!$M25,0)</f>
        <v>0</v>
      </c>
      <c r="M98" s="75">
        <f>IF(AND(OR(Inputs!$N25=0,M$3&lt;Inputs!$N25),M$3&gt;=Inputs!$K25,M$3&lt;=Inputs!$M25+Inputs!$K25-1),Inputs!$L25/Inputs!$M25,0)</f>
        <v>0</v>
      </c>
      <c r="N98" s="75">
        <f>IF(AND(OR(Inputs!$N25=0,N$3&lt;Inputs!$N25),N$3&gt;=Inputs!$K25,N$3&lt;=Inputs!$M25+Inputs!$K25-1),Inputs!$L25/Inputs!$M25,0)</f>
        <v>0</v>
      </c>
      <c r="O98" s="75">
        <f>IF(AND(OR(Inputs!$N25=0,O$3&lt;Inputs!$N25),O$3&gt;=Inputs!$K25,O$3&lt;=Inputs!$M25+Inputs!$K25-1),Inputs!$L25/Inputs!$M25,0)</f>
        <v>0</v>
      </c>
      <c r="P98" s="75">
        <f>IF(AND(OR(Inputs!$N25=0,P$3&lt;Inputs!$N25),P$3&gt;=Inputs!$K25,P$3&lt;=Inputs!$M25+Inputs!$K25-1),Inputs!$L25/Inputs!$M25,0)</f>
        <v>0</v>
      </c>
      <c r="Q98" s="75">
        <f>IF(AND(OR(Inputs!$N25=0,Q$3&lt;Inputs!$N25),Q$3&gt;=Inputs!$K25,Q$3&lt;=Inputs!$M25+Inputs!$K25-1),Inputs!$L25/Inputs!$M25,0)</f>
        <v>0</v>
      </c>
      <c r="R98" s="75">
        <f>IF(AND(OR(Inputs!$N25=0,R$3&lt;Inputs!$N25),R$3&gt;=Inputs!$K25,R$3&lt;=Inputs!$M25+Inputs!$K25-1),Inputs!$L25/Inputs!$M25,0)</f>
        <v>0</v>
      </c>
      <c r="S98" s="75">
        <f>IF(AND(OR(Inputs!$N25=0,S$3&lt;Inputs!$N25),S$3&gt;=Inputs!$K25,S$3&lt;=Inputs!$M25+Inputs!$K25-1),Inputs!$L25/Inputs!$M25,0)</f>
        <v>0</v>
      </c>
      <c r="T98" s="75">
        <f>IF(AND(OR(Inputs!$N25=0,T$3&lt;Inputs!$N25),T$3&gt;=Inputs!$K25,T$3&lt;=Inputs!$M25+Inputs!$K25-1),Inputs!$L25/Inputs!$M25,0)</f>
        <v>0</v>
      </c>
      <c r="U98" s="75">
        <f>IF(AND(OR(Inputs!$N25=0,U$3&lt;Inputs!$N25),U$3&gt;=Inputs!$K25,U$3&lt;=Inputs!$M25+Inputs!$K25-1),Inputs!$L25/Inputs!$M25,0)</f>
        <v>0</v>
      </c>
      <c r="V98" s="76">
        <f>IF(AND(OR(Inputs!$N25=0,V$3&lt;Inputs!$N25),V$3&gt;=Inputs!$K25,V$3&lt;=Inputs!$M25+Inputs!$K25-1),Inputs!$L25/Inputs!$M25,0)</f>
        <v>0</v>
      </c>
      <c r="W98" s="74">
        <f>IF(AND(OR(Inputs!$N25=0,W$3&lt;Inputs!$N25),W$3&gt;=Inputs!$K25,W$3&lt;=Inputs!$M25+Inputs!$K25-1),Inputs!$L25/Inputs!$M25,0)</f>
        <v>0</v>
      </c>
      <c r="X98" s="75">
        <f>IF(AND(OR(Inputs!$N25=0,X$3&lt;Inputs!$N25),X$3&gt;=Inputs!$K25,X$3&lt;=Inputs!$M25+Inputs!$K25-1),Inputs!$L25/Inputs!$M25,0)</f>
        <v>0</v>
      </c>
      <c r="Y98" s="75">
        <f>IF(AND(OR(Inputs!$N25=0,Y$3&lt;Inputs!$N25),Y$3&gt;=Inputs!$K25,Y$3&lt;=Inputs!$M25+Inputs!$K25-1),Inputs!$L25/Inputs!$M25,0)</f>
        <v>0</v>
      </c>
      <c r="Z98" s="75">
        <f>IF(AND(OR(Inputs!$N25=0,Z$3&lt;Inputs!$N25),Z$3&gt;=Inputs!$K25,Z$3&lt;=Inputs!$M25+Inputs!$K25-1),Inputs!$L25/Inputs!$M25,0)</f>
        <v>0</v>
      </c>
      <c r="AA98" s="75">
        <f>IF(AND(OR(Inputs!$N25=0,AA$3&lt;Inputs!$N25),AA$3&gt;=Inputs!$K25,AA$3&lt;=Inputs!$M25+Inputs!$K25-1),Inputs!$L25/Inputs!$M25,0)</f>
        <v>0</v>
      </c>
      <c r="AB98" s="75">
        <f>IF(AND(OR(Inputs!$N25=0,AB$3&lt;Inputs!$N25),AB$3&gt;=Inputs!$K25,AB$3&lt;=Inputs!$M25+Inputs!$K25-1),Inputs!$L25/Inputs!$M25,0)</f>
        <v>0</v>
      </c>
      <c r="AC98" s="75">
        <f>IF(AND(OR(Inputs!$N25=0,AC$3&lt;Inputs!$N25),AC$3&gt;=Inputs!$K25,AC$3&lt;=Inputs!$M25+Inputs!$K25-1),Inputs!$L25/Inputs!$M25,0)</f>
        <v>0</v>
      </c>
      <c r="AD98" s="75">
        <f>IF(AND(OR(Inputs!$N25=0,AD$3&lt;Inputs!$N25),AD$3&gt;=Inputs!$K25,AD$3&lt;=Inputs!$M25+Inputs!$K25-1),Inputs!$L25/Inputs!$M25,0)</f>
        <v>0</v>
      </c>
      <c r="AE98" s="75">
        <f>IF(AND(OR(Inputs!$N25=0,AE$3&lt;Inputs!$N25),AE$3&gt;=Inputs!$K25,AE$3&lt;=Inputs!$M25+Inputs!$K25-1),Inputs!$L25/Inputs!$M25,0)</f>
        <v>0</v>
      </c>
      <c r="AF98" s="75">
        <f>IF(AND(OR(Inputs!$N25=0,AF$3&lt;Inputs!$N25),AF$3&gt;=Inputs!$K25,AF$3&lt;=Inputs!$M25+Inputs!$K25-1),Inputs!$L25/Inputs!$M25,0)</f>
        <v>0</v>
      </c>
      <c r="AG98" s="75">
        <f>IF(AND(OR(Inputs!$N25=0,AG$3&lt;Inputs!$N25),AG$3&gt;=Inputs!$K25,AG$3&lt;=Inputs!$M25+Inputs!$K25-1),Inputs!$L25/Inputs!$M25,0)</f>
        <v>0</v>
      </c>
      <c r="AH98" s="76">
        <f>IF(AND(OR(Inputs!$N25=0,AH$3&lt;Inputs!$N25),AH$3&gt;=Inputs!$K25,AH$3&lt;=Inputs!$M25+Inputs!$K25-1),Inputs!$L25/Inputs!$M25,0)</f>
        <v>0</v>
      </c>
      <c r="AI98" s="74">
        <f>IF(AND(OR(Inputs!$N25=0,AI$3&lt;Inputs!$N25),AI$3&gt;=Inputs!$K25,AI$3&lt;=Inputs!$M25+Inputs!$K25-1),Inputs!$L25/Inputs!$M25,0)</f>
        <v>0</v>
      </c>
      <c r="AJ98" s="75">
        <f>IF(AND(OR(Inputs!$N25=0,AJ$3&lt;Inputs!$N25),AJ$3&gt;=Inputs!$K25,AJ$3&lt;=Inputs!$M25+Inputs!$K25-1),Inputs!$L25/Inputs!$M25,0)</f>
        <v>0</v>
      </c>
      <c r="AK98" s="75">
        <f>IF(AND(OR(Inputs!$N25=0,AK$3&lt;Inputs!$N25),AK$3&gt;=Inputs!$K25,AK$3&lt;=Inputs!$M25+Inputs!$K25-1),Inputs!$L25/Inputs!$M25,0)</f>
        <v>0</v>
      </c>
      <c r="AL98" s="75">
        <f>IF(AND(OR(Inputs!$N25=0,AL$3&lt;Inputs!$N25),AL$3&gt;=Inputs!$K25,AL$3&lt;=Inputs!$M25+Inputs!$K25-1),Inputs!$L25/Inputs!$M25,0)</f>
        <v>0</v>
      </c>
      <c r="AM98" s="75">
        <f>IF(AND(OR(Inputs!$N25=0,AM$3&lt;Inputs!$N25),AM$3&gt;=Inputs!$K25,AM$3&lt;=Inputs!$M25+Inputs!$K25-1),Inputs!$L25/Inputs!$M25,0)</f>
        <v>0</v>
      </c>
      <c r="AN98" s="75">
        <f>IF(AND(OR(Inputs!$N25=0,AN$3&lt;Inputs!$N25),AN$3&gt;=Inputs!$K25,AN$3&lt;=Inputs!$M25+Inputs!$K25-1),Inputs!$L25/Inputs!$M25,0)</f>
        <v>0</v>
      </c>
      <c r="AO98" s="75">
        <f>IF(AND(OR(Inputs!$N25=0,AO$3&lt;Inputs!$N25),AO$3&gt;=Inputs!$K25,AO$3&lt;=Inputs!$M25+Inputs!$K25-1),Inputs!$L25/Inputs!$M25,0)</f>
        <v>0</v>
      </c>
      <c r="AP98" s="75">
        <f>IF(AND(OR(Inputs!$N25=0,AP$3&lt;Inputs!$N25),AP$3&gt;=Inputs!$K25,AP$3&lt;=Inputs!$M25+Inputs!$K25-1),Inputs!$L25/Inputs!$M25,0)</f>
        <v>0</v>
      </c>
      <c r="AQ98" s="75">
        <f>IF(AND(OR(Inputs!$N25=0,AQ$3&lt;Inputs!$N25),AQ$3&gt;=Inputs!$K25,AQ$3&lt;=Inputs!$M25+Inputs!$K25-1),Inputs!$L25/Inputs!$M25,0)</f>
        <v>0</v>
      </c>
      <c r="AR98" s="75">
        <f>IF(AND(OR(Inputs!$N25=0,AR$3&lt;Inputs!$N25),AR$3&gt;=Inputs!$K25,AR$3&lt;=Inputs!$M25+Inputs!$K25-1),Inputs!$L25/Inputs!$M25,0)</f>
        <v>0</v>
      </c>
      <c r="AS98" s="75">
        <f>IF(AND(OR(Inputs!$N25=0,AS$3&lt;Inputs!$N25),AS$3&gt;=Inputs!$K25,AS$3&lt;=Inputs!$M25+Inputs!$K25-1),Inputs!$L25/Inputs!$M25,0)</f>
        <v>0</v>
      </c>
      <c r="AT98" s="76">
        <f>IF(AND(OR(Inputs!$N25=0,AT$3&lt;Inputs!$N25),AT$3&gt;=Inputs!$K25,AT$3&lt;=Inputs!$M25+Inputs!$K25-1),Inputs!$L25/Inputs!$M25,0)</f>
        <v>0</v>
      </c>
      <c r="AU98" s="74">
        <f>IF(AND(OR(Inputs!$N25=0,AU$3&lt;Inputs!$N25),AU$3&gt;=Inputs!$K25,AU$3&lt;=Inputs!$M25+Inputs!$K25-1),Inputs!$L25/Inputs!$M25,0)</f>
        <v>0</v>
      </c>
      <c r="AV98" s="75">
        <f>IF(AND(OR(Inputs!$N25=0,AV$3&lt;Inputs!$N25),AV$3&gt;=Inputs!$K25,AV$3&lt;=Inputs!$M25+Inputs!$K25-1),Inputs!$L25/Inputs!$M25,0)</f>
        <v>0</v>
      </c>
      <c r="AW98" s="75">
        <f>IF(AND(OR(Inputs!$N25=0,AW$3&lt;Inputs!$N25),AW$3&gt;=Inputs!$K25,AW$3&lt;=Inputs!$M25+Inputs!$K25-1),Inputs!$L25/Inputs!$M25,0)</f>
        <v>0</v>
      </c>
      <c r="AX98" s="75">
        <f>IF(AND(OR(Inputs!$N25=0,AX$3&lt;Inputs!$N25),AX$3&gt;=Inputs!$K25,AX$3&lt;=Inputs!$M25+Inputs!$K25-1),Inputs!$L25/Inputs!$M25,0)</f>
        <v>0</v>
      </c>
      <c r="AY98" s="75">
        <f>IF(AND(OR(Inputs!$N25=0,AY$3&lt;Inputs!$N25),AY$3&gt;=Inputs!$K25,AY$3&lt;=Inputs!$M25+Inputs!$K25-1),Inputs!$L25/Inputs!$M25,0)</f>
        <v>0</v>
      </c>
      <c r="AZ98" s="75">
        <f>IF(AND(OR(Inputs!$N25=0,AZ$3&lt;Inputs!$N25),AZ$3&gt;=Inputs!$K25,AZ$3&lt;=Inputs!$M25+Inputs!$K25-1),Inputs!$L25/Inputs!$M25,0)</f>
        <v>0</v>
      </c>
      <c r="BA98" s="75">
        <f>IF(AND(OR(Inputs!$N25=0,BA$3&lt;Inputs!$N25),BA$3&gt;=Inputs!$K25,BA$3&lt;=Inputs!$M25+Inputs!$K25-1),Inputs!$L25/Inputs!$M25,0)</f>
        <v>0</v>
      </c>
      <c r="BB98" s="75">
        <f>IF(AND(OR(Inputs!$N25=0,BB$3&lt;Inputs!$N25),BB$3&gt;=Inputs!$K25,BB$3&lt;=Inputs!$M25+Inputs!$K25-1),Inputs!$L25/Inputs!$M25,0)</f>
        <v>0</v>
      </c>
      <c r="BC98" s="75">
        <f>IF(AND(OR(Inputs!$N25=0,BC$3&lt;Inputs!$N25),BC$3&gt;=Inputs!$K25,BC$3&lt;=Inputs!$M25+Inputs!$K25-1),Inputs!$L25/Inputs!$M25,0)</f>
        <v>0</v>
      </c>
      <c r="BD98" s="75">
        <f>IF(AND(OR(Inputs!$N25=0,BD$3&lt;Inputs!$N25),BD$3&gt;=Inputs!$K25,BD$3&lt;=Inputs!$M25+Inputs!$K25-1),Inputs!$L25/Inputs!$M25,0)</f>
        <v>0</v>
      </c>
      <c r="BE98" s="75">
        <f>IF(AND(OR(Inputs!$N25=0,BE$3&lt;Inputs!$N25),BE$3&gt;=Inputs!$K25,BE$3&lt;=Inputs!$M25+Inputs!$K25-1),Inputs!$L25/Inputs!$M25,0)</f>
        <v>0</v>
      </c>
      <c r="BF98" s="76">
        <f>IF(AND(OR(Inputs!$N25=0,BF$3&lt;Inputs!$N25),BF$3&gt;=Inputs!$K25,BF$3&lt;=Inputs!$M25+Inputs!$K25-1),Inputs!$L25/Inputs!$M25,0)</f>
        <v>0</v>
      </c>
      <c r="BG98" s="74">
        <f>IF(AND(OR(Inputs!$N25=0,BG$3&lt;Inputs!$N25),BG$3&gt;=Inputs!$K25,BG$3&lt;=Inputs!$M25+Inputs!$K25-1),Inputs!$L25/Inputs!$M25,0)</f>
        <v>0</v>
      </c>
      <c r="BH98" s="75">
        <f>IF(AND(OR(Inputs!$N25=0,BH$3&lt;Inputs!$N25),BH$3&gt;=Inputs!$K25,BH$3&lt;=Inputs!$M25+Inputs!$K25-1),Inputs!$L25/Inputs!$M25,0)</f>
        <v>0</v>
      </c>
      <c r="BI98" s="75">
        <f>IF(AND(OR(Inputs!$N25=0,BI$3&lt;Inputs!$N25),BI$3&gt;=Inputs!$K25,BI$3&lt;=Inputs!$M25+Inputs!$K25-1),Inputs!$L25/Inputs!$M25,0)</f>
        <v>0</v>
      </c>
      <c r="BJ98" s="75">
        <f>IF(AND(OR(Inputs!$N25=0,BJ$3&lt;Inputs!$N25),BJ$3&gt;=Inputs!$K25,BJ$3&lt;=Inputs!$M25+Inputs!$K25-1),Inputs!$L25/Inputs!$M25,0)</f>
        <v>0</v>
      </c>
      <c r="BK98" s="75">
        <f>IF(AND(OR(Inputs!$N25=0,BK$3&lt;Inputs!$N25),BK$3&gt;=Inputs!$K25,BK$3&lt;=Inputs!$M25+Inputs!$K25-1),Inputs!$L25/Inputs!$M25,0)</f>
        <v>0</v>
      </c>
      <c r="BL98" s="75">
        <f>IF(AND(OR(Inputs!$N25=0,BL$3&lt;Inputs!$N25),BL$3&gt;=Inputs!$K25,BL$3&lt;=Inputs!$M25+Inputs!$K25-1),Inputs!$L25/Inputs!$M25,0)</f>
        <v>0</v>
      </c>
      <c r="BM98" s="75">
        <f>IF(AND(OR(Inputs!$N25=0,BM$3&lt;Inputs!$N25),BM$3&gt;=Inputs!$K25,BM$3&lt;=Inputs!$M25+Inputs!$K25-1),Inputs!$L25/Inputs!$M25,0)</f>
        <v>0</v>
      </c>
      <c r="BN98" s="75">
        <f>IF(AND(OR(Inputs!$N25=0,BN$3&lt;Inputs!$N25),BN$3&gt;=Inputs!$K25,BN$3&lt;=Inputs!$M25+Inputs!$K25-1),Inputs!$L25/Inputs!$M25,0)</f>
        <v>0</v>
      </c>
      <c r="BO98" s="75">
        <f>IF(AND(OR(Inputs!$N25=0,BO$3&lt;Inputs!$N25),BO$3&gt;=Inputs!$K25,BO$3&lt;=Inputs!$M25+Inputs!$K25-1),Inputs!$L25/Inputs!$M25,0)</f>
        <v>0</v>
      </c>
      <c r="BP98" s="75">
        <f>IF(AND(OR(Inputs!$N25=0,BP$3&lt;Inputs!$N25),BP$3&gt;=Inputs!$K25,BP$3&lt;=Inputs!$M25+Inputs!$K25-1),Inputs!$L25/Inputs!$M25,0)</f>
        <v>0</v>
      </c>
      <c r="BQ98" s="75">
        <f>IF(AND(OR(Inputs!$N25=0,BQ$3&lt;Inputs!$N25),BQ$3&gt;=Inputs!$K25,BQ$3&lt;=Inputs!$M25+Inputs!$K25-1),Inputs!$L25/Inputs!$M25,0)</f>
        <v>0</v>
      </c>
      <c r="BR98" s="76">
        <f>IF(AND(OR(Inputs!$N25=0,BR$3&lt;Inputs!$N25),BR$3&gt;=Inputs!$K25,BR$3&lt;=Inputs!$M25+Inputs!$K25-1),Inputs!$L25/Inputs!$M25,0)</f>
        <v>0</v>
      </c>
    </row>
    <row r="99" spans="1:73" hidden="1" x14ac:dyDescent="0.25">
      <c r="C99" s="72">
        <f t="shared" si="43"/>
        <v>0</v>
      </c>
      <c r="E99" s="73">
        <f t="shared" si="38"/>
        <v>0</v>
      </c>
      <c r="F99" s="73">
        <f t="shared" si="39"/>
        <v>0</v>
      </c>
      <c r="G99" s="73">
        <f t="shared" si="40"/>
        <v>0</v>
      </c>
      <c r="H99" s="73">
        <f t="shared" si="41"/>
        <v>0</v>
      </c>
      <c r="I99" s="73">
        <f t="shared" si="42"/>
        <v>0</v>
      </c>
      <c r="K99" s="74">
        <f>IF(AND(OR(Inputs!$N26=0,K$3&lt;Inputs!$N26),K$3&gt;=Inputs!$K26,K$3&lt;=Inputs!$M26+Inputs!$K26-1),Inputs!$L26/Inputs!$M26,0)</f>
        <v>0</v>
      </c>
      <c r="L99" s="75">
        <f>IF(AND(OR(Inputs!$N26=0,L$3&lt;Inputs!$N26),L$3&gt;=Inputs!$K26,L$3&lt;=Inputs!$M26+Inputs!$K26-1),Inputs!$L26/Inputs!$M26,0)</f>
        <v>0</v>
      </c>
      <c r="M99" s="75">
        <f>IF(AND(OR(Inputs!$N26=0,M$3&lt;Inputs!$N26),M$3&gt;=Inputs!$K26,M$3&lt;=Inputs!$M26+Inputs!$K26-1),Inputs!$L26/Inputs!$M26,0)</f>
        <v>0</v>
      </c>
      <c r="N99" s="75">
        <f>IF(AND(OR(Inputs!$N26=0,N$3&lt;Inputs!$N26),N$3&gt;=Inputs!$K26,N$3&lt;=Inputs!$M26+Inputs!$K26-1),Inputs!$L26/Inputs!$M26,0)</f>
        <v>0</v>
      </c>
      <c r="O99" s="75">
        <f>IF(AND(OR(Inputs!$N26=0,O$3&lt;Inputs!$N26),O$3&gt;=Inputs!$K26,O$3&lt;=Inputs!$M26+Inputs!$K26-1),Inputs!$L26/Inputs!$M26,0)</f>
        <v>0</v>
      </c>
      <c r="P99" s="75">
        <f>IF(AND(OR(Inputs!$N26=0,P$3&lt;Inputs!$N26),P$3&gt;=Inputs!$K26,P$3&lt;=Inputs!$M26+Inputs!$K26-1),Inputs!$L26/Inputs!$M26,0)</f>
        <v>0</v>
      </c>
      <c r="Q99" s="75">
        <f>IF(AND(OR(Inputs!$N26=0,Q$3&lt;Inputs!$N26),Q$3&gt;=Inputs!$K26,Q$3&lt;=Inputs!$M26+Inputs!$K26-1),Inputs!$L26/Inputs!$M26,0)</f>
        <v>0</v>
      </c>
      <c r="R99" s="75">
        <f>IF(AND(OR(Inputs!$N26=0,R$3&lt;Inputs!$N26),R$3&gt;=Inputs!$K26,R$3&lt;=Inputs!$M26+Inputs!$K26-1),Inputs!$L26/Inputs!$M26,0)</f>
        <v>0</v>
      </c>
      <c r="S99" s="75">
        <f>IF(AND(OR(Inputs!$N26=0,S$3&lt;Inputs!$N26),S$3&gt;=Inputs!$K26,S$3&lt;=Inputs!$M26+Inputs!$K26-1),Inputs!$L26/Inputs!$M26,0)</f>
        <v>0</v>
      </c>
      <c r="T99" s="75">
        <f>IF(AND(OR(Inputs!$N26=0,T$3&lt;Inputs!$N26),T$3&gt;=Inputs!$K26,T$3&lt;=Inputs!$M26+Inputs!$K26-1),Inputs!$L26/Inputs!$M26,0)</f>
        <v>0</v>
      </c>
      <c r="U99" s="75">
        <f>IF(AND(OR(Inputs!$N26=0,U$3&lt;Inputs!$N26),U$3&gt;=Inputs!$K26,U$3&lt;=Inputs!$M26+Inputs!$K26-1),Inputs!$L26/Inputs!$M26,0)</f>
        <v>0</v>
      </c>
      <c r="V99" s="76">
        <f>IF(AND(OR(Inputs!$N26=0,V$3&lt;Inputs!$N26),V$3&gt;=Inputs!$K26,V$3&lt;=Inputs!$M26+Inputs!$K26-1),Inputs!$L26/Inputs!$M26,0)</f>
        <v>0</v>
      </c>
      <c r="W99" s="74">
        <f>IF(AND(OR(Inputs!$N26=0,W$3&lt;Inputs!$N26),W$3&gt;=Inputs!$K26,W$3&lt;=Inputs!$M26+Inputs!$K26-1),Inputs!$L26/Inputs!$M26,0)</f>
        <v>0</v>
      </c>
      <c r="X99" s="75">
        <f>IF(AND(OR(Inputs!$N26=0,X$3&lt;Inputs!$N26),X$3&gt;=Inputs!$K26,X$3&lt;=Inputs!$M26+Inputs!$K26-1),Inputs!$L26/Inputs!$M26,0)</f>
        <v>0</v>
      </c>
      <c r="Y99" s="75">
        <f>IF(AND(OR(Inputs!$N26=0,Y$3&lt;Inputs!$N26),Y$3&gt;=Inputs!$K26,Y$3&lt;=Inputs!$M26+Inputs!$K26-1),Inputs!$L26/Inputs!$M26,0)</f>
        <v>0</v>
      </c>
      <c r="Z99" s="75">
        <f>IF(AND(OR(Inputs!$N26=0,Z$3&lt;Inputs!$N26),Z$3&gt;=Inputs!$K26,Z$3&lt;=Inputs!$M26+Inputs!$K26-1),Inputs!$L26/Inputs!$M26,0)</f>
        <v>0</v>
      </c>
      <c r="AA99" s="75">
        <f>IF(AND(OR(Inputs!$N26=0,AA$3&lt;Inputs!$N26),AA$3&gt;=Inputs!$K26,AA$3&lt;=Inputs!$M26+Inputs!$K26-1),Inputs!$L26/Inputs!$M26,0)</f>
        <v>0</v>
      </c>
      <c r="AB99" s="75">
        <f>IF(AND(OR(Inputs!$N26=0,AB$3&lt;Inputs!$N26),AB$3&gt;=Inputs!$K26,AB$3&lt;=Inputs!$M26+Inputs!$K26-1),Inputs!$L26/Inputs!$M26,0)</f>
        <v>0</v>
      </c>
      <c r="AC99" s="75">
        <f>IF(AND(OR(Inputs!$N26=0,AC$3&lt;Inputs!$N26),AC$3&gt;=Inputs!$K26,AC$3&lt;=Inputs!$M26+Inputs!$K26-1),Inputs!$L26/Inputs!$M26,0)</f>
        <v>0</v>
      </c>
      <c r="AD99" s="75">
        <f>IF(AND(OR(Inputs!$N26=0,AD$3&lt;Inputs!$N26),AD$3&gt;=Inputs!$K26,AD$3&lt;=Inputs!$M26+Inputs!$K26-1),Inputs!$L26/Inputs!$M26,0)</f>
        <v>0</v>
      </c>
      <c r="AE99" s="75">
        <f>IF(AND(OR(Inputs!$N26=0,AE$3&lt;Inputs!$N26),AE$3&gt;=Inputs!$K26,AE$3&lt;=Inputs!$M26+Inputs!$K26-1),Inputs!$L26/Inputs!$M26,0)</f>
        <v>0</v>
      </c>
      <c r="AF99" s="75">
        <f>IF(AND(OR(Inputs!$N26=0,AF$3&lt;Inputs!$N26),AF$3&gt;=Inputs!$K26,AF$3&lt;=Inputs!$M26+Inputs!$K26-1),Inputs!$L26/Inputs!$M26,0)</f>
        <v>0</v>
      </c>
      <c r="AG99" s="75">
        <f>IF(AND(OR(Inputs!$N26=0,AG$3&lt;Inputs!$N26),AG$3&gt;=Inputs!$K26,AG$3&lt;=Inputs!$M26+Inputs!$K26-1),Inputs!$L26/Inputs!$M26,0)</f>
        <v>0</v>
      </c>
      <c r="AH99" s="76">
        <f>IF(AND(OR(Inputs!$N26=0,AH$3&lt;Inputs!$N26),AH$3&gt;=Inputs!$K26,AH$3&lt;=Inputs!$M26+Inputs!$K26-1),Inputs!$L26/Inputs!$M26,0)</f>
        <v>0</v>
      </c>
      <c r="AI99" s="74">
        <f>IF(AND(OR(Inputs!$N26=0,AI$3&lt;Inputs!$N26),AI$3&gt;=Inputs!$K26,AI$3&lt;=Inputs!$M26+Inputs!$K26-1),Inputs!$L26/Inputs!$M26,0)</f>
        <v>0</v>
      </c>
      <c r="AJ99" s="75">
        <f>IF(AND(OR(Inputs!$N26=0,AJ$3&lt;Inputs!$N26),AJ$3&gt;=Inputs!$K26,AJ$3&lt;=Inputs!$M26+Inputs!$K26-1),Inputs!$L26/Inputs!$M26,0)</f>
        <v>0</v>
      </c>
      <c r="AK99" s="75">
        <f>IF(AND(OR(Inputs!$N26=0,AK$3&lt;Inputs!$N26),AK$3&gt;=Inputs!$K26,AK$3&lt;=Inputs!$M26+Inputs!$K26-1),Inputs!$L26/Inputs!$M26,0)</f>
        <v>0</v>
      </c>
      <c r="AL99" s="75">
        <f>IF(AND(OR(Inputs!$N26=0,AL$3&lt;Inputs!$N26),AL$3&gt;=Inputs!$K26,AL$3&lt;=Inputs!$M26+Inputs!$K26-1),Inputs!$L26/Inputs!$M26,0)</f>
        <v>0</v>
      </c>
      <c r="AM99" s="75">
        <f>IF(AND(OR(Inputs!$N26=0,AM$3&lt;Inputs!$N26),AM$3&gt;=Inputs!$K26,AM$3&lt;=Inputs!$M26+Inputs!$K26-1),Inputs!$L26/Inputs!$M26,0)</f>
        <v>0</v>
      </c>
      <c r="AN99" s="75">
        <f>IF(AND(OR(Inputs!$N26=0,AN$3&lt;Inputs!$N26),AN$3&gt;=Inputs!$K26,AN$3&lt;=Inputs!$M26+Inputs!$K26-1),Inputs!$L26/Inputs!$M26,0)</f>
        <v>0</v>
      </c>
      <c r="AO99" s="75">
        <f>IF(AND(OR(Inputs!$N26=0,AO$3&lt;Inputs!$N26),AO$3&gt;=Inputs!$K26,AO$3&lt;=Inputs!$M26+Inputs!$K26-1),Inputs!$L26/Inputs!$M26,0)</f>
        <v>0</v>
      </c>
      <c r="AP99" s="75">
        <f>IF(AND(OR(Inputs!$N26=0,AP$3&lt;Inputs!$N26),AP$3&gt;=Inputs!$K26,AP$3&lt;=Inputs!$M26+Inputs!$K26-1),Inputs!$L26/Inputs!$M26,0)</f>
        <v>0</v>
      </c>
      <c r="AQ99" s="75">
        <f>IF(AND(OR(Inputs!$N26=0,AQ$3&lt;Inputs!$N26),AQ$3&gt;=Inputs!$K26,AQ$3&lt;=Inputs!$M26+Inputs!$K26-1),Inputs!$L26/Inputs!$M26,0)</f>
        <v>0</v>
      </c>
      <c r="AR99" s="75">
        <f>IF(AND(OR(Inputs!$N26=0,AR$3&lt;Inputs!$N26),AR$3&gt;=Inputs!$K26,AR$3&lt;=Inputs!$M26+Inputs!$K26-1),Inputs!$L26/Inputs!$M26,0)</f>
        <v>0</v>
      </c>
      <c r="AS99" s="75">
        <f>IF(AND(OR(Inputs!$N26=0,AS$3&lt;Inputs!$N26),AS$3&gt;=Inputs!$K26,AS$3&lt;=Inputs!$M26+Inputs!$K26-1),Inputs!$L26/Inputs!$M26,0)</f>
        <v>0</v>
      </c>
      <c r="AT99" s="76">
        <f>IF(AND(OR(Inputs!$N26=0,AT$3&lt;Inputs!$N26),AT$3&gt;=Inputs!$K26,AT$3&lt;=Inputs!$M26+Inputs!$K26-1),Inputs!$L26/Inputs!$M26,0)</f>
        <v>0</v>
      </c>
      <c r="AU99" s="74">
        <f>IF(AND(OR(Inputs!$N26=0,AU$3&lt;Inputs!$N26),AU$3&gt;=Inputs!$K26,AU$3&lt;=Inputs!$M26+Inputs!$K26-1),Inputs!$L26/Inputs!$M26,0)</f>
        <v>0</v>
      </c>
      <c r="AV99" s="75">
        <f>IF(AND(OR(Inputs!$N26=0,AV$3&lt;Inputs!$N26),AV$3&gt;=Inputs!$K26,AV$3&lt;=Inputs!$M26+Inputs!$K26-1),Inputs!$L26/Inputs!$M26,0)</f>
        <v>0</v>
      </c>
      <c r="AW99" s="75">
        <f>IF(AND(OR(Inputs!$N26=0,AW$3&lt;Inputs!$N26),AW$3&gt;=Inputs!$K26,AW$3&lt;=Inputs!$M26+Inputs!$K26-1),Inputs!$L26/Inputs!$M26,0)</f>
        <v>0</v>
      </c>
      <c r="AX99" s="75">
        <f>IF(AND(OR(Inputs!$N26=0,AX$3&lt;Inputs!$N26),AX$3&gt;=Inputs!$K26,AX$3&lt;=Inputs!$M26+Inputs!$K26-1),Inputs!$L26/Inputs!$M26,0)</f>
        <v>0</v>
      </c>
      <c r="AY99" s="75">
        <f>IF(AND(OR(Inputs!$N26=0,AY$3&lt;Inputs!$N26),AY$3&gt;=Inputs!$K26,AY$3&lt;=Inputs!$M26+Inputs!$K26-1),Inputs!$L26/Inputs!$M26,0)</f>
        <v>0</v>
      </c>
      <c r="AZ99" s="75">
        <f>IF(AND(OR(Inputs!$N26=0,AZ$3&lt;Inputs!$N26),AZ$3&gt;=Inputs!$K26,AZ$3&lt;=Inputs!$M26+Inputs!$K26-1),Inputs!$L26/Inputs!$M26,0)</f>
        <v>0</v>
      </c>
      <c r="BA99" s="75">
        <f>IF(AND(OR(Inputs!$N26=0,BA$3&lt;Inputs!$N26),BA$3&gt;=Inputs!$K26,BA$3&lt;=Inputs!$M26+Inputs!$K26-1),Inputs!$L26/Inputs!$M26,0)</f>
        <v>0</v>
      </c>
      <c r="BB99" s="75">
        <f>IF(AND(OR(Inputs!$N26=0,BB$3&lt;Inputs!$N26),BB$3&gt;=Inputs!$K26,BB$3&lt;=Inputs!$M26+Inputs!$K26-1),Inputs!$L26/Inputs!$M26,0)</f>
        <v>0</v>
      </c>
      <c r="BC99" s="75">
        <f>IF(AND(OR(Inputs!$N26=0,BC$3&lt;Inputs!$N26),BC$3&gt;=Inputs!$K26,BC$3&lt;=Inputs!$M26+Inputs!$K26-1),Inputs!$L26/Inputs!$M26,0)</f>
        <v>0</v>
      </c>
      <c r="BD99" s="75">
        <f>IF(AND(OR(Inputs!$N26=0,BD$3&lt;Inputs!$N26),BD$3&gt;=Inputs!$K26,BD$3&lt;=Inputs!$M26+Inputs!$K26-1),Inputs!$L26/Inputs!$M26,0)</f>
        <v>0</v>
      </c>
      <c r="BE99" s="75">
        <f>IF(AND(OR(Inputs!$N26=0,BE$3&lt;Inputs!$N26),BE$3&gt;=Inputs!$K26,BE$3&lt;=Inputs!$M26+Inputs!$K26-1),Inputs!$L26/Inputs!$M26,0)</f>
        <v>0</v>
      </c>
      <c r="BF99" s="76">
        <f>IF(AND(OR(Inputs!$N26=0,BF$3&lt;Inputs!$N26),BF$3&gt;=Inputs!$K26,BF$3&lt;=Inputs!$M26+Inputs!$K26-1),Inputs!$L26/Inputs!$M26,0)</f>
        <v>0</v>
      </c>
      <c r="BG99" s="74">
        <f>IF(AND(OR(Inputs!$N26=0,BG$3&lt;Inputs!$N26),BG$3&gt;=Inputs!$K26,BG$3&lt;=Inputs!$M26+Inputs!$K26-1),Inputs!$L26/Inputs!$M26,0)</f>
        <v>0</v>
      </c>
      <c r="BH99" s="75">
        <f>IF(AND(OR(Inputs!$N26=0,BH$3&lt;Inputs!$N26),BH$3&gt;=Inputs!$K26,BH$3&lt;=Inputs!$M26+Inputs!$K26-1),Inputs!$L26/Inputs!$M26,0)</f>
        <v>0</v>
      </c>
      <c r="BI99" s="75">
        <f>IF(AND(OR(Inputs!$N26=0,BI$3&lt;Inputs!$N26),BI$3&gt;=Inputs!$K26,BI$3&lt;=Inputs!$M26+Inputs!$K26-1),Inputs!$L26/Inputs!$M26,0)</f>
        <v>0</v>
      </c>
      <c r="BJ99" s="75">
        <f>IF(AND(OR(Inputs!$N26=0,BJ$3&lt;Inputs!$N26),BJ$3&gt;=Inputs!$K26,BJ$3&lt;=Inputs!$M26+Inputs!$K26-1),Inputs!$L26/Inputs!$M26,0)</f>
        <v>0</v>
      </c>
      <c r="BK99" s="75">
        <f>IF(AND(OR(Inputs!$N26=0,BK$3&lt;Inputs!$N26),BK$3&gt;=Inputs!$K26,BK$3&lt;=Inputs!$M26+Inputs!$K26-1),Inputs!$L26/Inputs!$M26,0)</f>
        <v>0</v>
      </c>
      <c r="BL99" s="75">
        <f>IF(AND(OR(Inputs!$N26=0,BL$3&lt;Inputs!$N26),BL$3&gt;=Inputs!$K26,BL$3&lt;=Inputs!$M26+Inputs!$K26-1),Inputs!$L26/Inputs!$M26,0)</f>
        <v>0</v>
      </c>
      <c r="BM99" s="75">
        <f>IF(AND(OR(Inputs!$N26=0,BM$3&lt;Inputs!$N26),BM$3&gt;=Inputs!$K26,BM$3&lt;=Inputs!$M26+Inputs!$K26-1),Inputs!$L26/Inputs!$M26,0)</f>
        <v>0</v>
      </c>
      <c r="BN99" s="75">
        <f>IF(AND(OR(Inputs!$N26=0,BN$3&lt;Inputs!$N26),BN$3&gt;=Inputs!$K26,BN$3&lt;=Inputs!$M26+Inputs!$K26-1),Inputs!$L26/Inputs!$M26,0)</f>
        <v>0</v>
      </c>
      <c r="BO99" s="75">
        <f>IF(AND(OR(Inputs!$N26=0,BO$3&lt;Inputs!$N26),BO$3&gt;=Inputs!$K26,BO$3&lt;=Inputs!$M26+Inputs!$K26-1),Inputs!$L26/Inputs!$M26,0)</f>
        <v>0</v>
      </c>
      <c r="BP99" s="75">
        <f>IF(AND(OR(Inputs!$N26=0,BP$3&lt;Inputs!$N26),BP$3&gt;=Inputs!$K26,BP$3&lt;=Inputs!$M26+Inputs!$K26-1),Inputs!$L26/Inputs!$M26,0)</f>
        <v>0</v>
      </c>
      <c r="BQ99" s="75">
        <f>IF(AND(OR(Inputs!$N26=0,BQ$3&lt;Inputs!$N26),BQ$3&gt;=Inputs!$K26,BQ$3&lt;=Inputs!$M26+Inputs!$K26-1),Inputs!$L26/Inputs!$M26,0)</f>
        <v>0</v>
      </c>
      <c r="BR99" s="76">
        <f>IF(AND(OR(Inputs!$N26=0,BR$3&lt;Inputs!$N26),BR$3&gt;=Inputs!$K26,BR$3&lt;=Inputs!$M26+Inputs!$K26-1),Inputs!$L26/Inputs!$M26,0)</f>
        <v>0</v>
      </c>
    </row>
    <row r="100" spans="1:73" hidden="1" x14ac:dyDescent="0.25">
      <c r="C100" s="72">
        <f t="shared" si="43"/>
        <v>0</v>
      </c>
      <c r="E100" s="73">
        <f t="shared" si="38"/>
        <v>0</v>
      </c>
      <c r="F100" s="73">
        <f t="shared" si="39"/>
        <v>0</v>
      </c>
      <c r="G100" s="73">
        <f t="shared" si="40"/>
        <v>0</v>
      </c>
      <c r="H100" s="73">
        <f t="shared" si="41"/>
        <v>0</v>
      </c>
      <c r="I100" s="73">
        <f t="shared" si="42"/>
        <v>0</v>
      </c>
      <c r="K100" s="74">
        <f>IF(AND(OR(Inputs!$N27=0,K$3&lt;Inputs!$N27),K$3&gt;=Inputs!$K27,K$3&lt;=Inputs!$M27+Inputs!$K27-1),Inputs!$L27/Inputs!$M27,0)</f>
        <v>0</v>
      </c>
      <c r="L100" s="75">
        <f>IF(AND(OR(Inputs!$N27=0,L$3&lt;Inputs!$N27),L$3&gt;=Inputs!$K27,L$3&lt;=Inputs!$M27+Inputs!$K27-1),Inputs!$L27/Inputs!$M27,0)</f>
        <v>0</v>
      </c>
      <c r="M100" s="75">
        <f>IF(AND(OR(Inputs!$N27=0,M$3&lt;Inputs!$N27),M$3&gt;=Inputs!$K27,M$3&lt;=Inputs!$M27+Inputs!$K27-1),Inputs!$L27/Inputs!$M27,0)</f>
        <v>0</v>
      </c>
      <c r="N100" s="75">
        <f>IF(AND(OR(Inputs!$N27=0,N$3&lt;Inputs!$N27),N$3&gt;=Inputs!$K27,N$3&lt;=Inputs!$M27+Inputs!$K27-1),Inputs!$L27/Inputs!$M27,0)</f>
        <v>0</v>
      </c>
      <c r="O100" s="75">
        <f>IF(AND(OR(Inputs!$N27=0,O$3&lt;Inputs!$N27),O$3&gt;=Inputs!$K27,O$3&lt;=Inputs!$M27+Inputs!$K27-1),Inputs!$L27/Inputs!$M27,0)</f>
        <v>0</v>
      </c>
      <c r="P100" s="75">
        <f>IF(AND(OR(Inputs!$N27=0,P$3&lt;Inputs!$N27),P$3&gt;=Inputs!$K27,P$3&lt;=Inputs!$M27+Inputs!$K27-1),Inputs!$L27/Inputs!$M27,0)</f>
        <v>0</v>
      </c>
      <c r="Q100" s="75">
        <f>IF(AND(OR(Inputs!$N27=0,Q$3&lt;Inputs!$N27),Q$3&gt;=Inputs!$K27,Q$3&lt;=Inputs!$M27+Inputs!$K27-1),Inputs!$L27/Inputs!$M27,0)</f>
        <v>0</v>
      </c>
      <c r="R100" s="75">
        <f>IF(AND(OR(Inputs!$N27=0,R$3&lt;Inputs!$N27),R$3&gt;=Inputs!$K27,R$3&lt;=Inputs!$M27+Inputs!$K27-1),Inputs!$L27/Inputs!$M27,0)</f>
        <v>0</v>
      </c>
      <c r="S100" s="75">
        <f>IF(AND(OR(Inputs!$N27=0,S$3&lt;Inputs!$N27),S$3&gt;=Inputs!$K27,S$3&lt;=Inputs!$M27+Inputs!$K27-1),Inputs!$L27/Inputs!$M27,0)</f>
        <v>0</v>
      </c>
      <c r="T100" s="75">
        <f>IF(AND(OR(Inputs!$N27=0,T$3&lt;Inputs!$N27),T$3&gt;=Inputs!$K27,T$3&lt;=Inputs!$M27+Inputs!$K27-1),Inputs!$L27/Inputs!$M27,0)</f>
        <v>0</v>
      </c>
      <c r="U100" s="75">
        <f>IF(AND(OR(Inputs!$N27=0,U$3&lt;Inputs!$N27),U$3&gt;=Inputs!$K27,U$3&lt;=Inputs!$M27+Inputs!$K27-1),Inputs!$L27/Inputs!$M27,0)</f>
        <v>0</v>
      </c>
      <c r="V100" s="76">
        <f>IF(AND(OR(Inputs!$N27=0,V$3&lt;Inputs!$N27),V$3&gt;=Inputs!$K27,V$3&lt;=Inputs!$M27+Inputs!$K27-1),Inputs!$L27/Inputs!$M27,0)</f>
        <v>0</v>
      </c>
      <c r="W100" s="74">
        <f>IF(AND(OR(Inputs!$N27=0,W$3&lt;Inputs!$N27),W$3&gt;=Inputs!$K27,W$3&lt;=Inputs!$M27+Inputs!$K27-1),Inputs!$L27/Inputs!$M27,0)</f>
        <v>0</v>
      </c>
      <c r="X100" s="75">
        <f>IF(AND(OR(Inputs!$N27=0,X$3&lt;Inputs!$N27),X$3&gt;=Inputs!$K27,X$3&lt;=Inputs!$M27+Inputs!$K27-1),Inputs!$L27/Inputs!$M27,0)</f>
        <v>0</v>
      </c>
      <c r="Y100" s="75">
        <f>IF(AND(OR(Inputs!$N27=0,Y$3&lt;Inputs!$N27),Y$3&gt;=Inputs!$K27,Y$3&lt;=Inputs!$M27+Inputs!$K27-1),Inputs!$L27/Inputs!$M27,0)</f>
        <v>0</v>
      </c>
      <c r="Z100" s="75">
        <f>IF(AND(OR(Inputs!$N27=0,Z$3&lt;Inputs!$N27),Z$3&gt;=Inputs!$K27,Z$3&lt;=Inputs!$M27+Inputs!$K27-1),Inputs!$L27/Inputs!$M27,0)</f>
        <v>0</v>
      </c>
      <c r="AA100" s="75">
        <f>IF(AND(OR(Inputs!$N27=0,AA$3&lt;Inputs!$N27),AA$3&gt;=Inputs!$K27,AA$3&lt;=Inputs!$M27+Inputs!$K27-1),Inputs!$L27/Inputs!$M27,0)</f>
        <v>0</v>
      </c>
      <c r="AB100" s="75">
        <f>IF(AND(OR(Inputs!$N27=0,AB$3&lt;Inputs!$N27),AB$3&gt;=Inputs!$K27,AB$3&lt;=Inputs!$M27+Inputs!$K27-1),Inputs!$L27/Inputs!$M27,0)</f>
        <v>0</v>
      </c>
      <c r="AC100" s="75">
        <f>IF(AND(OR(Inputs!$N27=0,AC$3&lt;Inputs!$N27),AC$3&gt;=Inputs!$K27,AC$3&lt;=Inputs!$M27+Inputs!$K27-1),Inputs!$L27/Inputs!$M27,0)</f>
        <v>0</v>
      </c>
      <c r="AD100" s="75">
        <f>IF(AND(OR(Inputs!$N27=0,AD$3&lt;Inputs!$N27),AD$3&gt;=Inputs!$K27,AD$3&lt;=Inputs!$M27+Inputs!$K27-1),Inputs!$L27/Inputs!$M27,0)</f>
        <v>0</v>
      </c>
      <c r="AE100" s="75">
        <f>IF(AND(OR(Inputs!$N27=0,AE$3&lt;Inputs!$N27),AE$3&gt;=Inputs!$K27,AE$3&lt;=Inputs!$M27+Inputs!$K27-1),Inputs!$L27/Inputs!$M27,0)</f>
        <v>0</v>
      </c>
      <c r="AF100" s="75">
        <f>IF(AND(OR(Inputs!$N27=0,AF$3&lt;Inputs!$N27),AF$3&gt;=Inputs!$K27,AF$3&lt;=Inputs!$M27+Inputs!$K27-1),Inputs!$L27/Inputs!$M27,0)</f>
        <v>0</v>
      </c>
      <c r="AG100" s="75">
        <f>IF(AND(OR(Inputs!$N27=0,AG$3&lt;Inputs!$N27),AG$3&gt;=Inputs!$K27,AG$3&lt;=Inputs!$M27+Inputs!$K27-1),Inputs!$L27/Inputs!$M27,0)</f>
        <v>0</v>
      </c>
      <c r="AH100" s="76">
        <f>IF(AND(OR(Inputs!$N27=0,AH$3&lt;Inputs!$N27),AH$3&gt;=Inputs!$K27,AH$3&lt;=Inputs!$M27+Inputs!$K27-1),Inputs!$L27/Inputs!$M27,0)</f>
        <v>0</v>
      </c>
      <c r="AI100" s="74">
        <f>IF(AND(OR(Inputs!$N27=0,AI$3&lt;Inputs!$N27),AI$3&gt;=Inputs!$K27,AI$3&lt;=Inputs!$M27+Inputs!$K27-1),Inputs!$L27/Inputs!$M27,0)</f>
        <v>0</v>
      </c>
      <c r="AJ100" s="75">
        <f>IF(AND(OR(Inputs!$N27=0,AJ$3&lt;Inputs!$N27),AJ$3&gt;=Inputs!$K27,AJ$3&lt;=Inputs!$M27+Inputs!$K27-1),Inputs!$L27/Inputs!$M27,0)</f>
        <v>0</v>
      </c>
      <c r="AK100" s="75">
        <f>IF(AND(OR(Inputs!$N27=0,AK$3&lt;Inputs!$N27),AK$3&gt;=Inputs!$K27,AK$3&lt;=Inputs!$M27+Inputs!$K27-1),Inputs!$L27/Inputs!$M27,0)</f>
        <v>0</v>
      </c>
      <c r="AL100" s="75">
        <f>IF(AND(OR(Inputs!$N27=0,AL$3&lt;Inputs!$N27),AL$3&gt;=Inputs!$K27,AL$3&lt;=Inputs!$M27+Inputs!$K27-1),Inputs!$L27/Inputs!$M27,0)</f>
        <v>0</v>
      </c>
      <c r="AM100" s="75">
        <f>IF(AND(OR(Inputs!$N27=0,AM$3&lt;Inputs!$N27),AM$3&gt;=Inputs!$K27,AM$3&lt;=Inputs!$M27+Inputs!$K27-1),Inputs!$L27/Inputs!$M27,0)</f>
        <v>0</v>
      </c>
      <c r="AN100" s="75">
        <f>IF(AND(OR(Inputs!$N27=0,AN$3&lt;Inputs!$N27),AN$3&gt;=Inputs!$K27,AN$3&lt;=Inputs!$M27+Inputs!$K27-1),Inputs!$L27/Inputs!$M27,0)</f>
        <v>0</v>
      </c>
      <c r="AO100" s="75">
        <f>IF(AND(OR(Inputs!$N27=0,AO$3&lt;Inputs!$N27),AO$3&gt;=Inputs!$K27,AO$3&lt;=Inputs!$M27+Inputs!$K27-1),Inputs!$L27/Inputs!$M27,0)</f>
        <v>0</v>
      </c>
      <c r="AP100" s="75">
        <f>IF(AND(OR(Inputs!$N27=0,AP$3&lt;Inputs!$N27),AP$3&gt;=Inputs!$K27,AP$3&lt;=Inputs!$M27+Inputs!$K27-1),Inputs!$L27/Inputs!$M27,0)</f>
        <v>0</v>
      </c>
      <c r="AQ100" s="75">
        <f>IF(AND(OR(Inputs!$N27=0,AQ$3&lt;Inputs!$N27),AQ$3&gt;=Inputs!$K27,AQ$3&lt;=Inputs!$M27+Inputs!$K27-1),Inputs!$L27/Inputs!$M27,0)</f>
        <v>0</v>
      </c>
      <c r="AR100" s="75">
        <f>IF(AND(OR(Inputs!$N27=0,AR$3&lt;Inputs!$N27),AR$3&gt;=Inputs!$K27,AR$3&lt;=Inputs!$M27+Inputs!$K27-1),Inputs!$L27/Inputs!$M27,0)</f>
        <v>0</v>
      </c>
      <c r="AS100" s="75">
        <f>IF(AND(OR(Inputs!$N27=0,AS$3&lt;Inputs!$N27),AS$3&gt;=Inputs!$K27,AS$3&lt;=Inputs!$M27+Inputs!$K27-1),Inputs!$L27/Inputs!$M27,0)</f>
        <v>0</v>
      </c>
      <c r="AT100" s="76">
        <f>IF(AND(OR(Inputs!$N27=0,AT$3&lt;Inputs!$N27),AT$3&gt;=Inputs!$K27,AT$3&lt;=Inputs!$M27+Inputs!$K27-1),Inputs!$L27/Inputs!$M27,0)</f>
        <v>0</v>
      </c>
      <c r="AU100" s="74">
        <f>IF(AND(OR(Inputs!$N27=0,AU$3&lt;Inputs!$N27),AU$3&gt;=Inputs!$K27,AU$3&lt;=Inputs!$M27+Inputs!$K27-1),Inputs!$L27/Inputs!$M27,0)</f>
        <v>0</v>
      </c>
      <c r="AV100" s="75">
        <f>IF(AND(OR(Inputs!$N27=0,AV$3&lt;Inputs!$N27),AV$3&gt;=Inputs!$K27,AV$3&lt;=Inputs!$M27+Inputs!$K27-1),Inputs!$L27/Inputs!$M27,0)</f>
        <v>0</v>
      </c>
      <c r="AW100" s="75">
        <f>IF(AND(OR(Inputs!$N27=0,AW$3&lt;Inputs!$N27),AW$3&gt;=Inputs!$K27,AW$3&lt;=Inputs!$M27+Inputs!$K27-1),Inputs!$L27/Inputs!$M27,0)</f>
        <v>0</v>
      </c>
      <c r="AX100" s="75">
        <f>IF(AND(OR(Inputs!$N27=0,AX$3&lt;Inputs!$N27),AX$3&gt;=Inputs!$K27,AX$3&lt;=Inputs!$M27+Inputs!$K27-1),Inputs!$L27/Inputs!$M27,0)</f>
        <v>0</v>
      </c>
      <c r="AY100" s="75">
        <f>IF(AND(OR(Inputs!$N27=0,AY$3&lt;Inputs!$N27),AY$3&gt;=Inputs!$K27,AY$3&lt;=Inputs!$M27+Inputs!$K27-1),Inputs!$L27/Inputs!$M27,0)</f>
        <v>0</v>
      </c>
      <c r="AZ100" s="75">
        <f>IF(AND(OR(Inputs!$N27=0,AZ$3&lt;Inputs!$N27),AZ$3&gt;=Inputs!$K27,AZ$3&lt;=Inputs!$M27+Inputs!$K27-1),Inputs!$L27/Inputs!$M27,0)</f>
        <v>0</v>
      </c>
      <c r="BA100" s="75">
        <f>IF(AND(OR(Inputs!$N27=0,BA$3&lt;Inputs!$N27),BA$3&gt;=Inputs!$K27,BA$3&lt;=Inputs!$M27+Inputs!$K27-1),Inputs!$L27/Inputs!$M27,0)</f>
        <v>0</v>
      </c>
      <c r="BB100" s="75">
        <f>IF(AND(OR(Inputs!$N27=0,BB$3&lt;Inputs!$N27),BB$3&gt;=Inputs!$K27,BB$3&lt;=Inputs!$M27+Inputs!$K27-1),Inputs!$L27/Inputs!$M27,0)</f>
        <v>0</v>
      </c>
      <c r="BC100" s="75">
        <f>IF(AND(OR(Inputs!$N27=0,BC$3&lt;Inputs!$N27),BC$3&gt;=Inputs!$K27,BC$3&lt;=Inputs!$M27+Inputs!$K27-1),Inputs!$L27/Inputs!$M27,0)</f>
        <v>0</v>
      </c>
      <c r="BD100" s="75">
        <f>IF(AND(OR(Inputs!$N27=0,BD$3&lt;Inputs!$N27),BD$3&gt;=Inputs!$K27,BD$3&lt;=Inputs!$M27+Inputs!$K27-1),Inputs!$L27/Inputs!$M27,0)</f>
        <v>0</v>
      </c>
      <c r="BE100" s="75">
        <f>IF(AND(OR(Inputs!$N27=0,BE$3&lt;Inputs!$N27),BE$3&gt;=Inputs!$K27,BE$3&lt;=Inputs!$M27+Inputs!$K27-1),Inputs!$L27/Inputs!$M27,0)</f>
        <v>0</v>
      </c>
      <c r="BF100" s="76">
        <f>IF(AND(OR(Inputs!$N27=0,BF$3&lt;Inputs!$N27),BF$3&gt;=Inputs!$K27,BF$3&lt;=Inputs!$M27+Inputs!$K27-1),Inputs!$L27/Inputs!$M27,0)</f>
        <v>0</v>
      </c>
      <c r="BG100" s="74">
        <f>IF(AND(OR(Inputs!$N27=0,BG$3&lt;Inputs!$N27),BG$3&gt;=Inputs!$K27,BG$3&lt;=Inputs!$M27+Inputs!$K27-1),Inputs!$L27/Inputs!$M27,0)</f>
        <v>0</v>
      </c>
      <c r="BH100" s="75">
        <f>IF(AND(OR(Inputs!$N27=0,BH$3&lt;Inputs!$N27),BH$3&gt;=Inputs!$K27,BH$3&lt;=Inputs!$M27+Inputs!$K27-1),Inputs!$L27/Inputs!$M27,0)</f>
        <v>0</v>
      </c>
      <c r="BI100" s="75">
        <f>IF(AND(OR(Inputs!$N27=0,BI$3&lt;Inputs!$N27),BI$3&gt;=Inputs!$K27,BI$3&lt;=Inputs!$M27+Inputs!$K27-1),Inputs!$L27/Inputs!$M27,0)</f>
        <v>0</v>
      </c>
      <c r="BJ100" s="75">
        <f>IF(AND(OR(Inputs!$N27=0,BJ$3&lt;Inputs!$N27),BJ$3&gt;=Inputs!$K27,BJ$3&lt;=Inputs!$M27+Inputs!$K27-1),Inputs!$L27/Inputs!$M27,0)</f>
        <v>0</v>
      </c>
      <c r="BK100" s="75">
        <f>IF(AND(OR(Inputs!$N27=0,BK$3&lt;Inputs!$N27),BK$3&gt;=Inputs!$K27,BK$3&lt;=Inputs!$M27+Inputs!$K27-1),Inputs!$L27/Inputs!$M27,0)</f>
        <v>0</v>
      </c>
      <c r="BL100" s="75">
        <f>IF(AND(OR(Inputs!$N27=0,BL$3&lt;Inputs!$N27),BL$3&gt;=Inputs!$K27,BL$3&lt;=Inputs!$M27+Inputs!$K27-1),Inputs!$L27/Inputs!$M27,0)</f>
        <v>0</v>
      </c>
      <c r="BM100" s="75">
        <f>IF(AND(OR(Inputs!$N27=0,BM$3&lt;Inputs!$N27),BM$3&gt;=Inputs!$K27,BM$3&lt;=Inputs!$M27+Inputs!$K27-1),Inputs!$L27/Inputs!$M27,0)</f>
        <v>0</v>
      </c>
      <c r="BN100" s="75">
        <f>IF(AND(OR(Inputs!$N27=0,BN$3&lt;Inputs!$N27),BN$3&gt;=Inputs!$K27,BN$3&lt;=Inputs!$M27+Inputs!$K27-1),Inputs!$L27/Inputs!$M27,0)</f>
        <v>0</v>
      </c>
      <c r="BO100" s="75">
        <f>IF(AND(OR(Inputs!$N27=0,BO$3&lt;Inputs!$N27),BO$3&gt;=Inputs!$K27,BO$3&lt;=Inputs!$M27+Inputs!$K27-1),Inputs!$L27/Inputs!$M27,0)</f>
        <v>0</v>
      </c>
      <c r="BP100" s="75">
        <f>IF(AND(OR(Inputs!$N27=0,BP$3&lt;Inputs!$N27),BP$3&gt;=Inputs!$K27,BP$3&lt;=Inputs!$M27+Inputs!$K27-1),Inputs!$L27/Inputs!$M27,0)</f>
        <v>0</v>
      </c>
      <c r="BQ100" s="75">
        <f>IF(AND(OR(Inputs!$N27=0,BQ$3&lt;Inputs!$N27),BQ$3&gt;=Inputs!$K27,BQ$3&lt;=Inputs!$M27+Inputs!$K27-1),Inputs!$L27/Inputs!$M27,0)</f>
        <v>0</v>
      </c>
      <c r="BR100" s="76">
        <f>IF(AND(OR(Inputs!$N27=0,BR$3&lt;Inputs!$N27),BR$3&gt;=Inputs!$K27,BR$3&lt;=Inputs!$M27+Inputs!$K27-1),Inputs!$L27/Inputs!$M27,0)</f>
        <v>0</v>
      </c>
    </row>
    <row r="101" spans="1:73" hidden="1" x14ac:dyDescent="0.25">
      <c r="C101" s="72">
        <f t="shared" si="43"/>
        <v>0</v>
      </c>
      <c r="E101" s="73">
        <f t="shared" si="38"/>
        <v>0</v>
      </c>
      <c r="F101" s="73">
        <f t="shared" si="39"/>
        <v>0</v>
      </c>
      <c r="G101" s="73">
        <f t="shared" si="40"/>
        <v>0</v>
      </c>
      <c r="H101" s="73">
        <f t="shared" si="41"/>
        <v>0</v>
      </c>
      <c r="I101" s="73">
        <f t="shared" si="42"/>
        <v>0</v>
      </c>
      <c r="K101" s="74">
        <f>IF(AND(OR(Inputs!$N28=0,K$3&lt;Inputs!$N28),K$3&gt;=Inputs!$K28,K$3&lt;=Inputs!$M28+Inputs!$K28-1),Inputs!$L28/Inputs!$M28,0)</f>
        <v>0</v>
      </c>
      <c r="L101" s="75">
        <f>IF(AND(OR(Inputs!$N28=0,L$3&lt;Inputs!$N28),L$3&gt;=Inputs!$K28,L$3&lt;=Inputs!$M28+Inputs!$K28-1),Inputs!$L28/Inputs!$M28,0)</f>
        <v>0</v>
      </c>
      <c r="M101" s="75">
        <f>IF(AND(OR(Inputs!$N28=0,M$3&lt;Inputs!$N28),M$3&gt;=Inputs!$K28,M$3&lt;=Inputs!$M28+Inputs!$K28-1),Inputs!$L28/Inputs!$M28,0)</f>
        <v>0</v>
      </c>
      <c r="N101" s="75">
        <f>IF(AND(OR(Inputs!$N28=0,N$3&lt;Inputs!$N28),N$3&gt;=Inputs!$K28,N$3&lt;=Inputs!$M28+Inputs!$K28-1),Inputs!$L28/Inputs!$M28,0)</f>
        <v>0</v>
      </c>
      <c r="O101" s="75">
        <f>IF(AND(OR(Inputs!$N28=0,O$3&lt;Inputs!$N28),O$3&gt;=Inputs!$K28,O$3&lt;=Inputs!$M28+Inputs!$K28-1),Inputs!$L28/Inputs!$M28,0)</f>
        <v>0</v>
      </c>
      <c r="P101" s="75">
        <f>IF(AND(OR(Inputs!$N28=0,P$3&lt;Inputs!$N28),P$3&gt;=Inputs!$K28,P$3&lt;=Inputs!$M28+Inputs!$K28-1),Inputs!$L28/Inputs!$M28,0)</f>
        <v>0</v>
      </c>
      <c r="Q101" s="75">
        <f>IF(AND(OR(Inputs!$N28=0,Q$3&lt;Inputs!$N28),Q$3&gt;=Inputs!$K28,Q$3&lt;=Inputs!$M28+Inputs!$K28-1),Inputs!$L28/Inputs!$M28,0)</f>
        <v>0</v>
      </c>
      <c r="R101" s="75">
        <f>IF(AND(OR(Inputs!$N28=0,R$3&lt;Inputs!$N28),R$3&gt;=Inputs!$K28,R$3&lt;=Inputs!$M28+Inputs!$K28-1),Inputs!$L28/Inputs!$M28,0)</f>
        <v>0</v>
      </c>
      <c r="S101" s="75">
        <f>IF(AND(OR(Inputs!$N28=0,S$3&lt;Inputs!$N28),S$3&gt;=Inputs!$K28,S$3&lt;=Inputs!$M28+Inputs!$K28-1),Inputs!$L28/Inputs!$M28,0)</f>
        <v>0</v>
      </c>
      <c r="T101" s="75">
        <f>IF(AND(OR(Inputs!$N28=0,T$3&lt;Inputs!$N28),T$3&gt;=Inputs!$K28,T$3&lt;=Inputs!$M28+Inputs!$K28-1),Inputs!$L28/Inputs!$M28,0)</f>
        <v>0</v>
      </c>
      <c r="U101" s="75">
        <f>IF(AND(OR(Inputs!$N28=0,U$3&lt;Inputs!$N28),U$3&gt;=Inputs!$K28,U$3&lt;=Inputs!$M28+Inputs!$K28-1),Inputs!$L28/Inputs!$M28,0)</f>
        <v>0</v>
      </c>
      <c r="V101" s="76">
        <f>IF(AND(OR(Inputs!$N28=0,V$3&lt;Inputs!$N28),V$3&gt;=Inputs!$K28,V$3&lt;=Inputs!$M28+Inputs!$K28-1),Inputs!$L28/Inputs!$M28,0)</f>
        <v>0</v>
      </c>
      <c r="W101" s="74">
        <f>IF(AND(OR(Inputs!$N28=0,W$3&lt;Inputs!$N28),W$3&gt;=Inputs!$K28,W$3&lt;=Inputs!$M28+Inputs!$K28-1),Inputs!$L28/Inputs!$M28,0)</f>
        <v>0</v>
      </c>
      <c r="X101" s="75">
        <f>IF(AND(OR(Inputs!$N28=0,X$3&lt;Inputs!$N28),X$3&gt;=Inputs!$K28,X$3&lt;=Inputs!$M28+Inputs!$K28-1),Inputs!$L28/Inputs!$M28,0)</f>
        <v>0</v>
      </c>
      <c r="Y101" s="75">
        <f>IF(AND(OR(Inputs!$N28=0,Y$3&lt;Inputs!$N28),Y$3&gt;=Inputs!$K28,Y$3&lt;=Inputs!$M28+Inputs!$K28-1),Inputs!$L28/Inputs!$M28,0)</f>
        <v>0</v>
      </c>
      <c r="Z101" s="75">
        <f>IF(AND(OR(Inputs!$N28=0,Z$3&lt;Inputs!$N28),Z$3&gt;=Inputs!$K28,Z$3&lt;=Inputs!$M28+Inputs!$K28-1),Inputs!$L28/Inputs!$M28,0)</f>
        <v>0</v>
      </c>
      <c r="AA101" s="75">
        <f>IF(AND(OR(Inputs!$N28=0,AA$3&lt;Inputs!$N28),AA$3&gt;=Inputs!$K28,AA$3&lt;=Inputs!$M28+Inputs!$K28-1),Inputs!$L28/Inputs!$M28,0)</f>
        <v>0</v>
      </c>
      <c r="AB101" s="75">
        <f>IF(AND(OR(Inputs!$N28=0,AB$3&lt;Inputs!$N28),AB$3&gt;=Inputs!$K28,AB$3&lt;=Inputs!$M28+Inputs!$K28-1),Inputs!$L28/Inputs!$M28,0)</f>
        <v>0</v>
      </c>
      <c r="AC101" s="75">
        <f>IF(AND(OR(Inputs!$N28=0,AC$3&lt;Inputs!$N28),AC$3&gt;=Inputs!$K28,AC$3&lt;=Inputs!$M28+Inputs!$K28-1),Inputs!$L28/Inputs!$M28,0)</f>
        <v>0</v>
      </c>
      <c r="AD101" s="75">
        <f>IF(AND(OR(Inputs!$N28=0,AD$3&lt;Inputs!$N28),AD$3&gt;=Inputs!$K28,AD$3&lt;=Inputs!$M28+Inputs!$K28-1),Inputs!$L28/Inputs!$M28,0)</f>
        <v>0</v>
      </c>
      <c r="AE101" s="75">
        <f>IF(AND(OR(Inputs!$N28=0,AE$3&lt;Inputs!$N28),AE$3&gt;=Inputs!$K28,AE$3&lt;=Inputs!$M28+Inputs!$K28-1),Inputs!$L28/Inputs!$M28,0)</f>
        <v>0</v>
      </c>
      <c r="AF101" s="75">
        <f>IF(AND(OR(Inputs!$N28=0,AF$3&lt;Inputs!$N28),AF$3&gt;=Inputs!$K28,AF$3&lt;=Inputs!$M28+Inputs!$K28-1),Inputs!$L28/Inputs!$M28,0)</f>
        <v>0</v>
      </c>
      <c r="AG101" s="75">
        <f>IF(AND(OR(Inputs!$N28=0,AG$3&lt;Inputs!$N28),AG$3&gt;=Inputs!$K28,AG$3&lt;=Inputs!$M28+Inputs!$K28-1),Inputs!$L28/Inputs!$M28,0)</f>
        <v>0</v>
      </c>
      <c r="AH101" s="76">
        <f>IF(AND(OR(Inputs!$N28=0,AH$3&lt;Inputs!$N28),AH$3&gt;=Inputs!$K28,AH$3&lt;=Inputs!$M28+Inputs!$K28-1),Inputs!$L28/Inputs!$M28,0)</f>
        <v>0</v>
      </c>
      <c r="AI101" s="74">
        <f>IF(AND(OR(Inputs!$N28=0,AI$3&lt;Inputs!$N28),AI$3&gt;=Inputs!$K28,AI$3&lt;=Inputs!$M28+Inputs!$K28-1),Inputs!$L28/Inputs!$M28,0)</f>
        <v>0</v>
      </c>
      <c r="AJ101" s="75">
        <f>IF(AND(OR(Inputs!$N28=0,AJ$3&lt;Inputs!$N28),AJ$3&gt;=Inputs!$K28,AJ$3&lt;=Inputs!$M28+Inputs!$K28-1),Inputs!$L28/Inputs!$M28,0)</f>
        <v>0</v>
      </c>
      <c r="AK101" s="75">
        <f>IF(AND(OR(Inputs!$N28=0,AK$3&lt;Inputs!$N28),AK$3&gt;=Inputs!$K28,AK$3&lt;=Inputs!$M28+Inputs!$K28-1),Inputs!$L28/Inputs!$M28,0)</f>
        <v>0</v>
      </c>
      <c r="AL101" s="75">
        <f>IF(AND(OR(Inputs!$N28=0,AL$3&lt;Inputs!$N28),AL$3&gt;=Inputs!$K28,AL$3&lt;=Inputs!$M28+Inputs!$K28-1),Inputs!$L28/Inputs!$M28,0)</f>
        <v>0</v>
      </c>
      <c r="AM101" s="75">
        <f>IF(AND(OR(Inputs!$N28=0,AM$3&lt;Inputs!$N28),AM$3&gt;=Inputs!$K28,AM$3&lt;=Inputs!$M28+Inputs!$K28-1),Inputs!$L28/Inputs!$M28,0)</f>
        <v>0</v>
      </c>
      <c r="AN101" s="75">
        <f>IF(AND(OR(Inputs!$N28=0,AN$3&lt;Inputs!$N28),AN$3&gt;=Inputs!$K28,AN$3&lt;=Inputs!$M28+Inputs!$K28-1),Inputs!$L28/Inputs!$M28,0)</f>
        <v>0</v>
      </c>
      <c r="AO101" s="75">
        <f>IF(AND(OR(Inputs!$N28=0,AO$3&lt;Inputs!$N28),AO$3&gt;=Inputs!$K28,AO$3&lt;=Inputs!$M28+Inputs!$K28-1),Inputs!$L28/Inputs!$M28,0)</f>
        <v>0</v>
      </c>
      <c r="AP101" s="75">
        <f>IF(AND(OR(Inputs!$N28=0,AP$3&lt;Inputs!$N28),AP$3&gt;=Inputs!$K28,AP$3&lt;=Inputs!$M28+Inputs!$K28-1),Inputs!$L28/Inputs!$M28,0)</f>
        <v>0</v>
      </c>
      <c r="AQ101" s="75">
        <f>IF(AND(OR(Inputs!$N28=0,AQ$3&lt;Inputs!$N28),AQ$3&gt;=Inputs!$K28,AQ$3&lt;=Inputs!$M28+Inputs!$K28-1),Inputs!$L28/Inputs!$M28,0)</f>
        <v>0</v>
      </c>
      <c r="AR101" s="75">
        <f>IF(AND(OR(Inputs!$N28=0,AR$3&lt;Inputs!$N28),AR$3&gt;=Inputs!$K28,AR$3&lt;=Inputs!$M28+Inputs!$K28-1),Inputs!$L28/Inputs!$M28,0)</f>
        <v>0</v>
      </c>
      <c r="AS101" s="75">
        <f>IF(AND(OR(Inputs!$N28=0,AS$3&lt;Inputs!$N28),AS$3&gt;=Inputs!$K28,AS$3&lt;=Inputs!$M28+Inputs!$K28-1),Inputs!$L28/Inputs!$M28,0)</f>
        <v>0</v>
      </c>
      <c r="AT101" s="76">
        <f>IF(AND(OR(Inputs!$N28=0,AT$3&lt;Inputs!$N28),AT$3&gt;=Inputs!$K28,AT$3&lt;=Inputs!$M28+Inputs!$K28-1),Inputs!$L28/Inputs!$M28,0)</f>
        <v>0</v>
      </c>
      <c r="AU101" s="74">
        <f>IF(AND(OR(Inputs!$N28=0,AU$3&lt;Inputs!$N28),AU$3&gt;=Inputs!$K28,AU$3&lt;=Inputs!$M28+Inputs!$K28-1),Inputs!$L28/Inputs!$M28,0)</f>
        <v>0</v>
      </c>
      <c r="AV101" s="75">
        <f>IF(AND(OR(Inputs!$N28=0,AV$3&lt;Inputs!$N28),AV$3&gt;=Inputs!$K28,AV$3&lt;=Inputs!$M28+Inputs!$K28-1),Inputs!$L28/Inputs!$M28,0)</f>
        <v>0</v>
      </c>
      <c r="AW101" s="75">
        <f>IF(AND(OR(Inputs!$N28=0,AW$3&lt;Inputs!$N28),AW$3&gt;=Inputs!$K28,AW$3&lt;=Inputs!$M28+Inputs!$K28-1),Inputs!$L28/Inputs!$M28,0)</f>
        <v>0</v>
      </c>
      <c r="AX101" s="75">
        <f>IF(AND(OR(Inputs!$N28=0,AX$3&lt;Inputs!$N28),AX$3&gt;=Inputs!$K28,AX$3&lt;=Inputs!$M28+Inputs!$K28-1),Inputs!$L28/Inputs!$M28,0)</f>
        <v>0</v>
      </c>
      <c r="AY101" s="75">
        <f>IF(AND(OR(Inputs!$N28=0,AY$3&lt;Inputs!$N28),AY$3&gt;=Inputs!$K28,AY$3&lt;=Inputs!$M28+Inputs!$K28-1),Inputs!$L28/Inputs!$M28,0)</f>
        <v>0</v>
      </c>
      <c r="AZ101" s="75">
        <f>IF(AND(OR(Inputs!$N28=0,AZ$3&lt;Inputs!$N28),AZ$3&gt;=Inputs!$K28,AZ$3&lt;=Inputs!$M28+Inputs!$K28-1),Inputs!$L28/Inputs!$M28,0)</f>
        <v>0</v>
      </c>
      <c r="BA101" s="75">
        <f>IF(AND(OR(Inputs!$N28=0,BA$3&lt;Inputs!$N28),BA$3&gt;=Inputs!$K28,BA$3&lt;=Inputs!$M28+Inputs!$K28-1),Inputs!$L28/Inputs!$M28,0)</f>
        <v>0</v>
      </c>
      <c r="BB101" s="75">
        <f>IF(AND(OR(Inputs!$N28=0,BB$3&lt;Inputs!$N28),BB$3&gt;=Inputs!$K28,BB$3&lt;=Inputs!$M28+Inputs!$K28-1),Inputs!$L28/Inputs!$M28,0)</f>
        <v>0</v>
      </c>
      <c r="BC101" s="75">
        <f>IF(AND(OR(Inputs!$N28=0,BC$3&lt;Inputs!$N28),BC$3&gt;=Inputs!$K28,BC$3&lt;=Inputs!$M28+Inputs!$K28-1),Inputs!$L28/Inputs!$M28,0)</f>
        <v>0</v>
      </c>
      <c r="BD101" s="75">
        <f>IF(AND(OR(Inputs!$N28=0,BD$3&lt;Inputs!$N28),BD$3&gt;=Inputs!$K28,BD$3&lt;=Inputs!$M28+Inputs!$K28-1),Inputs!$L28/Inputs!$M28,0)</f>
        <v>0</v>
      </c>
      <c r="BE101" s="75">
        <f>IF(AND(OR(Inputs!$N28=0,BE$3&lt;Inputs!$N28),BE$3&gt;=Inputs!$K28,BE$3&lt;=Inputs!$M28+Inputs!$K28-1),Inputs!$L28/Inputs!$M28,0)</f>
        <v>0</v>
      </c>
      <c r="BF101" s="76">
        <f>IF(AND(OR(Inputs!$N28=0,BF$3&lt;Inputs!$N28),BF$3&gt;=Inputs!$K28,BF$3&lt;=Inputs!$M28+Inputs!$K28-1),Inputs!$L28/Inputs!$M28,0)</f>
        <v>0</v>
      </c>
      <c r="BG101" s="74">
        <f>IF(AND(OR(Inputs!$N28=0,BG$3&lt;Inputs!$N28),BG$3&gt;=Inputs!$K28,BG$3&lt;=Inputs!$M28+Inputs!$K28-1),Inputs!$L28/Inputs!$M28,0)</f>
        <v>0</v>
      </c>
      <c r="BH101" s="75">
        <f>IF(AND(OR(Inputs!$N28=0,BH$3&lt;Inputs!$N28),BH$3&gt;=Inputs!$K28,BH$3&lt;=Inputs!$M28+Inputs!$K28-1),Inputs!$L28/Inputs!$M28,0)</f>
        <v>0</v>
      </c>
      <c r="BI101" s="75">
        <f>IF(AND(OR(Inputs!$N28=0,BI$3&lt;Inputs!$N28),BI$3&gt;=Inputs!$K28,BI$3&lt;=Inputs!$M28+Inputs!$K28-1),Inputs!$L28/Inputs!$M28,0)</f>
        <v>0</v>
      </c>
      <c r="BJ101" s="75">
        <f>IF(AND(OR(Inputs!$N28=0,BJ$3&lt;Inputs!$N28),BJ$3&gt;=Inputs!$K28,BJ$3&lt;=Inputs!$M28+Inputs!$K28-1),Inputs!$L28/Inputs!$M28,0)</f>
        <v>0</v>
      </c>
      <c r="BK101" s="75">
        <f>IF(AND(OR(Inputs!$N28=0,BK$3&lt;Inputs!$N28),BK$3&gt;=Inputs!$K28,BK$3&lt;=Inputs!$M28+Inputs!$K28-1),Inputs!$L28/Inputs!$M28,0)</f>
        <v>0</v>
      </c>
      <c r="BL101" s="75">
        <f>IF(AND(OR(Inputs!$N28=0,BL$3&lt;Inputs!$N28),BL$3&gt;=Inputs!$K28,BL$3&lt;=Inputs!$M28+Inputs!$K28-1),Inputs!$L28/Inputs!$M28,0)</f>
        <v>0</v>
      </c>
      <c r="BM101" s="75">
        <f>IF(AND(OR(Inputs!$N28=0,BM$3&lt;Inputs!$N28),BM$3&gt;=Inputs!$K28,BM$3&lt;=Inputs!$M28+Inputs!$K28-1),Inputs!$L28/Inputs!$M28,0)</f>
        <v>0</v>
      </c>
      <c r="BN101" s="75">
        <f>IF(AND(OR(Inputs!$N28=0,BN$3&lt;Inputs!$N28),BN$3&gt;=Inputs!$K28,BN$3&lt;=Inputs!$M28+Inputs!$K28-1),Inputs!$L28/Inputs!$M28,0)</f>
        <v>0</v>
      </c>
      <c r="BO101" s="75">
        <f>IF(AND(OR(Inputs!$N28=0,BO$3&lt;Inputs!$N28),BO$3&gt;=Inputs!$K28,BO$3&lt;=Inputs!$M28+Inputs!$K28-1),Inputs!$L28/Inputs!$M28,0)</f>
        <v>0</v>
      </c>
      <c r="BP101" s="75">
        <f>IF(AND(OR(Inputs!$N28=0,BP$3&lt;Inputs!$N28),BP$3&gt;=Inputs!$K28,BP$3&lt;=Inputs!$M28+Inputs!$K28-1),Inputs!$L28/Inputs!$M28,0)</f>
        <v>0</v>
      </c>
      <c r="BQ101" s="75">
        <f>IF(AND(OR(Inputs!$N28=0,BQ$3&lt;Inputs!$N28),BQ$3&gt;=Inputs!$K28,BQ$3&lt;=Inputs!$M28+Inputs!$K28-1),Inputs!$L28/Inputs!$M28,0)</f>
        <v>0</v>
      </c>
      <c r="BR101" s="76">
        <f>IF(AND(OR(Inputs!$N28=0,BR$3&lt;Inputs!$N28),BR$3&gt;=Inputs!$K28,BR$3&lt;=Inputs!$M28+Inputs!$K28-1),Inputs!$L28/Inputs!$M28,0)</f>
        <v>0</v>
      </c>
    </row>
    <row r="102" spans="1:73" hidden="1" x14ac:dyDescent="0.25">
      <c r="C102" s="72">
        <f t="shared" si="43"/>
        <v>0</v>
      </c>
      <c r="E102" s="73">
        <f t="shared" si="38"/>
        <v>0</v>
      </c>
      <c r="F102" s="73">
        <f t="shared" si="39"/>
        <v>0</v>
      </c>
      <c r="G102" s="73">
        <f t="shared" si="40"/>
        <v>0</v>
      </c>
      <c r="H102" s="73">
        <f t="shared" si="41"/>
        <v>0</v>
      </c>
      <c r="I102" s="73">
        <f t="shared" si="42"/>
        <v>0</v>
      </c>
      <c r="K102" s="74">
        <f>IF(AND(OR(Inputs!$N29=0,K$3&lt;Inputs!$N29),K$3&gt;=Inputs!$K29,K$3&lt;=Inputs!$M29+Inputs!$K29-1),Inputs!$L29/Inputs!$M29,0)</f>
        <v>0</v>
      </c>
      <c r="L102" s="75">
        <f>IF(AND(OR(Inputs!$N29=0,L$3&lt;Inputs!$N29),L$3&gt;=Inputs!$K29,L$3&lt;=Inputs!$M29+Inputs!$K29-1),Inputs!$L29/Inputs!$M29,0)</f>
        <v>0</v>
      </c>
      <c r="M102" s="75">
        <f>IF(AND(OR(Inputs!$N29=0,M$3&lt;Inputs!$N29),M$3&gt;=Inputs!$K29,M$3&lt;=Inputs!$M29+Inputs!$K29-1),Inputs!$L29/Inputs!$M29,0)</f>
        <v>0</v>
      </c>
      <c r="N102" s="75">
        <f>IF(AND(OR(Inputs!$N29=0,N$3&lt;Inputs!$N29),N$3&gt;=Inputs!$K29,N$3&lt;=Inputs!$M29+Inputs!$K29-1),Inputs!$L29/Inputs!$M29,0)</f>
        <v>0</v>
      </c>
      <c r="O102" s="75">
        <f>IF(AND(OR(Inputs!$N29=0,O$3&lt;Inputs!$N29),O$3&gt;=Inputs!$K29,O$3&lt;=Inputs!$M29+Inputs!$K29-1),Inputs!$L29/Inputs!$M29,0)</f>
        <v>0</v>
      </c>
      <c r="P102" s="75">
        <f>IF(AND(OR(Inputs!$N29=0,P$3&lt;Inputs!$N29),P$3&gt;=Inputs!$K29,P$3&lt;=Inputs!$M29+Inputs!$K29-1),Inputs!$L29/Inputs!$M29,0)</f>
        <v>0</v>
      </c>
      <c r="Q102" s="75">
        <f>IF(AND(OR(Inputs!$N29=0,Q$3&lt;Inputs!$N29),Q$3&gt;=Inputs!$K29,Q$3&lt;=Inputs!$M29+Inputs!$K29-1),Inputs!$L29/Inputs!$M29,0)</f>
        <v>0</v>
      </c>
      <c r="R102" s="75">
        <f>IF(AND(OR(Inputs!$N29=0,R$3&lt;Inputs!$N29),R$3&gt;=Inputs!$K29,R$3&lt;=Inputs!$M29+Inputs!$K29-1),Inputs!$L29/Inputs!$M29,0)</f>
        <v>0</v>
      </c>
      <c r="S102" s="75">
        <f>IF(AND(OR(Inputs!$N29=0,S$3&lt;Inputs!$N29),S$3&gt;=Inputs!$K29,S$3&lt;=Inputs!$M29+Inputs!$K29-1),Inputs!$L29/Inputs!$M29,0)</f>
        <v>0</v>
      </c>
      <c r="T102" s="75">
        <f>IF(AND(OR(Inputs!$N29=0,T$3&lt;Inputs!$N29),T$3&gt;=Inputs!$K29,T$3&lt;=Inputs!$M29+Inputs!$K29-1),Inputs!$L29/Inputs!$M29,0)</f>
        <v>0</v>
      </c>
      <c r="U102" s="75">
        <f>IF(AND(OR(Inputs!$N29=0,U$3&lt;Inputs!$N29),U$3&gt;=Inputs!$K29,U$3&lt;=Inputs!$M29+Inputs!$K29-1),Inputs!$L29/Inputs!$M29,0)</f>
        <v>0</v>
      </c>
      <c r="V102" s="76">
        <f>IF(AND(OR(Inputs!$N29=0,V$3&lt;Inputs!$N29),V$3&gt;=Inputs!$K29,V$3&lt;=Inputs!$M29+Inputs!$K29-1),Inputs!$L29/Inputs!$M29,0)</f>
        <v>0</v>
      </c>
      <c r="W102" s="74">
        <f>IF(AND(OR(Inputs!$N29=0,W$3&lt;Inputs!$N29),W$3&gt;=Inputs!$K29,W$3&lt;=Inputs!$M29+Inputs!$K29-1),Inputs!$L29/Inputs!$M29,0)</f>
        <v>0</v>
      </c>
      <c r="X102" s="75">
        <f>IF(AND(OR(Inputs!$N29=0,X$3&lt;Inputs!$N29),X$3&gt;=Inputs!$K29,X$3&lt;=Inputs!$M29+Inputs!$K29-1),Inputs!$L29/Inputs!$M29,0)</f>
        <v>0</v>
      </c>
      <c r="Y102" s="75">
        <f>IF(AND(OR(Inputs!$N29=0,Y$3&lt;Inputs!$N29),Y$3&gt;=Inputs!$K29,Y$3&lt;=Inputs!$M29+Inputs!$K29-1),Inputs!$L29/Inputs!$M29,0)</f>
        <v>0</v>
      </c>
      <c r="Z102" s="75">
        <f>IF(AND(OR(Inputs!$N29=0,Z$3&lt;Inputs!$N29),Z$3&gt;=Inputs!$K29,Z$3&lt;=Inputs!$M29+Inputs!$K29-1),Inputs!$L29/Inputs!$M29,0)</f>
        <v>0</v>
      </c>
      <c r="AA102" s="75">
        <f>IF(AND(OR(Inputs!$N29=0,AA$3&lt;Inputs!$N29),AA$3&gt;=Inputs!$K29,AA$3&lt;=Inputs!$M29+Inputs!$K29-1),Inputs!$L29/Inputs!$M29,0)</f>
        <v>0</v>
      </c>
      <c r="AB102" s="75">
        <f>IF(AND(OR(Inputs!$N29=0,AB$3&lt;Inputs!$N29),AB$3&gt;=Inputs!$K29,AB$3&lt;=Inputs!$M29+Inputs!$K29-1),Inputs!$L29/Inputs!$M29,0)</f>
        <v>0</v>
      </c>
      <c r="AC102" s="75">
        <f>IF(AND(OR(Inputs!$N29=0,AC$3&lt;Inputs!$N29),AC$3&gt;=Inputs!$K29,AC$3&lt;=Inputs!$M29+Inputs!$K29-1),Inputs!$L29/Inputs!$M29,0)</f>
        <v>0</v>
      </c>
      <c r="AD102" s="75">
        <f>IF(AND(OR(Inputs!$N29=0,AD$3&lt;Inputs!$N29),AD$3&gt;=Inputs!$K29,AD$3&lt;=Inputs!$M29+Inputs!$K29-1),Inputs!$L29/Inputs!$M29,0)</f>
        <v>0</v>
      </c>
      <c r="AE102" s="75">
        <f>IF(AND(OR(Inputs!$N29=0,AE$3&lt;Inputs!$N29),AE$3&gt;=Inputs!$K29,AE$3&lt;=Inputs!$M29+Inputs!$K29-1),Inputs!$L29/Inputs!$M29,0)</f>
        <v>0</v>
      </c>
      <c r="AF102" s="75">
        <f>IF(AND(OR(Inputs!$N29=0,AF$3&lt;Inputs!$N29),AF$3&gt;=Inputs!$K29,AF$3&lt;=Inputs!$M29+Inputs!$K29-1),Inputs!$L29/Inputs!$M29,0)</f>
        <v>0</v>
      </c>
      <c r="AG102" s="75">
        <f>IF(AND(OR(Inputs!$N29=0,AG$3&lt;Inputs!$N29),AG$3&gt;=Inputs!$K29,AG$3&lt;=Inputs!$M29+Inputs!$K29-1),Inputs!$L29/Inputs!$M29,0)</f>
        <v>0</v>
      </c>
      <c r="AH102" s="76">
        <f>IF(AND(OR(Inputs!$N29=0,AH$3&lt;Inputs!$N29),AH$3&gt;=Inputs!$K29,AH$3&lt;=Inputs!$M29+Inputs!$K29-1),Inputs!$L29/Inputs!$M29,0)</f>
        <v>0</v>
      </c>
      <c r="AI102" s="74">
        <f>IF(AND(OR(Inputs!$N29=0,AI$3&lt;Inputs!$N29),AI$3&gt;=Inputs!$K29,AI$3&lt;=Inputs!$M29+Inputs!$K29-1),Inputs!$L29/Inputs!$M29,0)</f>
        <v>0</v>
      </c>
      <c r="AJ102" s="75">
        <f>IF(AND(OR(Inputs!$N29=0,AJ$3&lt;Inputs!$N29),AJ$3&gt;=Inputs!$K29,AJ$3&lt;=Inputs!$M29+Inputs!$K29-1),Inputs!$L29/Inputs!$M29,0)</f>
        <v>0</v>
      </c>
      <c r="AK102" s="75">
        <f>IF(AND(OR(Inputs!$N29=0,AK$3&lt;Inputs!$N29),AK$3&gt;=Inputs!$K29,AK$3&lt;=Inputs!$M29+Inputs!$K29-1),Inputs!$L29/Inputs!$M29,0)</f>
        <v>0</v>
      </c>
      <c r="AL102" s="75">
        <f>IF(AND(OR(Inputs!$N29=0,AL$3&lt;Inputs!$N29),AL$3&gt;=Inputs!$K29,AL$3&lt;=Inputs!$M29+Inputs!$K29-1),Inputs!$L29/Inputs!$M29,0)</f>
        <v>0</v>
      </c>
      <c r="AM102" s="75">
        <f>IF(AND(OR(Inputs!$N29=0,AM$3&lt;Inputs!$N29),AM$3&gt;=Inputs!$K29,AM$3&lt;=Inputs!$M29+Inputs!$K29-1),Inputs!$L29/Inputs!$M29,0)</f>
        <v>0</v>
      </c>
      <c r="AN102" s="75">
        <f>IF(AND(OR(Inputs!$N29=0,AN$3&lt;Inputs!$N29),AN$3&gt;=Inputs!$K29,AN$3&lt;=Inputs!$M29+Inputs!$K29-1),Inputs!$L29/Inputs!$M29,0)</f>
        <v>0</v>
      </c>
      <c r="AO102" s="75">
        <f>IF(AND(OR(Inputs!$N29=0,AO$3&lt;Inputs!$N29),AO$3&gt;=Inputs!$K29,AO$3&lt;=Inputs!$M29+Inputs!$K29-1),Inputs!$L29/Inputs!$M29,0)</f>
        <v>0</v>
      </c>
      <c r="AP102" s="75">
        <f>IF(AND(OR(Inputs!$N29=0,AP$3&lt;Inputs!$N29),AP$3&gt;=Inputs!$K29,AP$3&lt;=Inputs!$M29+Inputs!$K29-1),Inputs!$L29/Inputs!$M29,0)</f>
        <v>0</v>
      </c>
      <c r="AQ102" s="75">
        <f>IF(AND(OR(Inputs!$N29=0,AQ$3&lt;Inputs!$N29),AQ$3&gt;=Inputs!$K29,AQ$3&lt;=Inputs!$M29+Inputs!$K29-1),Inputs!$L29/Inputs!$M29,0)</f>
        <v>0</v>
      </c>
      <c r="AR102" s="75">
        <f>IF(AND(OR(Inputs!$N29=0,AR$3&lt;Inputs!$N29),AR$3&gt;=Inputs!$K29,AR$3&lt;=Inputs!$M29+Inputs!$K29-1),Inputs!$L29/Inputs!$M29,0)</f>
        <v>0</v>
      </c>
      <c r="AS102" s="75">
        <f>IF(AND(OR(Inputs!$N29=0,AS$3&lt;Inputs!$N29),AS$3&gt;=Inputs!$K29,AS$3&lt;=Inputs!$M29+Inputs!$K29-1),Inputs!$L29/Inputs!$M29,0)</f>
        <v>0</v>
      </c>
      <c r="AT102" s="76">
        <f>IF(AND(OR(Inputs!$N29=0,AT$3&lt;Inputs!$N29),AT$3&gt;=Inputs!$K29,AT$3&lt;=Inputs!$M29+Inputs!$K29-1),Inputs!$L29/Inputs!$M29,0)</f>
        <v>0</v>
      </c>
      <c r="AU102" s="74">
        <f>IF(AND(OR(Inputs!$N29=0,AU$3&lt;Inputs!$N29),AU$3&gt;=Inputs!$K29,AU$3&lt;=Inputs!$M29+Inputs!$K29-1),Inputs!$L29/Inputs!$M29,0)</f>
        <v>0</v>
      </c>
      <c r="AV102" s="75">
        <f>IF(AND(OR(Inputs!$N29=0,AV$3&lt;Inputs!$N29),AV$3&gt;=Inputs!$K29,AV$3&lt;=Inputs!$M29+Inputs!$K29-1),Inputs!$L29/Inputs!$M29,0)</f>
        <v>0</v>
      </c>
      <c r="AW102" s="75">
        <f>IF(AND(OR(Inputs!$N29=0,AW$3&lt;Inputs!$N29),AW$3&gt;=Inputs!$K29,AW$3&lt;=Inputs!$M29+Inputs!$K29-1),Inputs!$L29/Inputs!$M29,0)</f>
        <v>0</v>
      </c>
      <c r="AX102" s="75">
        <f>IF(AND(OR(Inputs!$N29=0,AX$3&lt;Inputs!$N29),AX$3&gt;=Inputs!$K29,AX$3&lt;=Inputs!$M29+Inputs!$K29-1),Inputs!$L29/Inputs!$M29,0)</f>
        <v>0</v>
      </c>
      <c r="AY102" s="75">
        <f>IF(AND(OR(Inputs!$N29=0,AY$3&lt;Inputs!$N29),AY$3&gt;=Inputs!$K29,AY$3&lt;=Inputs!$M29+Inputs!$K29-1),Inputs!$L29/Inputs!$M29,0)</f>
        <v>0</v>
      </c>
      <c r="AZ102" s="75">
        <f>IF(AND(OR(Inputs!$N29=0,AZ$3&lt;Inputs!$N29),AZ$3&gt;=Inputs!$K29,AZ$3&lt;=Inputs!$M29+Inputs!$K29-1),Inputs!$L29/Inputs!$M29,0)</f>
        <v>0</v>
      </c>
      <c r="BA102" s="75">
        <f>IF(AND(OR(Inputs!$N29=0,BA$3&lt;Inputs!$N29),BA$3&gt;=Inputs!$K29,BA$3&lt;=Inputs!$M29+Inputs!$K29-1),Inputs!$L29/Inputs!$M29,0)</f>
        <v>0</v>
      </c>
      <c r="BB102" s="75">
        <f>IF(AND(OR(Inputs!$N29=0,BB$3&lt;Inputs!$N29),BB$3&gt;=Inputs!$K29,BB$3&lt;=Inputs!$M29+Inputs!$K29-1),Inputs!$L29/Inputs!$M29,0)</f>
        <v>0</v>
      </c>
      <c r="BC102" s="75">
        <f>IF(AND(OR(Inputs!$N29=0,BC$3&lt;Inputs!$N29),BC$3&gt;=Inputs!$K29,BC$3&lt;=Inputs!$M29+Inputs!$K29-1),Inputs!$L29/Inputs!$M29,0)</f>
        <v>0</v>
      </c>
      <c r="BD102" s="75">
        <f>IF(AND(OR(Inputs!$N29=0,BD$3&lt;Inputs!$N29),BD$3&gt;=Inputs!$K29,BD$3&lt;=Inputs!$M29+Inputs!$K29-1),Inputs!$L29/Inputs!$M29,0)</f>
        <v>0</v>
      </c>
      <c r="BE102" s="75">
        <f>IF(AND(OR(Inputs!$N29=0,BE$3&lt;Inputs!$N29),BE$3&gt;=Inputs!$K29,BE$3&lt;=Inputs!$M29+Inputs!$K29-1),Inputs!$L29/Inputs!$M29,0)</f>
        <v>0</v>
      </c>
      <c r="BF102" s="76">
        <f>IF(AND(OR(Inputs!$N29=0,BF$3&lt;Inputs!$N29),BF$3&gt;=Inputs!$K29,BF$3&lt;=Inputs!$M29+Inputs!$K29-1),Inputs!$L29/Inputs!$M29,0)</f>
        <v>0</v>
      </c>
      <c r="BG102" s="74">
        <f>IF(AND(OR(Inputs!$N29=0,BG$3&lt;Inputs!$N29),BG$3&gt;=Inputs!$K29,BG$3&lt;=Inputs!$M29+Inputs!$K29-1),Inputs!$L29/Inputs!$M29,0)</f>
        <v>0</v>
      </c>
      <c r="BH102" s="75">
        <f>IF(AND(OR(Inputs!$N29=0,BH$3&lt;Inputs!$N29),BH$3&gt;=Inputs!$K29,BH$3&lt;=Inputs!$M29+Inputs!$K29-1),Inputs!$L29/Inputs!$M29,0)</f>
        <v>0</v>
      </c>
      <c r="BI102" s="75">
        <f>IF(AND(OR(Inputs!$N29=0,BI$3&lt;Inputs!$N29),BI$3&gt;=Inputs!$K29,BI$3&lt;=Inputs!$M29+Inputs!$K29-1),Inputs!$L29/Inputs!$M29,0)</f>
        <v>0</v>
      </c>
      <c r="BJ102" s="75">
        <f>IF(AND(OR(Inputs!$N29=0,BJ$3&lt;Inputs!$N29),BJ$3&gt;=Inputs!$K29,BJ$3&lt;=Inputs!$M29+Inputs!$K29-1),Inputs!$L29/Inputs!$M29,0)</f>
        <v>0</v>
      </c>
      <c r="BK102" s="75">
        <f>IF(AND(OR(Inputs!$N29=0,BK$3&lt;Inputs!$N29),BK$3&gt;=Inputs!$K29,BK$3&lt;=Inputs!$M29+Inputs!$K29-1),Inputs!$L29/Inputs!$M29,0)</f>
        <v>0</v>
      </c>
      <c r="BL102" s="75">
        <f>IF(AND(OR(Inputs!$N29=0,BL$3&lt;Inputs!$N29),BL$3&gt;=Inputs!$K29,BL$3&lt;=Inputs!$M29+Inputs!$K29-1),Inputs!$L29/Inputs!$M29,0)</f>
        <v>0</v>
      </c>
      <c r="BM102" s="75">
        <f>IF(AND(OR(Inputs!$N29=0,BM$3&lt;Inputs!$N29),BM$3&gt;=Inputs!$K29,BM$3&lt;=Inputs!$M29+Inputs!$K29-1),Inputs!$L29/Inputs!$M29,0)</f>
        <v>0</v>
      </c>
      <c r="BN102" s="75">
        <f>IF(AND(OR(Inputs!$N29=0,BN$3&lt;Inputs!$N29),BN$3&gt;=Inputs!$K29,BN$3&lt;=Inputs!$M29+Inputs!$K29-1),Inputs!$L29/Inputs!$M29,0)</f>
        <v>0</v>
      </c>
      <c r="BO102" s="75">
        <f>IF(AND(OR(Inputs!$N29=0,BO$3&lt;Inputs!$N29),BO$3&gt;=Inputs!$K29,BO$3&lt;=Inputs!$M29+Inputs!$K29-1),Inputs!$L29/Inputs!$M29,0)</f>
        <v>0</v>
      </c>
      <c r="BP102" s="75">
        <f>IF(AND(OR(Inputs!$N29=0,BP$3&lt;Inputs!$N29),BP$3&gt;=Inputs!$K29,BP$3&lt;=Inputs!$M29+Inputs!$K29-1),Inputs!$L29/Inputs!$M29,0)</f>
        <v>0</v>
      </c>
      <c r="BQ102" s="75">
        <f>IF(AND(OR(Inputs!$N29=0,BQ$3&lt;Inputs!$N29),BQ$3&gt;=Inputs!$K29,BQ$3&lt;=Inputs!$M29+Inputs!$K29-1),Inputs!$L29/Inputs!$M29,0)</f>
        <v>0</v>
      </c>
      <c r="BR102" s="76">
        <f>IF(AND(OR(Inputs!$N29=0,BR$3&lt;Inputs!$N29),BR$3&gt;=Inputs!$K29,BR$3&lt;=Inputs!$M29+Inputs!$K29-1),Inputs!$L29/Inputs!$M29,0)</f>
        <v>0</v>
      </c>
    </row>
    <row r="103" spans="1:73" hidden="1" x14ac:dyDescent="0.25">
      <c r="C103" s="72">
        <f t="shared" si="43"/>
        <v>0</v>
      </c>
      <c r="E103" s="73">
        <f t="shared" si="38"/>
        <v>0</v>
      </c>
      <c r="F103" s="73">
        <f t="shared" si="39"/>
        <v>0</v>
      </c>
      <c r="G103" s="73">
        <f t="shared" si="40"/>
        <v>0</v>
      </c>
      <c r="H103" s="73">
        <f t="shared" si="41"/>
        <v>0</v>
      </c>
      <c r="I103" s="73">
        <f t="shared" si="42"/>
        <v>0</v>
      </c>
      <c r="K103" s="74">
        <f>IF(AND(OR(Inputs!$N30=0,K$3&lt;Inputs!$N30),K$3&gt;=Inputs!$K30,K$3&lt;=Inputs!$M30+Inputs!$K30-1),Inputs!$L30/Inputs!$M30,0)</f>
        <v>0</v>
      </c>
      <c r="L103" s="75">
        <f>IF(AND(OR(Inputs!$N30=0,L$3&lt;Inputs!$N30),L$3&gt;=Inputs!$K30,L$3&lt;=Inputs!$M30+Inputs!$K30-1),Inputs!$L30/Inputs!$M30,0)</f>
        <v>0</v>
      </c>
      <c r="M103" s="75">
        <f>IF(AND(OR(Inputs!$N30=0,M$3&lt;Inputs!$N30),M$3&gt;=Inputs!$K30,M$3&lt;=Inputs!$M30+Inputs!$K30-1),Inputs!$L30/Inputs!$M30,0)</f>
        <v>0</v>
      </c>
      <c r="N103" s="75">
        <f>IF(AND(OR(Inputs!$N30=0,N$3&lt;Inputs!$N30),N$3&gt;=Inputs!$K30,N$3&lt;=Inputs!$M30+Inputs!$K30-1),Inputs!$L30/Inputs!$M30,0)</f>
        <v>0</v>
      </c>
      <c r="O103" s="75">
        <f>IF(AND(OR(Inputs!$N30=0,O$3&lt;Inputs!$N30),O$3&gt;=Inputs!$K30,O$3&lt;=Inputs!$M30+Inputs!$K30-1),Inputs!$L30/Inputs!$M30,0)</f>
        <v>0</v>
      </c>
      <c r="P103" s="75">
        <f>IF(AND(OR(Inputs!$N30=0,P$3&lt;Inputs!$N30),P$3&gt;=Inputs!$K30,P$3&lt;=Inputs!$M30+Inputs!$K30-1),Inputs!$L30/Inputs!$M30,0)</f>
        <v>0</v>
      </c>
      <c r="Q103" s="75">
        <f>IF(AND(OR(Inputs!$N30=0,Q$3&lt;Inputs!$N30),Q$3&gt;=Inputs!$K30,Q$3&lt;=Inputs!$M30+Inputs!$K30-1),Inputs!$L30/Inputs!$M30,0)</f>
        <v>0</v>
      </c>
      <c r="R103" s="75">
        <f>IF(AND(OR(Inputs!$N30=0,R$3&lt;Inputs!$N30),R$3&gt;=Inputs!$K30,R$3&lt;=Inputs!$M30+Inputs!$K30-1),Inputs!$L30/Inputs!$M30,0)</f>
        <v>0</v>
      </c>
      <c r="S103" s="75">
        <f>IF(AND(OR(Inputs!$N30=0,S$3&lt;Inputs!$N30),S$3&gt;=Inputs!$K30,S$3&lt;=Inputs!$M30+Inputs!$K30-1),Inputs!$L30/Inputs!$M30,0)</f>
        <v>0</v>
      </c>
      <c r="T103" s="75">
        <f>IF(AND(OR(Inputs!$N30=0,T$3&lt;Inputs!$N30),T$3&gt;=Inputs!$K30,T$3&lt;=Inputs!$M30+Inputs!$K30-1),Inputs!$L30/Inputs!$M30,0)</f>
        <v>0</v>
      </c>
      <c r="U103" s="75">
        <f>IF(AND(OR(Inputs!$N30=0,U$3&lt;Inputs!$N30),U$3&gt;=Inputs!$K30,U$3&lt;=Inputs!$M30+Inputs!$K30-1),Inputs!$L30/Inputs!$M30,0)</f>
        <v>0</v>
      </c>
      <c r="V103" s="76">
        <f>IF(AND(OR(Inputs!$N30=0,V$3&lt;Inputs!$N30),V$3&gt;=Inputs!$K30,V$3&lt;=Inputs!$M30+Inputs!$K30-1),Inputs!$L30/Inputs!$M30,0)</f>
        <v>0</v>
      </c>
      <c r="W103" s="74">
        <f>IF(AND(OR(Inputs!$N30=0,W$3&lt;Inputs!$N30),W$3&gt;=Inputs!$K30,W$3&lt;=Inputs!$M30+Inputs!$K30-1),Inputs!$L30/Inputs!$M30,0)</f>
        <v>0</v>
      </c>
      <c r="X103" s="75">
        <f>IF(AND(OR(Inputs!$N30=0,X$3&lt;Inputs!$N30),X$3&gt;=Inputs!$K30,X$3&lt;=Inputs!$M30+Inputs!$K30-1),Inputs!$L30/Inputs!$M30,0)</f>
        <v>0</v>
      </c>
      <c r="Y103" s="75">
        <f>IF(AND(OR(Inputs!$N30=0,Y$3&lt;Inputs!$N30),Y$3&gt;=Inputs!$K30,Y$3&lt;=Inputs!$M30+Inputs!$K30-1),Inputs!$L30/Inputs!$M30,0)</f>
        <v>0</v>
      </c>
      <c r="Z103" s="75">
        <f>IF(AND(OR(Inputs!$N30=0,Z$3&lt;Inputs!$N30),Z$3&gt;=Inputs!$K30,Z$3&lt;=Inputs!$M30+Inputs!$K30-1),Inputs!$L30/Inputs!$M30,0)</f>
        <v>0</v>
      </c>
      <c r="AA103" s="75">
        <f>IF(AND(OR(Inputs!$N30=0,AA$3&lt;Inputs!$N30),AA$3&gt;=Inputs!$K30,AA$3&lt;=Inputs!$M30+Inputs!$K30-1),Inputs!$L30/Inputs!$M30,0)</f>
        <v>0</v>
      </c>
      <c r="AB103" s="75">
        <f>IF(AND(OR(Inputs!$N30=0,AB$3&lt;Inputs!$N30),AB$3&gt;=Inputs!$K30,AB$3&lt;=Inputs!$M30+Inputs!$K30-1),Inputs!$L30/Inputs!$M30,0)</f>
        <v>0</v>
      </c>
      <c r="AC103" s="75">
        <f>IF(AND(OR(Inputs!$N30=0,AC$3&lt;Inputs!$N30),AC$3&gt;=Inputs!$K30,AC$3&lt;=Inputs!$M30+Inputs!$K30-1),Inputs!$L30/Inputs!$M30,0)</f>
        <v>0</v>
      </c>
      <c r="AD103" s="75">
        <f>IF(AND(OR(Inputs!$N30=0,AD$3&lt;Inputs!$N30),AD$3&gt;=Inputs!$K30,AD$3&lt;=Inputs!$M30+Inputs!$K30-1),Inputs!$L30/Inputs!$M30,0)</f>
        <v>0</v>
      </c>
      <c r="AE103" s="75">
        <f>IF(AND(OR(Inputs!$N30=0,AE$3&lt;Inputs!$N30),AE$3&gt;=Inputs!$K30,AE$3&lt;=Inputs!$M30+Inputs!$K30-1),Inputs!$L30/Inputs!$M30,0)</f>
        <v>0</v>
      </c>
      <c r="AF103" s="75">
        <f>IF(AND(OR(Inputs!$N30=0,AF$3&lt;Inputs!$N30),AF$3&gt;=Inputs!$K30,AF$3&lt;=Inputs!$M30+Inputs!$K30-1),Inputs!$L30/Inputs!$M30,0)</f>
        <v>0</v>
      </c>
      <c r="AG103" s="75">
        <f>IF(AND(OR(Inputs!$N30=0,AG$3&lt;Inputs!$N30),AG$3&gt;=Inputs!$K30,AG$3&lt;=Inputs!$M30+Inputs!$K30-1),Inputs!$L30/Inputs!$M30,0)</f>
        <v>0</v>
      </c>
      <c r="AH103" s="76">
        <f>IF(AND(OR(Inputs!$N30=0,AH$3&lt;Inputs!$N30),AH$3&gt;=Inputs!$K30,AH$3&lt;=Inputs!$M30+Inputs!$K30-1),Inputs!$L30/Inputs!$M30,0)</f>
        <v>0</v>
      </c>
      <c r="AI103" s="74">
        <f>IF(AND(OR(Inputs!$N30=0,AI$3&lt;Inputs!$N30),AI$3&gt;=Inputs!$K30,AI$3&lt;=Inputs!$M30+Inputs!$K30-1),Inputs!$L30/Inputs!$M30,0)</f>
        <v>0</v>
      </c>
      <c r="AJ103" s="75">
        <f>IF(AND(OR(Inputs!$N30=0,AJ$3&lt;Inputs!$N30),AJ$3&gt;=Inputs!$K30,AJ$3&lt;=Inputs!$M30+Inputs!$K30-1),Inputs!$L30/Inputs!$M30,0)</f>
        <v>0</v>
      </c>
      <c r="AK103" s="75">
        <f>IF(AND(OR(Inputs!$N30=0,AK$3&lt;Inputs!$N30),AK$3&gt;=Inputs!$K30,AK$3&lt;=Inputs!$M30+Inputs!$K30-1),Inputs!$L30/Inputs!$M30,0)</f>
        <v>0</v>
      </c>
      <c r="AL103" s="75">
        <f>IF(AND(OR(Inputs!$N30=0,AL$3&lt;Inputs!$N30),AL$3&gt;=Inputs!$K30,AL$3&lt;=Inputs!$M30+Inputs!$K30-1),Inputs!$L30/Inputs!$M30,0)</f>
        <v>0</v>
      </c>
      <c r="AM103" s="75">
        <f>IF(AND(OR(Inputs!$N30=0,AM$3&lt;Inputs!$N30),AM$3&gt;=Inputs!$K30,AM$3&lt;=Inputs!$M30+Inputs!$K30-1),Inputs!$L30/Inputs!$M30,0)</f>
        <v>0</v>
      </c>
      <c r="AN103" s="75">
        <f>IF(AND(OR(Inputs!$N30=0,AN$3&lt;Inputs!$N30),AN$3&gt;=Inputs!$K30,AN$3&lt;=Inputs!$M30+Inputs!$K30-1),Inputs!$L30/Inputs!$M30,0)</f>
        <v>0</v>
      </c>
      <c r="AO103" s="75">
        <f>IF(AND(OR(Inputs!$N30=0,AO$3&lt;Inputs!$N30),AO$3&gt;=Inputs!$K30,AO$3&lt;=Inputs!$M30+Inputs!$K30-1),Inputs!$L30/Inputs!$M30,0)</f>
        <v>0</v>
      </c>
      <c r="AP103" s="75">
        <f>IF(AND(OR(Inputs!$N30=0,AP$3&lt;Inputs!$N30),AP$3&gt;=Inputs!$K30,AP$3&lt;=Inputs!$M30+Inputs!$K30-1),Inputs!$L30/Inputs!$M30,0)</f>
        <v>0</v>
      </c>
      <c r="AQ103" s="75">
        <f>IF(AND(OR(Inputs!$N30=0,AQ$3&lt;Inputs!$N30),AQ$3&gt;=Inputs!$K30,AQ$3&lt;=Inputs!$M30+Inputs!$K30-1),Inputs!$L30/Inputs!$M30,0)</f>
        <v>0</v>
      </c>
      <c r="AR103" s="75">
        <f>IF(AND(OR(Inputs!$N30=0,AR$3&lt;Inputs!$N30),AR$3&gt;=Inputs!$K30,AR$3&lt;=Inputs!$M30+Inputs!$K30-1),Inputs!$L30/Inputs!$M30,0)</f>
        <v>0</v>
      </c>
      <c r="AS103" s="75">
        <f>IF(AND(OR(Inputs!$N30=0,AS$3&lt;Inputs!$N30),AS$3&gt;=Inputs!$K30,AS$3&lt;=Inputs!$M30+Inputs!$K30-1),Inputs!$L30/Inputs!$M30,0)</f>
        <v>0</v>
      </c>
      <c r="AT103" s="76">
        <f>IF(AND(OR(Inputs!$N30=0,AT$3&lt;Inputs!$N30),AT$3&gt;=Inputs!$K30,AT$3&lt;=Inputs!$M30+Inputs!$K30-1),Inputs!$L30/Inputs!$M30,0)</f>
        <v>0</v>
      </c>
      <c r="AU103" s="74">
        <f>IF(AND(OR(Inputs!$N30=0,AU$3&lt;Inputs!$N30),AU$3&gt;=Inputs!$K30,AU$3&lt;=Inputs!$M30+Inputs!$K30-1),Inputs!$L30/Inputs!$M30,0)</f>
        <v>0</v>
      </c>
      <c r="AV103" s="75">
        <f>IF(AND(OR(Inputs!$N30=0,AV$3&lt;Inputs!$N30),AV$3&gt;=Inputs!$K30,AV$3&lt;=Inputs!$M30+Inputs!$K30-1),Inputs!$L30/Inputs!$M30,0)</f>
        <v>0</v>
      </c>
      <c r="AW103" s="75">
        <f>IF(AND(OR(Inputs!$N30=0,AW$3&lt;Inputs!$N30),AW$3&gt;=Inputs!$K30,AW$3&lt;=Inputs!$M30+Inputs!$K30-1),Inputs!$L30/Inputs!$M30,0)</f>
        <v>0</v>
      </c>
      <c r="AX103" s="75">
        <f>IF(AND(OR(Inputs!$N30=0,AX$3&lt;Inputs!$N30),AX$3&gt;=Inputs!$K30,AX$3&lt;=Inputs!$M30+Inputs!$K30-1),Inputs!$L30/Inputs!$M30,0)</f>
        <v>0</v>
      </c>
      <c r="AY103" s="75">
        <f>IF(AND(OR(Inputs!$N30=0,AY$3&lt;Inputs!$N30),AY$3&gt;=Inputs!$K30,AY$3&lt;=Inputs!$M30+Inputs!$K30-1),Inputs!$L30/Inputs!$M30,0)</f>
        <v>0</v>
      </c>
      <c r="AZ103" s="75">
        <f>IF(AND(OR(Inputs!$N30=0,AZ$3&lt;Inputs!$N30),AZ$3&gt;=Inputs!$K30,AZ$3&lt;=Inputs!$M30+Inputs!$K30-1),Inputs!$L30/Inputs!$M30,0)</f>
        <v>0</v>
      </c>
      <c r="BA103" s="75">
        <f>IF(AND(OR(Inputs!$N30=0,BA$3&lt;Inputs!$N30),BA$3&gt;=Inputs!$K30,BA$3&lt;=Inputs!$M30+Inputs!$K30-1),Inputs!$L30/Inputs!$M30,0)</f>
        <v>0</v>
      </c>
      <c r="BB103" s="75">
        <f>IF(AND(OR(Inputs!$N30=0,BB$3&lt;Inputs!$N30),BB$3&gt;=Inputs!$K30,BB$3&lt;=Inputs!$M30+Inputs!$K30-1),Inputs!$L30/Inputs!$M30,0)</f>
        <v>0</v>
      </c>
      <c r="BC103" s="75">
        <f>IF(AND(OR(Inputs!$N30=0,BC$3&lt;Inputs!$N30),BC$3&gt;=Inputs!$K30,BC$3&lt;=Inputs!$M30+Inputs!$K30-1),Inputs!$L30/Inputs!$M30,0)</f>
        <v>0</v>
      </c>
      <c r="BD103" s="75">
        <f>IF(AND(OR(Inputs!$N30=0,BD$3&lt;Inputs!$N30),BD$3&gt;=Inputs!$K30,BD$3&lt;=Inputs!$M30+Inputs!$K30-1),Inputs!$L30/Inputs!$M30,0)</f>
        <v>0</v>
      </c>
      <c r="BE103" s="75">
        <f>IF(AND(OR(Inputs!$N30=0,BE$3&lt;Inputs!$N30),BE$3&gt;=Inputs!$K30,BE$3&lt;=Inputs!$M30+Inputs!$K30-1),Inputs!$L30/Inputs!$M30,0)</f>
        <v>0</v>
      </c>
      <c r="BF103" s="76">
        <f>IF(AND(OR(Inputs!$N30=0,BF$3&lt;Inputs!$N30),BF$3&gt;=Inputs!$K30,BF$3&lt;=Inputs!$M30+Inputs!$K30-1),Inputs!$L30/Inputs!$M30,0)</f>
        <v>0</v>
      </c>
      <c r="BG103" s="74">
        <f>IF(AND(OR(Inputs!$N30=0,BG$3&lt;Inputs!$N30),BG$3&gt;=Inputs!$K30,BG$3&lt;=Inputs!$M30+Inputs!$K30-1),Inputs!$L30/Inputs!$M30,0)</f>
        <v>0</v>
      </c>
      <c r="BH103" s="75">
        <f>IF(AND(OR(Inputs!$N30=0,BH$3&lt;Inputs!$N30),BH$3&gt;=Inputs!$K30,BH$3&lt;=Inputs!$M30+Inputs!$K30-1),Inputs!$L30/Inputs!$M30,0)</f>
        <v>0</v>
      </c>
      <c r="BI103" s="75">
        <f>IF(AND(OR(Inputs!$N30=0,BI$3&lt;Inputs!$N30),BI$3&gt;=Inputs!$K30,BI$3&lt;=Inputs!$M30+Inputs!$K30-1),Inputs!$L30/Inputs!$M30,0)</f>
        <v>0</v>
      </c>
      <c r="BJ103" s="75">
        <f>IF(AND(OR(Inputs!$N30=0,BJ$3&lt;Inputs!$N30),BJ$3&gt;=Inputs!$K30,BJ$3&lt;=Inputs!$M30+Inputs!$K30-1),Inputs!$L30/Inputs!$M30,0)</f>
        <v>0</v>
      </c>
      <c r="BK103" s="75">
        <f>IF(AND(OR(Inputs!$N30=0,BK$3&lt;Inputs!$N30),BK$3&gt;=Inputs!$K30,BK$3&lt;=Inputs!$M30+Inputs!$K30-1),Inputs!$L30/Inputs!$M30,0)</f>
        <v>0</v>
      </c>
      <c r="BL103" s="75">
        <f>IF(AND(OR(Inputs!$N30=0,BL$3&lt;Inputs!$N30),BL$3&gt;=Inputs!$K30,BL$3&lt;=Inputs!$M30+Inputs!$K30-1),Inputs!$L30/Inputs!$M30,0)</f>
        <v>0</v>
      </c>
      <c r="BM103" s="75">
        <f>IF(AND(OR(Inputs!$N30=0,BM$3&lt;Inputs!$N30),BM$3&gt;=Inputs!$K30,BM$3&lt;=Inputs!$M30+Inputs!$K30-1),Inputs!$L30/Inputs!$M30,0)</f>
        <v>0</v>
      </c>
      <c r="BN103" s="75">
        <f>IF(AND(OR(Inputs!$N30=0,BN$3&lt;Inputs!$N30),BN$3&gt;=Inputs!$K30,BN$3&lt;=Inputs!$M30+Inputs!$K30-1),Inputs!$L30/Inputs!$M30,0)</f>
        <v>0</v>
      </c>
      <c r="BO103" s="75">
        <f>IF(AND(OR(Inputs!$N30=0,BO$3&lt;Inputs!$N30),BO$3&gt;=Inputs!$K30,BO$3&lt;=Inputs!$M30+Inputs!$K30-1),Inputs!$L30/Inputs!$M30,0)</f>
        <v>0</v>
      </c>
      <c r="BP103" s="75">
        <f>IF(AND(OR(Inputs!$N30=0,BP$3&lt;Inputs!$N30),BP$3&gt;=Inputs!$K30,BP$3&lt;=Inputs!$M30+Inputs!$K30-1),Inputs!$L30/Inputs!$M30,0)</f>
        <v>0</v>
      </c>
      <c r="BQ103" s="75">
        <f>IF(AND(OR(Inputs!$N30=0,BQ$3&lt;Inputs!$N30),BQ$3&gt;=Inputs!$K30,BQ$3&lt;=Inputs!$M30+Inputs!$K30-1),Inputs!$L30/Inputs!$M30,0)</f>
        <v>0</v>
      </c>
      <c r="BR103" s="76">
        <f>IF(AND(OR(Inputs!$N30=0,BR$3&lt;Inputs!$N30),BR$3&gt;=Inputs!$K30,BR$3&lt;=Inputs!$M30+Inputs!$K30-1),Inputs!$L30/Inputs!$M30,0)</f>
        <v>0</v>
      </c>
    </row>
    <row r="104" spans="1:73" hidden="1" x14ac:dyDescent="0.25">
      <c r="C104" s="72">
        <f t="shared" si="43"/>
        <v>0</v>
      </c>
      <c r="E104" s="73">
        <f t="shared" si="38"/>
        <v>0</v>
      </c>
      <c r="F104" s="73">
        <f t="shared" si="39"/>
        <v>0</v>
      </c>
      <c r="G104" s="73">
        <f t="shared" si="40"/>
        <v>0</v>
      </c>
      <c r="H104" s="73">
        <f t="shared" si="41"/>
        <v>0</v>
      </c>
      <c r="I104" s="73">
        <f t="shared" si="42"/>
        <v>0</v>
      </c>
      <c r="K104" s="74">
        <f>IF(AND(OR(Inputs!$N31=0,K$3&lt;Inputs!$N31),K$3&gt;=Inputs!$K31,K$3&lt;=Inputs!$M31+Inputs!$K31-1),Inputs!$L31/Inputs!$M31,0)</f>
        <v>0</v>
      </c>
      <c r="L104" s="75">
        <f>IF(AND(OR(Inputs!$N31=0,L$3&lt;Inputs!$N31),L$3&gt;=Inputs!$K31,L$3&lt;=Inputs!$M31+Inputs!$K31-1),Inputs!$L31/Inputs!$M31,0)</f>
        <v>0</v>
      </c>
      <c r="M104" s="75">
        <f>IF(AND(OR(Inputs!$N31=0,M$3&lt;Inputs!$N31),M$3&gt;=Inputs!$K31,M$3&lt;=Inputs!$M31+Inputs!$K31-1),Inputs!$L31/Inputs!$M31,0)</f>
        <v>0</v>
      </c>
      <c r="N104" s="75">
        <f>IF(AND(OR(Inputs!$N31=0,N$3&lt;Inputs!$N31),N$3&gt;=Inputs!$K31,N$3&lt;=Inputs!$M31+Inputs!$K31-1),Inputs!$L31/Inputs!$M31,0)</f>
        <v>0</v>
      </c>
      <c r="O104" s="75">
        <f>IF(AND(OR(Inputs!$N31=0,O$3&lt;Inputs!$N31),O$3&gt;=Inputs!$K31,O$3&lt;=Inputs!$M31+Inputs!$K31-1),Inputs!$L31/Inputs!$M31,0)</f>
        <v>0</v>
      </c>
      <c r="P104" s="75">
        <f>IF(AND(OR(Inputs!$N31=0,P$3&lt;Inputs!$N31),P$3&gt;=Inputs!$K31,P$3&lt;=Inputs!$M31+Inputs!$K31-1),Inputs!$L31/Inputs!$M31,0)</f>
        <v>0</v>
      </c>
      <c r="Q104" s="75">
        <f>IF(AND(OR(Inputs!$N31=0,Q$3&lt;Inputs!$N31),Q$3&gt;=Inputs!$K31,Q$3&lt;=Inputs!$M31+Inputs!$K31-1),Inputs!$L31/Inputs!$M31,0)</f>
        <v>0</v>
      </c>
      <c r="R104" s="75">
        <f>IF(AND(OR(Inputs!$N31=0,R$3&lt;Inputs!$N31),R$3&gt;=Inputs!$K31,R$3&lt;=Inputs!$M31+Inputs!$K31-1),Inputs!$L31/Inputs!$M31,0)</f>
        <v>0</v>
      </c>
      <c r="S104" s="75">
        <f>IF(AND(OR(Inputs!$N31=0,S$3&lt;Inputs!$N31),S$3&gt;=Inputs!$K31,S$3&lt;=Inputs!$M31+Inputs!$K31-1),Inputs!$L31/Inputs!$M31,0)</f>
        <v>0</v>
      </c>
      <c r="T104" s="75">
        <f>IF(AND(OR(Inputs!$N31=0,T$3&lt;Inputs!$N31),T$3&gt;=Inputs!$K31,T$3&lt;=Inputs!$M31+Inputs!$K31-1),Inputs!$L31/Inputs!$M31,0)</f>
        <v>0</v>
      </c>
      <c r="U104" s="75">
        <f>IF(AND(OR(Inputs!$N31=0,U$3&lt;Inputs!$N31),U$3&gt;=Inputs!$K31,U$3&lt;=Inputs!$M31+Inputs!$K31-1),Inputs!$L31/Inputs!$M31,0)</f>
        <v>0</v>
      </c>
      <c r="V104" s="76">
        <f>IF(AND(OR(Inputs!$N31=0,V$3&lt;Inputs!$N31),V$3&gt;=Inputs!$K31,V$3&lt;=Inputs!$M31+Inputs!$K31-1),Inputs!$L31/Inputs!$M31,0)</f>
        <v>0</v>
      </c>
      <c r="W104" s="74">
        <f>IF(AND(OR(Inputs!$N31=0,W$3&lt;Inputs!$N31),W$3&gt;=Inputs!$K31,W$3&lt;=Inputs!$M31+Inputs!$K31-1),Inputs!$L31/Inputs!$M31,0)</f>
        <v>0</v>
      </c>
      <c r="X104" s="75">
        <f>IF(AND(OR(Inputs!$N31=0,X$3&lt;Inputs!$N31),X$3&gt;=Inputs!$K31,X$3&lt;=Inputs!$M31+Inputs!$K31-1),Inputs!$L31/Inputs!$M31,0)</f>
        <v>0</v>
      </c>
      <c r="Y104" s="75">
        <f>IF(AND(OR(Inputs!$N31=0,Y$3&lt;Inputs!$N31),Y$3&gt;=Inputs!$K31,Y$3&lt;=Inputs!$M31+Inputs!$K31-1),Inputs!$L31/Inputs!$M31,0)</f>
        <v>0</v>
      </c>
      <c r="Z104" s="75">
        <f>IF(AND(OR(Inputs!$N31=0,Z$3&lt;Inputs!$N31),Z$3&gt;=Inputs!$K31,Z$3&lt;=Inputs!$M31+Inputs!$K31-1),Inputs!$L31/Inputs!$M31,0)</f>
        <v>0</v>
      </c>
      <c r="AA104" s="75">
        <f>IF(AND(OR(Inputs!$N31=0,AA$3&lt;Inputs!$N31),AA$3&gt;=Inputs!$K31,AA$3&lt;=Inputs!$M31+Inputs!$K31-1),Inputs!$L31/Inputs!$M31,0)</f>
        <v>0</v>
      </c>
      <c r="AB104" s="75">
        <f>IF(AND(OR(Inputs!$N31=0,AB$3&lt;Inputs!$N31),AB$3&gt;=Inputs!$K31,AB$3&lt;=Inputs!$M31+Inputs!$K31-1),Inputs!$L31/Inputs!$M31,0)</f>
        <v>0</v>
      </c>
      <c r="AC104" s="75">
        <f>IF(AND(OR(Inputs!$N31=0,AC$3&lt;Inputs!$N31),AC$3&gt;=Inputs!$K31,AC$3&lt;=Inputs!$M31+Inputs!$K31-1),Inputs!$L31/Inputs!$M31,0)</f>
        <v>0</v>
      </c>
      <c r="AD104" s="75">
        <f>IF(AND(OR(Inputs!$N31=0,AD$3&lt;Inputs!$N31),AD$3&gt;=Inputs!$K31,AD$3&lt;=Inputs!$M31+Inputs!$K31-1),Inputs!$L31/Inputs!$M31,0)</f>
        <v>0</v>
      </c>
      <c r="AE104" s="75">
        <f>IF(AND(OR(Inputs!$N31=0,AE$3&lt;Inputs!$N31),AE$3&gt;=Inputs!$K31,AE$3&lt;=Inputs!$M31+Inputs!$K31-1),Inputs!$L31/Inputs!$M31,0)</f>
        <v>0</v>
      </c>
      <c r="AF104" s="75">
        <f>IF(AND(OR(Inputs!$N31=0,AF$3&lt;Inputs!$N31),AF$3&gt;=Inputs!$K31,AF$3&lt;=Inputs!$M31+Inputs!$K31-1),Inputs!$L31/Inputs!$M31,0)</f>
        <v>0</v>
      </c>
      <c r="AG104" s="75">
        <f>IF(AND(OR(Inputs!$N31=0,AG$3&lt;Inputs!$N31),AG$3&gt;=Inputs!$K31,AG$3&lt;=Inputs!$M31+Inputs!$K31-1),Inputs!$L31/Inputs!$M31,0)</f>
        <v>0</v>
      </c>
      <c r="AH104" s="76">
        <f>IF(AND(OR(Inputs!$N31=0,AH$3&lt;Inputs!$N31),AH$3&gt;=Inputs!$K31,AH$3&lt;=Inputs!$M31+Inputs!$K31-1),Inputs!$L31/Inputs!$M31,0)</f>
        <v>0</v>
      </c>
      <c r="AI104" s="74">
        <f>IF(AND(OR(Inputs!$N31=0,AI$3&lt;Inputs!$N31),AI$3&gt;=Inputs!$K31,AI$3&lt;=Inputs!$M31+Inputs!$K31-1),Inputs!$L31/Inputs!$M31,0)</f>
        <v>0</v>
      </c>
      <c r="AJ104" s="75">
        <f>IF(AND(OR(Inputs!$N31=0,AJ$3&lt;Inputs!$N31),AJ$3&gt;=Inputs!$K31,AJ$3&lt;=Inputs!$M31+Inputs!$K31-1),Inputs!$L31/Inputs!$M31,0)</f>
        <v>0</v>
      </c>
      <c r="AK104" s="75">
        <f>IF(AND(OR(Inputs!$N31=0,AK$3&lt;Inputs!$N31),AK$3&gt;=Inputs!$K31,AK$3&lt;=Inputs!$M31+Inputs!$K31-1),Inputs!$L31/Inputs!$M31,0)</f>
        <v>0</v>
      </c>
      <c r="AL104" s="75">
        <f>IF(AND(OR(Inputs!$N31=0,AL$3&lt;Inputs!$N31),AL$3&gt;=Inputs!$K31,AL$3&lt;=Inputs!$M31+Inputs!$K31-1),Inputs!$L31/Inputs!$M31,0)</f>
        <v>0</v>
      </c>
      <c r="AM104" s="75">
        <f>IF(AND(OR(Inputs!$N31=0,AM$3&lt;Inputs!$N31),AM$3&gt;=Inputs!$K31,AM$3&lt;=Inputs!$M31+Inputs!$K31-1),Inputs!$L31/Inputs!$M31,0)</f>
        <v>0</v>
      </c>
      <c r="AN104" s="75">
        <f>IF(AND(OR(Inputs!$N31=0,AN$3&lt;Inputs!$N31),AN$3&gt;=Inputs!$K31,AN$3&lt;=Inputs!$M31+Inputs!$K31-1),Inputs!$L31/Inputs!$M31,0)</f>
        <v>0</v>
      </c>
      <c r="AO104" s="75">
        <f>IF(AND(OR(Inputs!$N31=0,AO$3&lt;Inputs!$N31),AO$3&gt;=Inputs!$K31,AO$3&lt;=Inputs!$M31+Inputs!$K31-1),Inputs!$L31/Inputs!$M31,0)</f>
        <v>0</v>
      </c>
      <c r="AP104" s="75">
        <f>IF(AND(OR(Inputs!$N31=0,AP$3&lt;Inputs!$N31),AP$3&gt;=Inputs!$K31,AP$3&lt;=Inputs!$M31+Inputs!$K31-1),Inputs!$L31/Inputs!$M31,0)</f>
        <v>0</v>
      </c>
      <c r="AQ104" s="75">
        <f>IF(AND(OR(Inputs!$N31=0,AQ$3&lt;Inputs!$N31),AQ$3&gt;=Inputs!$K31,AQ$3&lt;=Inputs!$M31+Inputs!$K31-1),Inputs!$L31/Inputs!$M31,0)</f>
        <v>0</v>
      </c>
      <c r="AR104" s="75">
        <f>IF(AND(OR(Inputs!$N31=0,AR$3&lt;Inputs!$N31),AR$3&gt;=Inputs!$K31,AR$3&lt;=Inputs!$M31+Inputs!$K31-1),Inputs!$L31/Inputs!$M31,0)</f>
        <v>0</v>
      </c>
      <c r="AS104" s="75">
        <f>IF(AND(OR(Inputs!$N31=0,AS$3&lt;Inputs!$N31),AS$3&gt;=Inputs!$K31,AS$3&lt;=Inputs!$M31+Inputs!$K31-1),Inputs!$L31/Inputs!$M31,0)</f>
        <v>0</v>
      </c>
      <c r="AT104" s="76">
        <f>IF(AND(OR(Inputs!$N31=0,AT$3&lt;Inputs!$N31),AT$3&gt;=Inputs!$K31,AT$3&lt;=Inputs!$M31+Inputs!$K31-1),Inputs!$L31/Inputs!$M31,0)</f>
        <v>0</v>
      </c>
      <c r="AU104" s="74">
        <f>IF(AND(OR(Inputs!$N31=0,AU$3&lt;Inputs!$N31),AU$3&gt;=Inputs!$K31,AU$3&lt;=Inputs!$M31+Inputs!$K31-1),Inputs!$L31/Inputs!$M31,0)</f>
        <v>0</v>
      </c>
      <c r="AV104" s="75">
        <f>IF(AND(OR(Inputs!$N31=0,AV$3&lt;Inputs!$N31),AV$3&gt;=Inputs!$K31,AV$3&lt;=Inputs!$M31+Inputs!$K31-1),Inputs!$L31/Inputs!$M31,0)</f>
        <v>0</v>
      </c>
      <c r="AW104" s="75">
        <f>IF(AND(OR(Inputs!$N31=0,AW$3&lt;Inputs!$N31),AW$3&gt;=Inputs!$K31,AW$3&lt;=Inputs!$M31+Inputs!$K31-1),Inputs!$L31/Inputs!$M31,0)</f>
        <v>0</v>
      </c>
      <c r="AX104" s="75">
        <f>IF(AND(OR(Inputs!$N31=0,AX$3&lt;Inputs!$N31),AX$3&gt;=Inputs!$K31,AX$3&lt;=Inputs!$M31+Inputs!$K31-1),Inputs!$L31/Inputs!$M31,0)</f>
        <v>0</v>
      </c>
      <c r="AY104" s="75">
        <f>IF(AND(OR(Inputs!$N31=0,AY$3&lt;Inputs!$N31),AY$3&gt;=Inputs!$K31,AY$3&lt;=Inputs!$M31+Inputs!$K31-1),Inputs!$L31/Inputs!$M31,0)</f>
        <v>0</v>
      </c>
      <c r="AZ104" s="75">
        <f>IF(AND(OR(Inputs!$N31=0,AZ$3&lt;Inputs!$N31),AZ$3&gt;=Inputs!$K31,AZ$3&lt;=Inputs!$M31+Inputs!$K31-1),Inputs!$L31/Inputs!$M31,0)</f>
        <v>0</v>
      </c>
      <c r="BA104" s="75">
        <f>IF(AND(OR(Inputs!$N31=0,BA$3&lt;Inputs!$N31),BA$3&gt;=Inputs!$K31,BA$3&lt;=Inputs!$M31+Inputs!$K31-1),Inputs!$L31/Inputs!$M31,0)</f>
        <v>0</v>
      </c>
      <c r="BB104" s="75">
        <f>IF(AND(OR(Inputs!$N31=0,BB$3&lt;Inputs!$N31),BB$3&gt;=Inputs!$K31,BB$3&lt;=Inputs!$M31+Inputs!$K31-1),Inputs!$L31/Inputs!$M31,0)</f>
        <v>0</v>
      </c>
      <c r="BC104" s="75">
        <f>IF(AND(OR(Inputs!$N31=0,BC$3&lt;Inputs!$N31),BC$3&gt;=Inputs!$K31,BC$3&lt;=Inputs!$M31+Inputs!$K31-1),Inputs!$L31/Inputs!$M31,0)</f>
        <v>0</v>
      </c>
      <c r="BD104" s="75">
        <f>IF(AND(OR(Inputs!$N31=0,BD$3&lt;Inputs!$N31),BD$3&gt;=Inputs!$K31,BD$3&lt;=Inputs!$M31+Inputs!$K31-1),Inputs!$L31/Inputs!$M31,0)</f>
        <v>0</v>
      </c>
      <c r="BE104" s="75">
        <f>IF(AND(OR(Inputs!$N31=0,BE$3&lt;Inputs!$N31),BE$3&gt;=Inputs!$K31,BE$3&lt;=Inputs!$M31+Inputs!$K31-1),Inputs!$L31/Inputs!$M31,0)</f>
        <v>0</v>
      </c>
      <c r="BF104" s="76">
        <f>IF(AND(OR(Inputs!$N31=0,BF$3&lt;Inputs!$N31),BF$3&gt;=Inputs!$K31,BF$3&lt;=Inputs!$M31+Inputs!$K31-1),Inputs!$L31/Inputs!$M31,0)</f>
        <v>0</v>
      </c>
      <c r="BG104" s="74">
        <f>IF(AND(OR(Inputs!$N31=0,BG$3&lt;Inputs!$N31),BG$3&gt;=Inputs!$K31,BG$3&lt;=Inputs!$M31+Inputs!$K31-1),Inputs!$L31/Inputs!$M31,0)</f>
        <v>0</v>
      </c>
      <c r="BH104" s="75">
        <f>IF(AND(OR(Inputs!$N31=0,BH$3&lt;Inputs!$N31),BH$3&gt;=Inputs!$K31,BH$3&lt;=Inputs!$M31+Inputs!$K31-1),Inputs!$L31/Inputs!$M31,0)</f>
        <v>0</v>
      </c>
      <c r="BI104" s="75">
        <f>IF(AND(OR(Inputs!$N31=0,BI$3&lt;Inputs!$N31),BI$3&gt;=Inputs!$K31,BI$3&lt;=Inputs!$M31+Inputs!$K31-1),Inputs!$L31/Inputs!$M31,0)</f>
        <v>0</v>
      </c>
      <c r="BJ104" s="75">
        <f>IF(AND(OR(Inputs!$N31=0,BJ$3&lt;Inputs!$N31),BJ$3&gt;=Inputs!$K31,BJ$3&lt;=Inputs!$M31+Inputs!$K31-1),Inputs!$L31/Inputs!$M31,0)</f>
        <v>0</v>
      </c>
      <c r="BK104" s="75">
        <f>IF(AND(OR(Inputs!$N31=0,BK$3&lt;Inputs!$N31),BK$3&gt;=Inputs!$K31,BK$3&lt;=Inputs!$M31+Inputs!$K31-1),Inputs!$L31/Inputs!$M31,0)</f>
        <v>0</v>
      </c>
      <c r="BL104" s="75">
        <f>IF(AND(OR(Inputs!$N31=0,BL$3&lt;Inputs!$N31),BL$3&gt;=Inputs!$K31,BL$3&lt;=Inputs!$M31+Inputs!$K31-1),Inputs!$L31/Inputs!$M31,0)</f>
        <v>0</v>
      </c>
      <c r="BM104" s="75">
        <f>IF(AND(OR(Inputs!$N31=0,BM$3&lt;Inputs!$N31),BM$3&gt;=Inputs!$K31,BM$3&lt;=Inputs!$M31+Inputs!$K31-1),Inputs!$L31/Inputs!$M31,0)</f>
        <v>0</v>
      </c>
      <c r="BN104" s="75">
        <f>IF(AND(OR(Inputs!$N31=0,BN$3&lt;Inputs!$N31),BN$3&gt;=Inputs!$K31,BN$3&lt;=Inputs!$M31+Inputs!$K31-1),Inputs!$L31/Inputs!$M31,0)</f>
        <v>0</v>
      </c>
      <c r="BO104" s="75">
        <f>IF(AND(OR(Inputs!$N31=0,BO$3&lt;Inputs!$N31),BO$3&gt;=Inputs!$K31,BO$3&lt;=Inputs!$M31+Inputs!$K31-1),Inputs!$L31/Inputs!$M31,0)</f>
        <v>0</v>
      </c>
      <c r="BP104" s="75">
        <f>IF(AND(OR(Inputs!$N31=0,BP$3&lt;Inputs!$N31),BP$3&gt;=Inputs!$K31,BP$3&lt;=Inputs!$M31+Inputs!$K31-1),Inputs!$L31/Inputs!$M31,0)</f>
        <v>0</v>
      </c>
      <c r="BQ104" s="75">
        <f>IF(AND(OR(Inputs!$N31=0,BQ$3&lt;Inputs!$N31),BQ$3&gt;=Inputs!$K31,BQ$3&lt;=Inputs!$M31+Inputs!$K31-1),Inputs!$L31/Inputs!$M31,0)</f>
        <v>0</v>
      </c>
      <c r="BR104" s="76">
        <f>IF(AND(OR(Inputs!$N31=0,BR$3&lt;Inputs!$N31),BR$3&gt;=Inputs!$K31,BR$3&lt;=Inputs!$M31+Inputs!$K31-1),Inputs!$L31/Inputs!$M31,0)</f>
        <v>0</v>
      </c>
    </row>
    <row r="105" spans="1:73" hidden="1" x14ac:dyDescent="0.25">
      <c r="C105" s="72">
        <f t="shared" si="43"/>
        <v>0</v>
      </c>
      <c r="E105" s="73">
        <f t="shared" si="38"/>
        <v>0</v>
      </c>
      <c r="F105" s="73">
        <f t="shared" si="39"/>
        <v>0</v>
      </c>
      <c r="G105" s="73">
        <f t="shared" si="40"/>
        <v>0</v>
      </c>
      <c r="H105" s="73">
        <f t="shared" si="41"/>
        <v>0</v>
      </c>
      <c r="I105" s="73">
        <f t="shared" si="42"/>
        <v>0</v>
      </c>
      <c r="K105" s="74">
        <f>IF(AND(OR(Inputs!$N32=0,K$3&lt;Inputs!$N32),K$3&gt;=Inputs!$K32,K$3&lt;=Inputs!$M32+Inputs!$K32-1),Inputs!$L32/Inputs!$M32,0)</f>
        <v>0</v>
      </c>
      <c r="L105" s="75">
        <f>IF(AND(OR(Inputs!$N32=0,L$3&lt;Inputs!$N32),L$3&gt;=Inputs!$K32,L$3&lt;=Inputs!$M32+Inputs!$K32-1),Inputs!$L32/Inputs!$M32,0)</f>
        <v>0</v>
      </c>
      <c r="M105" s="75">
        <f>IF(AND(OR(Inputs!$N32=0,M$3&lt;Inputs!$N32),M$3&gt;=Inputs!$K32,M$3&lt;=Inputs!$M32+Inputs!$K32-1),Inputs!$L32/Inputs!$M32,0)</f>
        <v>0</v>
      </c>
      <c r="N105" s="75">
        <f>IF(AND(OR(Inputs!$N32=0,N$3&lt;Inputs!$N32),N$3&gt;=Inputs!$K32,N$3&lt;=Inputs!$M32+Inputs!$K32-1),Inputs!$L32/Inputs!$M32,0)</f>
        <v>0</v>
      </c>
      <c r="O105" s="75">
        <f>IF(AND(OR(Inputs!$N32=0,O$3&lt;Inputs!$N32),O$3&gt;=Inputs!$K32,O$3&lt;=Inputs!$M32+Inputs!$K32-1),Inputs!$L32/Inputs!$M32,0)</f>
        <v>0</v>
      </c>
      <c r="P105" s="75">
        <f>IF(AND(OR(Inputs!$N32=0,P$3&lt;Inputs!$N32),P$3&gt;=Inputs!$K32,P$3&lt;=Inputs!$M32+Inputs!$K32-1),Inputs!$L32/Inputs!$M32,0)</f>
        <v>0</v>
      </c>
      <c r="Q105" s="75">
        <f>IF(AND(OR(Inputs!$N32=0,Q$3&lt;Inputs!$N32),Q$3&gt;=Inputs!$K32,Q$3&lt;=Inputs!$M32+Inputs!$K32-1),Inputs!$L32/Inputs!$M32,0)</f>
        <v>0</v>
      </c>
      <c r="R105" s="75">
        <f>IF(AND(OR(Inputs!$N32=0,R$3&lt;Inputs!$N32),R$3&gt;=Inputs!$K32,R$3&lt;=Inputs!$M32+Inputs!$K32-1),Inputs!$L32/Inputs!$M32,0)</f>
        <v>0</v>
      </c>
      <c r="S105" s="75">
        <f>IF(AND(OR(Inputs!$N32=0,S$3&lt;Inputs!$N32),S$3&gt;=Inputs!$K32,S$3&lt;=Inputs!$M32+Inputs!$K32-1),Inputs!$L32/Inputs!$M32,0)</f>
        <v>0</v>
      </c>
      <c r="T105" s="75">
        <f>IF(AND(OR(Inputs!$N32=0,T$3&lt;Inputs!$N32),T$3&gt;=Inputs!$K32,T$3&lt;=Inputs!$M32+Inputs!$K32-1),Inputs!$L32/Inputs!$M32,0)</f>
        <v>0</v>
      </c>
      <c r="U105" s="75">
        <f>IF(AND(OR(Inputs!$N32=0,U$3&lt;Inputs!$N32),U$3&gt;=Inputs!$K32,U$3&lt;=Inputs!$M32+Inputs!$K32-1),Inputs!$L32/Inputs!$M32,0)</f>
        <v>0</v>
      </c>
      <c r="V105" s="76">
        <f>IF(AND(OR(Inputs!$N32=0,V$3&lt;Inputs!$N32),V$3&gt;=Inputs!$K32,V$3&lt;=Inputs!$M32+Inputs!$K32-1),Inputs!$L32/Inputs!$M32,0)</f>
        <v>0</v>
      </c>
      <c r="W105" s="74">
        <f>IF(AND(OR(Inputs!$N32=0,W$3&lt;Inputs!$N32),W$3&gt;=Inputs!$K32,W$3&lt;=Inputs!$M32+Inputs!$K32-1),Inputs!$L32/Inputs!$M32,0)</f>
        <v>0</v>
      </c>
      <c r="X105" s="75">
        <f>IF(AND(OR(Inputs!$N32=0,X$3&lt;Inputs!$N32),X$3&gt;=Inputs!$K32,X$3&lt;=Inputs!$M32+Inputs!$K32-1),Inputs!$L32/Inputs!$M32,0)</f>
        <v>0</v>
      </c>
      <c r="Y105" s="75">
        <f>IF(AND(OR(Inputs!$N32=0,Y$3&lt;Inputs!$N32),Y$3&gt;=Inputs!$K32,Y$3&lt;=Inputs!$M32+Inputs!$K32-1),Inputs!$L32/Inputs!$M32,0)</f>
        <v>0</v>
      </c>
      <c r="Z105" s="75">
        <f>IF(AND(OR(Inputs!$N32=0,Z$3&lt;Inputs!$N32),Z$3&gt;=Inputs!$K32,Z$3&lt;=Inputs!$M32+Inputs!$K32-1),Inputs!$L32/Inputs!$M32,0)</f>
        <v>0</v>
      </c>
      <c r="AA105" s="75">
        <f>IF(AND(OR(Inputs!$N32=0,AA$3&lt;Inputs!$N32),AA$3&gt;=Inputs!$K32,AA$3&lt;=Inputs!$M32+Inputs!$K32-1),Inputs!$L32/Inputs!$M32,0)</f>
        <v>0</v>
      </c>
      <c r="AB105" s="75">
        <f>IF(AND(OR(Inputs!$N32=0,AB$3&lt;Inputs!$N32),AB$3&gt;=Inputs!$K32,AB$3&lt;=Inputs!$M32+Inputs!$K32-1),Inputs!$L32/Inputs!$M32,0)</f>
        <v>0</v>
      </c>
      <c r="AC105" s="75">
        <f>IF(AND(OR(Inputs!$N32=0,AC$3&lt;Inputs!$N32),AC$3&gt;=Inputs!$K32,AC$3&lt;=Inputs!$M32+Inputs!$K32-1),Inputs!$L32/Inputs!$M32,0)</f>
        <v>0</v>
      </c>
      <c r="AD105" s="75">
        <f>IF(AND(OR(Inputs!$N32=0,AD$3&lt;Inputs!$N32),AD$3&gt;=Inputs!$K32,AD$3&lt;=Inputs!$M32+Inputs!$K32-1),Inputs!$L32/Inputs!$M32,0)</f>
        <v>0</v>
      </c>
      <c r="AE105" s="75">
        <f>IF(AND(OR(Inputs!$N32=0,AE$3&lt;Inputs!$N32),AE$3&gt;=Inputs!$K32,AE$3&lt;=Inputs!$M32+Inputs!$K32-1),Inputs!$L32/Inputs!$M32,0)</f>
        <v>0</v>
      </c>
      <c r="AF105" s="75">
        <f>IF(AND(OR(Inputs!$N32=0,AF$3&lt;Inputs!$N32),AF$3&gt;=Inputs!$K32,AF$3&lt;=Inputs!$M32+Inputs!$K32-1),Inputs!$L32/Inputs!$M32,0)</f>
        <v>0</v>
      </c>
      <c r="AG105" s="75">
        <f>IF(AND(OR(Inputs!$N32=0,AG$3&lt;Inputs!$N32),AG$3&gt;=Inputs!$K32,AG$3&lt;=Inputs!$M32+Inputs!$K32-1),Inputs!$L32/Inputs!$M32,0)</f>
        <v>0</v>
      </c>
      <c r="AH105" s="76">
        <f>IF(AND(OR(Inputs!$N32=0,AH$3&lt;Inputs!$N32),AH$3&gt;=Inputs!$K32,AH$3&lt;=Inputs!$M32+Inputs!$K32-1),Inputs!$L32/Inputs!$M32,0)</f>
        <v>0</v>
      </c>
      <c r="AI105" s="74">
        <f>IF(AND(OR(Inputs!$N32=0,AI$3&lt;Inputs!$N32),AI$3&gt;=Inputs!$K32,AI$3&lt;=Inputs!$M32+Inputs!$K32-1),Inputs!$L32/Inputs!$M32,0)</f>
        <v>0</v>
      </c>
      <c r="AJ105" s="75">
        <f>IF(AND(OR(Inputs!$N32=0,AJ$3&lt;Inputs!$N32),AJ$3&gt;=Inputs!$K32,AJ$3&lt;=Inputs!$M32+Inputs!$K32-1),Inputs!$L32/Inputs!$M32,0)</f>
        <v>0</v>
      </c>
      <c r="AK105" s="75">
        <f>IF(AND(OR(Inputs!$N32=0,AK$3&lt;Inputs!$N32),AK$3&gt;=Inputs!$K32,AK$3&lt;=Inputs!$M32+Inputs!$K32-1),Inputs!$L32/Inputs!$M32,0)</f>
        <v>0</v>
      </c>
      <c r="AL105" s="75">
        <f>IF(AND(OR(Inputs!$N32=0,AL$3&lt;Inputs!$N32),AL$3&gt;=Inputs!$K32,AL$3&lt;=Inputs!$M32+Inputs!$K32-1),Inputs!$L32/Inputs!$M32,0)</f>
        <v>0</v>
      </c>
      <c r="AM105" s="75">
        <f>IF(AND(OR(Inputs!$N32=0,AM$3&lt;Inputs!$N32),AM$3&gt;=Inputs!$K32,AM$3&lt;=Inputs!$M32+Inputs!$K32-1),Inputs!$L32/Inputs!$M32,0)</f>
        <v>0</v>
      </c>
      <c r="AN105" s="75">
        <f>IF(AND(OR(Inputs!$N32=0,AN$3&lt;Inputs!$N32),AN$3&gt;=Inputs!$K32,AN$3&lt;=Inputs!$M32+Inputs!$K32-1),Inputs!$L32/Inputs!$M32,0)</f>
        <v>0</v>
      </c>
      <c r="AO105" s="75">
        <f>IF(AND(OR(Inputs!$N32=0,AO$3&lt;Inputs!$N32),AO$3&gt;=Inputs!$K32,AO$3&lt;=Inputs!$M32+Inputs!$K32-1),Inputs!$L32/Inputs!$M32,0)</f>
        <v>0</v>
      </c>
      <c r="AP105" s="75">
        <f>IF(AND(OR(Inputs!$N32=0,AP$3&lt;Inputs!$N32),AP$3&gt;=Inputs!$K32,AP$3&lt;=Inputs!$M32+Inputs!$K32-1),Inputs!$L32/Inputs!$M32,0)</f>
        <v>0</v>
      </c>
      <c r="AQ105" s="75">
        <f>IF(AND(OR(Inputs!$N32=0,AQ$3&lt;Inputs!$N32),AQ$3&gt;=Inputs!$K32,AQ$3&lt;=Inputs!$M32+Inputs!$K32-1),Inputs!$L32/Inputs!$M32,0)</f>
        <v>0</v>
      </c>
      <c r="AR105" s="75">
        <f>IF(AND(OR(Inputs!$N32=0,AR$3&lt;Inputs!$N32),AR$3&gt;=Inputs!$K32,AR$3&lt;=Inputs!$M32+Inputs!$K32-1),Inputs!$L32/Inputs!$M32,0)</f>
        <v>0</v>
      </c>
      <c r="AS105" s="75">
        <f>IF(AND(OR(Inputs!$N32=0,AS$3&lt;Inputs!$N32),AS$3&gt;=Inputs!$K32,AS$3&lt;=Inputs!$M32+Inputs!$K32-1),Inputs!$L32/Inputs!$M32,0)</f>
        <v>0</v>
      </c>
      <c r="AT105" s="76">
        <f>IF(AND(OR(Inputs!$N32=0,AT$3&lt;Inputs!$N32),AT$3&gt;=Inputs!$K32,AT$3&lt;=Inputs!$M32+Inputs!$K32-1),Inputs!$L32/Inputs!$M32,0)</f>
        <v>0</v>
      </c>
      <c r="AU105" s="74">
        <f>IF(AND(OR(Inputs!$N32=0,AU$3&lt;Inputs!$N32),AU$3&gt;=Inputs!$K32,AU$3&lt;=Inputs!$M32+Inputs!$K32-1),Inputs!$L32/Inputs!$M32,0)</f>
        <v>0</v>
      </c>
      <c r="AV105" s="75">
        <f>IF(AND(OR(Inputs!$N32=0,AV$3&lt;Inputs!$N32),AV$3&gt;=Inputs!$K32,AV$3&lt;=Inputs!$M32+Inputs!$K32-1),Inputs!$L32/Inputs!$M32,0)</f>
        <v>0</v>
      </c>
      <c r="AW105" s="75">
        <f>IF(AND(OR(Inputs!$N32=0,AW$3&lt;Inputs!$N32),AW$3&gt;=Inputs!$K32,AW$3&lt;=Inputs!$M32+Inputs!$K32-1),Inputs!$L32/Inputs!$M32,0)</f>
        <v>0</v>
      </c>
      <c r="AX105" s="75">
        <f>IF(AND(OR(Inputs!$N32=0,AX$3&lt;Inputs!$N32),AX$3&gt;=Inputs!$K32,AX$3&lt;=Inputs!$M32+Inputs!$K32-1),Inputs!$L32/Inputs!$M32,0)</f>
        <v>0</v>
      </c>
      <c r="AY105" s="75">
        <f>IF(AND(OR(Inputs!$N32=0,AY$3&lt;Inputs!$N32),AY$3&gt;=Inputs!$K32,AY$3&lt;=Inputs!$M32+Inputs!$K32-1),Inputs!$L32/Inputs!$M32,0)</f>
        <v>0</v>
      </c>
      <c r="AZ105" s="75">
        <f>IF(AND(OR(Inputs!$N32=0,AZ$3&lt;Inputs!$N32),AZ$3&gt;=Inputs!$K32,AZ$3&lt;=Inputs!$M32+Inputs!$K32-1),Inputs!$L32/Inputs!$M32,0)</f>
        <v>0</v>
      </c>
      <c r="BA105" s="75">
        <f>IF(AND(OR(Inputs!$N32=0,BA$3&lt;Inputs!$N32),BA$3&gt;=Inputs!$K32,BA$3&lt;=Inputs!$M32+Inputs!$K32-1),Inputs!$L32/Inputs!$M32,0)</f>
        <v>0</v>
      </c>
      <c r="BB105" s="75">
        <f>IF(AND(OR(Inputs!$N32=0,BB$3&lt;Inputs!$N32),BB$3&gt;=Inputs!$K32,BB$3&lt;=Inputs!$M32+Inputs!$K32-1),Inputs!$L32/Inputs!$M32,0)</f>
        <v>0</v>
      </c>
      <c r="BC105" s="75">
        <f>IF(AND(OR(Inputs!$N32=0,BC$3&lt;Inputs!$N32),BC$3&gt;=Inputs!$K32,BC$3&lt;=Inputs!$M32+Inputs!$K32-1),Inputs!$L32/Inputs!$M32,0)</f>
        <v>0</v>
      </c>
      <c r="BD105" s="75">
        <f>IF(AND(OR(Inputs!$N32=0,BD$3&lt;Inputs!$N32),BD$3&gt;=Inputs!$K32,BD$3&lt;=Inputs!$M32+Inputs!$K32-1),Inputs!$L32/Inputs!$M32,0)</f>
        <v>0</v>
      </c>
      <c r="BE105" s="75">
        <f>IF(AND(OR(Inputs!$N32=0,BE$3&lt;Inputs!$N32),BE$3&gt;=Inputs!$K32,BE$3&lt;=Inputs!$M32+Inputs!$K32-1),Inputs!$L32/Inputs!$M32,0)</f>
        <v>0</v>
      </c>
      <c r="BF105" s="76">
        <f>IF(AND(OR(Inputs!$N32=0,BF$3&lt;Inputs!$N32),BF$3&gt;=Inputs!$K32,BF$3&lt;=Inputs!$M32+Inputs!$K32-1),Inputs!$L32/Inputs!$M32,0)</f>
        <v>0</v>
      </c>
      <c r="BG105" s="74">
        <f>IF(AND(OR(Inputs!$N32=0,BG$3&lt;Inputs!$N32),BG$3&gt;=Inputs!$K32,BG$3&lt;=Inputs!$M32+Inputs!$K32-1),Inputs!$L32/Inputs!$M32,0)</f>
        <v>0</v>
      </c>
      <c r="BH105" s="75">
        <f>IF(AND(OR(Inputs!$N32=0,BH$3&lt;Inputs!$N32),BH$3&gt;=Inputs!$K32,BH$3&lt;=Inputs!$M32+Inputs!$K32-1),Inputs!$L32/Inputs!$M32,0)</f>
        <v>0</v>
      </c>
      <c r="BI105" s="75">
        <f>IF(AND(OR(Inputs!$N32=0,BI$3&lt;Inputs!$N32),BI$3&gt;=Inputs!$K32,BI$3&lt;=Inputs!$M32+Inputs!$K32-1),Inputs!$L32/Inputs!$M32,0)</f>
        <v>0</v>
      </c>
      <c r="BJ105" s="75">
        <f>IF(AND(OR(Inputs!$N32=0,BJ$3&lt;Inputs!$N32),BJ$3&gt;=Inputs!$K32,BJ$3&lt;=Inputs!$M32+Inputs!$K32-1),Inputs!$L32/Inputs!$M32,0)</f>
        <v>0</v>
      </c>
      <c r="BK105" s="75">
        <f>IF(AND(OR(Inputs!$N32=0,BK$3&lt;Inputs!$N32),BK$3&gt;=Inputs!$K32,BK$3&lt;=Inputs!$M32+Inputs!$K32-1),Inputs!$L32/Inputs!$M32,0)</f>
        <v>0</v>
      </c>
      <c r="BL105" s="75">
        <f>IF(AND(OR(Inputs!$N32=0,BL$3&lt;Inputs!$N32),BL$3&gt;=Inputs!$K32,BL$3&lt;=Inputs!$M32+Inputs!$K32-1),Inputs!$L32/Inputs!$M32,0)</f>
        <v>0</v>
      </c>
      <c r="BM105" s="75">
        <f>IF(AND(OR(Inputs!$N32=0,BM$3&lt;Inputs!$N32),BM$3&gt;=Inputs!$K32,BM$3&lt;=Inputs!$M32+Inputs!$K32-1),Inputs!$L32/Inputs!$M32,0)</f>
        <v>0</v>
      </c>
      <c r="BN105" s="75">
        <f>IF(AND(OR(Inputs!$N32=0,BN$3&lt;Inputs!$N32),BN$3&gt;=Inputs!$K32,BN$3&lt;=Inputs!$M32+Inputs!$K32-1),Inputs!$L32/Inputs!$M32,0)</f>
        <v>0</v>
      </c>
      <c r="BO105" s="75">
        <f>IF(AND(OR(Inputs!$N32=0,BO$3&lt;Inputs!$N32),BO$3&gt;=Inputs!$K32,BO$3&lt;=Inputs!$M32+Inputs!$K32-1),Inputs!$L32/Inputs!$M32,0)</f>
        <v>0</v>
      </c>
      <c r="BP105" s="75">
        <f>IF(AND(OR(Inputs!$N32=0,BP$3&lt;Inputs!$N32),BP$3&gt;=Inputs!$K32,BP$3&lt;=Inputs!$M32+Inputs!$K32-1),Inputs!$L32/Inputs!$M32,0)</f>
        <v>0</v>
      </c>
      <c r="BQ105" s="75">
        <f>IF(AND(OR(Inputs!$N32=0,BQ$3&lt;Inputs!$N32),BQ$3&gt;=Inputs!$K32,BQ$3&lt;=Inputs!$M32+Inputs!$K32-1),Inputs!$L32/Inputs!$M32,0)</f>
        <v>0</v>
      </c>
      <c r="BR105" s="76">
        <f>IF(AND(OR(Inputs!$N32=0,BR$3&lt;Inputs!$N32),BR$3&gt;=Inputs!$K32,BR$3&lt;=Inputs!$M32+Inputs!$K32-1),Inputs!$L32/Inputs!$M32,0)</f>
        <v>0</v>
      </c>
    </row>
    <row r="106" spans="1:73" hidden="1" x14ac:dyDescent="0.25">
      <c r="C106" s="64">
        <f t="shared" si="43"/>
        <v>0</v>
      </c>
      <c r="E106" s="65">
        <f t="shared" si="38"/>
        <v>0</v>
      </c>
      <c r="F106" s="65">
        <f t="shared" si="39"/>
        <v>0</v>
      </c>
      <c r="G106" s="65">
        <f t="shared" si="40"/>
        <v>0</v>
      </c>
      <c r="H106" s="65">
        <f t="shared" si="41"/>
        <v>0</v>
      </c>
      <c r="I106" s="65">
        <f t="shared" si="42"/>
        <v>0</v>
      </c>
      <c r="J106" s="8"/>
      <c r="K106" s="77">
        <f>IF(AND(OR(Inputs!$N33=0,K$3&lt;Inputs!$N33),K$3&gt;=Inputs!$K33,K$3&lt;=Inputs!$M33+Inputs!$K33-1),Inputs!$L33/Inputs!$M33,0)</f>
        <v>0</v>
      </c>
      <c r="L106" s="78">
        <f>IF(AND(OR(Inputs!$N33=0,L$3&lt;Inputs!$N33),L$3&gt;=Inputs!$K33,L$3&lt;=Inputs!$M33+Inputs!$K33-1),Inputs!$L33/Inputs!$M33,0)</f>
        <v>0</v>
      </c>
      <c r="M106" s="78">
        <f>IF(AND(OR(Inputs!$N33=0,M$3&lt;Inputs!$N33),M$3&gt;=Inputs!$K33,M$3&lt;=Inputs!$M33+Inputs!$K33-1),Inputs!$L33/Inputs!$M33,0)</f>
        <v>0</v>
      </c>
      <c r="N106" s="78">
        <f>IF(AND(OR(Inputs!$N33=0,N$3&lt;Inputs!$N33),N$3&gt;=Inputs!$K33,N$3&lt;=Inputs!$M33+Inputs!$K33-1),Inputs!$L33/Inputs!$M33,0)</f>
        <v>0</v>
      </c>
      <c r="O106" s="78">
        <f>IF(AND(OR(Inputs!$N33=0,O$3&lt;Inputs!$N33),O$3&gt;=Inputs!$K33,O$3&lt;=Inputs!$M33+Inputs!$K33-1),Inputs!$L33/Inputs!$M33,0)</f>
        <v>0</v>
      </c>
      <c r="P106" s="78">
        <f>IF(AND(OR(Inputs!$N33=0,P$3&lt;Inputs!$N33),P$3&gt;=Inputs!$K33,P$3&lt;=Inputs!$M33+Inputs!$K33-1),Inputs!$L33/Inputs!$M33,0)</f>
        <v>0</v>
      </c>
      <c r="Q106" s="78">
        <f>IF(AND(OR(Inputs!$N33=0,Q$3&lt;Inputs!$N33),Q$3&gt;=Inputs!$K33,Q$3&lt;=Inputs!$M33+Inputs!$K33-1),Inputs!$L33/Inputs!$M33,0)</f>
        <v>0</v>
      </c>
      <c r="R106" s="78">
        <f>IF(AND(OR(Inputs!$N33=0,R$3&lt;Inputs!$N33),R$3&gt;=Inputs!$K33,R$3&lt;=Inputs!$M33+Inputs!$K33-1),Inputs!$L33/Inputs!$M33,0)</f>
        <v>0</v>
      </c>
      <c r="S106" s="78">
        <f>IF(AND(OR(Inputs!$N33=0,S$3&lt;Inputs!$N33),S$3&gt;=Inputs!$K33,S$3&lt;=Inputs!$M33+Inputs!$K33-1),Inputs!$L33/Inputs!$M33,0)</f>
        <v>0</v>
      </c>
      <c r="T106" s="78">
        <f>IF(AND(OR(Inputs!$N33=0,T$3&lt;Inputs!$N33),T$3&gt;=Inputs!$K33,T$3&lt;=Inputs!$M33+Inputs!$K33-1),Inputs!$L33/Inputs!$M33,0)</f>
        <v>0</v>
      </c>
      <c r="U106" s="79">
        <f>IF(AND(OR(Inputs!$N33=0,U$3&lt;Inputs!$N33),U$3&gt;=Inputs!$K33,U$3&lt;=Inputs!$M33+Inputs!$K33-1),Inputs!$L33/Inputs!$M33,0)</f>
        <v>0</v>
      </c>
      <c r="V106" s="80">
        <f>IF(AND(OR(Inputs!$N33=0,V$3&lt;Inputs!$N33),V$3&gt;=Inputs!$K33,V$3&lt;=Inputs!$M33+Inputs!$K33-1),Inputs!$L33/Inputs!$M33,0)</f>
        <v>0</v>
      </c>
      <c r="W106" s="77">
        <f>IF(AND(OR(Inputs!$N33=0,W$3&lt;Inputs!$N33),W$3&gt;=Inputs!$K33,W$3&lt;=Inputs!$M33+Inputs!$K33-1),Inputs!$L33/Inputs!$M33,0)</f>
        <v>0</v>
      </c>
      <c r="X106" s="78">
        <f>IF(AND(OR(Inputs!$N33=0,X$3&lt;Inputs!$N33),X$3&gt;=Inputs!$K33,X$3&lt;=Inputs!$M33+Inputs!$K33-1),Inputs!$L33/Inputs!$M33,0)</f>
        <v>0</v>
      </c>
      <c r="Y106" s="78">
        <f>IF(AND(OR(Inputs!$N33=0,Y$3&lt;Inputs!$N33),Y$3&gt;=Inputs!$K33,Y$3&lt;=Inputs!$M33+Inputs!$K33-1),Inputs!$L33/Inputs!$M33,0)</f>
        <v>0</v>
      </c>
      <c r="Z106" s="78">
        <f>IF(AND(OR(Inputs!$N33=0,Z$3&lt;Inputs!$N33),Z$3&gt;=Inputs!$K33,Z$3&lt;=Inputs!$M33+Inputs!$K33-1),Inputs!$L33/Inputs!$M33,0)</f>
        <v>0</v>
      </c>
      <c r="AA106" s="78">
        <f>IF(AND(OR(Inputs!$N33=0,AA$3&lt;Inputs!$N33),AA$3&gt;=Inputs!$K33,AA$3&lt;=Inputs!$M33+Inputs!$K33-1),Inputs!$L33/Inputs!$M33,0)</f>
        <v>0</v>
      </c>
      <c r="AB106" s="78">
        <f>IF(AND(OR(Inputs!$N33=0,AB$3&lt;Inputs!$N33),AB$3&gt;=Inputs!$K33,AB$3&lt;=Inputs!$M33+Inputs!$K33-1),Inputs!$L33/Inputs!$M33,0)</f>
        <v>0</v>
      </c>
      <c r="AC106" s="78">
        <f>IF(AND(OR(Inputs!$N33=0,AC$3&lt;Inputs!$N33),AC$3&gt;=Inputs!$K33,AC$3&lt;=Inputs!$M33+Inputs!$K33-1),Inputs!$L33/Inputs!$M33,0)</f>
        <v>0</v>
      </c>
      <c r="AD106" s="78">
        <f>IF(AND(OR(Inputs!$N33=0,AD$3&lt;Inputs!$N33),AD$3&gt;=Inputs!$K33,AD$3&lt;=Inputs!$M33+Inputs!$K33-1),Inputs!$L33/Inputs!$M33,0)</f>
        <v>0</v>
      </c>
      <c r="AE106" s="78">
        <f>IF(AND(OR(Inputs!$N33=0,AE$3&lt;Inputs!$N33),AE$3&gt;=Inputs!$K33,AE$3&lt;=Inputs!$M33+Inputs!$K33-1),Inputs!$L33/Inputs!$M33,0)</f>
        <v>0</v>
      </c>
      <c r="AF106" s="78">
        <f>IF(AND(OR(Inputs!$N33=0,AF$3&lt;Inputs!$N33),AF$3&gt;=Inputs!$K33,AF$3&lt;=Inputs!$M33+Inputs!$K33-1),Inputs!$L33/Inputs!$M33,0)</f>
        <v>0</v>
      </c>
      <c r="AG106" s="78">
        <f>IF(AND(OR(Inputs!$N33=0,AG$3&lt;Inputs!$N33),AG$3&gt;=Inputs!$K33,AG$3&lt;=Inputs!$M33+Inputs!$K33-1),Inputs!$L33/Inputs!$M33,0)</f>
        <v>0</v>
      </c>
      <c r="AH106" s="80">
        <f>IF(AND(OR(Inputs!$N33=0,AH$3&lt;Inputs!$N33),AH$3&gt;=Inputs!$K33,AH$3&lt;=Inputs!$M33+Inputs!$K33-1),Inputs!$L33/Inputs!$M33,0)</f>
        <v>0</v>
      </c>
      <c r="AI106" s="77">
        <f>IF(AND(OR(Inputs!$N33=0,AI$3&lt;Inputs!$N33),AI$3&gt;=Inputs!$K33,AI$3&lt;=Inputs!$M33+Inputs!$K33-1),Inputs!$L33/Inputs!$M33,0)</f>
        <v>0</v>
      </c>
      <c r="AJ106" s="78">
        <f>IF(AND(OR(Inputs!$N33=0,AJ$3&lt;Inputs!$N33),AJ$3&gt;=Inputs!$K33,AJ$3&lt;=Inputs!$M33+Inputs!$K33-1),Inputs!$L33/Inputs!$M33,0)</f>
        <v>0</v>
      </c>
      <c r="AK106" s="78">
        <f>IF(AND(OR(Inputs!$N33=0,AK$3&lt;Inputs!$N33),AK$3&gt;=Inputs!$K33,AK$3&lt;=Inputs!$M33+Inputs!$K33-1),Inputs!$L33/Inputs!$M33,0)</f>
        <v>0</v>
      </c>
      <c r="AL106" s="78">
        <f>IF(AND(OR(Inputs!$N33=0,AL$3&lt;Inputs!$N33),AL$3&gt;=Inputs!$K33,AL$3&lt;=Inputs!$M33+Inputs!$K33-1),Inputs!$L33/Inputs!$M33,0)</f>
        <v>0</v>
      </c>
      <c r="AM106" s="78">
        <f>IF(AND(OR(Inputs!$N33=0,AM$3&lt;Inputs!$N33),AM$3&gt;=Inputs!$K33,AM$3&lt;=Inputs!$M33+Inputs!$K33-1),Inputs!$L33/Inputs!$M33,0)</f>
        <v>0</v>
      </c>
      <c r="AN106" s="78">
        <f>IF(AND(OR(Inputs!$N33=0,AN$3&lt;Inputs!$N33),AN$3&gt;=Inputs!$K33,AN$3&lt;=Inputs!$M33+Inputs!$K33-1),Inputs!$L33/Inputs!$M33,0)</f>
        <v>0</v>
      </c>
      <c r="AO106" s="78">
        <f>IF(AND(OR(Inputs!$N33=0,AO$3&lt;Inputs!$N33),AO$3&gt;=Inputs!$K33,AO$3&lt;=Inputs!$M33+Inputs!$K33-1),Inputs!$L33/Inputs!$M33,0)</f>
        <v>0</v>
      </c>
      <c r="AP106" s="78">
        <f>IF(AND(OR(Inputs!$N33=0,AP$3&lt;Inputs!$N33),AP$3&gt;=Inputs!$K33,AP$3&lt;=Inputs!$M33+Inputs!$K33-1),Inputs!$L33/Inputs!$M33,0)</f>
        <v>0</v>
      </c>
      <c r="AQ106" s="78">
        <f>IF(AND(OR(Inputs!$N33=0,AQ$3&lt;Inputs!$N33),AQ$3&gt;=Inputs!$K33,AQ$3&lt;=Inputs!$M33+Inputs!$K33-1),Inputs!$L33/Inputs!$M33,0)</f>
        <v>0</v>
      </c>
      <c r="AR106" s="78">
        <f>IF(AND(OR(Inputs!$N33=0,AR$3&lt;Inputs!$N33),AR$3&gt;=Inputs!$K33,AR$3&lt;=Inputs!$M33+Inputs!$K33-1),Inputs!$L33/Inputs!$M33,0)</f>
        <v>0</v>
      </c>
      <c r="AS106" s="78">
        <f>IF(AND(OR(Inputs!$N33=0,AS$3&lt;Inputs!$N33),AS$3&gt;=Inputs!$K33,AS$3&lt;=Inputs!$M33+Inputs!$K33-1),Inputs!$L33/Inputs!$M33,0)</f>
        <v>0</v>
      </c>
      <c r="AT106" s="80">
        <f>IF(AND(OR(Inputs!$N33=0,AT$3&lt;Inputs!$N33),AT$3&gt;=Inputs!$K33,AT$3&lt;=Inputs!$M33+Inputs!$K33-1),Inputs!$L33/Inputs!$M33,0)</f>
        <v>0</v>
      </c>
      <c r="AU106" s="77">
        <f>IF(AND(OR(Inputs!$N33=0,AU$3&lt;Inputs!$N33),AU$3&gt;=Inputs!$K33,AU$3&lt;=Inputs!$M33+Inputs!$K33-1),Inputs!$L33/Inputs!$M33,0)</f>
        <v>0</v>
      </c>
      <c r="AV106" s="78">
        <f>IF(AND(OR(Inputs!$N33=0,AV$3&lt;Inputs!$N33),AV$3&gt;=Inputs!$K33,AV$3&lt;=Inputs!$M33+Inputs!$K33-1),Inputs!$L33/Inputs!$M33,0)</f>
        <v>0</v>
      </c>
      <c r="AW106" s="78">
        <f>IF(AND(OR(Inputs!$N33=0,AW$3&lt;Inputs!$N33),AW$3&gt;=Inputs!$K33,AW$3&lt;=Inputs!$M33+Inputs!$K33-1),Inputs!$L33/Inputs!$M33,0)</f>
        <v>0</v>
      </c>
      <c r="AX106" s="78">
        <f>IF(AND(OR(Inputs!$N33=0,AX$3&lt;Inputs!$N33),AX$3&gt;=Inputs!$K33,AX$3&lt;=Inputs!$M33+Inputs!$K33-1),Inputs!$L33/Inputs!$M33,0)</f>
        <v>0</v>
      </c>
      <c r="AY106" s="78">
        <f>IF(AND(OR(Inputs!$N33=0,AY$3&lt;Inputs!$N33),AY$3&gt;=Inputs!$K33,AY$3&lt;=Inputs!$M33+Inputs!$K33-1),Inputs!$L33/Inputs!$M33,0)</f>
        <v>0</v>
      </c>
      <c r="AZ106" s="78">
        <f>IF(AND(OR(Inputs!$N33=0,AZ$3&lt;Inputs!$N33),AZ$3&gt;=Inputs!$K33,AZ$3&lt;=Inputs!$M33+Inputs!$K33-1),Inputs!$L33/Inputs!$M33,0)</f>
        <v>0</v>
      </c>
      <c r="BA106" s="78">
        <f>IF(AND(OR(Inputs!$N33=0,BA$3&lt;Inputs!$N33),BA$3&gt;=Inputs!$K33,BA$3&lt;=Inputs!$M33+Inputs!$K33-1),Inputs!$L33/Inputs!$M33,0)</f>
        <v>0</v>
      </c>
      <c r="BB106" s="78">
        <f>IF(AND(OR(Inputs!$N33=0,BB$3&lt;Inputs!$N33),BB$3&gt;=Inputs!$K33,BB$3&lt;=Inputs!$M33+Inputs!$K33-1),Inputs!$L33/Inputs!$M33,0)</f>
        <v>0</v>
      </c>
      <c r="BC106" s="78">
        <f>IF(AND(OR(Inputs!$N33=0,BC$3&lt;Inputs!$N33),BC$3&gt;=Inputs!$K33,BC$3&lt;=Inputs!$M33+Inputs!$K33-1),Inputs!$L33/Inputs!$M33,0)</f>
        <v>0</v>
      </c>
      <c r="BD106" s="78">
        <f>IF(AND(OR(Inputs!$N33=0,BD$3&lt;Inputs!$N33),BD$3&gt;=Inputs!$K33,BD$3&lt;=Inputs!$M33+Inputs!$K33-1),Inputs!$L33/Inputs!$M33,0)</f>
        <v>0</v>
      </c>
      <c r="BE106" s="78">
        <f>IF(AND(OR(Inputs!$N33=0,BE$3&lt;Inputs!$N33),BE$3&gt;=Inputs!$K33,BE$3&lt;=Inputs!$M33+Inputs!$K33-1),Inputs!$L33/Inputs!$M33,0)</f>
        <v>0</v>
      </c>
      <c r="BF106" s="80">
        <f>IF(AND(OR(Inputs!$N33=0,BF$3&lt;Inputs!$N33),BF$3&gt;=Inputs!$K33,BF$3&lt;=Inputs!$M33+Inputs!$K33-1),Inputs!$L33/Inputs!$M33,0)</f>
        <v>0</v>
      </c>
      <c r="BG106" s="77">
        <f>IF(AND(OR(Inputs!$N33=0,BG$3&lt;Inputs!$N33),BG$3&gt;=Inputs!$K33,BG$3&lt;=Inputs!$M33+Inputs!$K33-1),Inputs!$L33/Inputs!$M33,0)</f>
        <v>0</v>
      </c>
      <c r="BH106" s="78">
        <f>IF(AND(OR(Inputs!$N33=0,BH$3&lt;Inputs!$N33),BH$3&gt;=Inputs!$K33,BH$3&lt;=Inputs!$M33+Inputs!$K33-1),Inputs!$L33/Inputs!$M33,0)</f>
        <v>0</v>
      </c>
      <c r="BI106" s="78">
        <f>IF(AND(OR(Inputs!$N33=0,BI$3&lt;Inputs!$N33),BI$3&gt;=Inputs!$K33,BI$3&lt;=Inputs!$M33+Inputs!$K33-1),Inputs!$L33/Inputs!$M33,0)</f>
        <v>0</v>
      </c>
      <c r="BJ106" s="78">
        <f>IF(AND(OR(Inputs!$N33=0,BJ$3&lt;Inputs!$N33),BJ$3&gt;=Inputs!$K33,BJ$3&lt;=Inputs!$M33+Inputs!$K33-1),Inputs!$L33/Inputs!$M33,0)</f>
        <v>0</v>
      </c>
      <c r="BK106" s="78">
        <f>IF(AND(OR(Inputs!$N33=0,BK$3&lt;Inputs!$N33),BK$3&gt;=Inputs!$K33,BK$3&lt;=Inputs!$M33+Inputs!$K33-1),Inputs!$L33/Inputs!$M33,0)</f>
        <v>0</v>
      </c>
      <c r="BL106" s="78">
        <f>IF(AND(OR(Inputs!$N33=0,BL$3&lt;Inputs!$N33),BL$3&gt;=Inputs!$K33,BL$3&lt;=Inputs!$M33+Inputs!$K33-1),Inputs!$L33/Inputs!$M33,0)</f>
        <v>0</v>
      </c>
      <c r="BM106" s="78">
        <f>IF(AND(OR(Inputs!$N33=0,BM$3&lt;Inputs!$N33),BM$3&gt;=Inputs!$K33,BM$3&lt;=Inputs!$M33+Inputs!$K33-1),Inputs!$L33/Inputs!$M33,0)</f>
        <v>0</v>
      </c>
      <c r="BN106" s="78">
        <f>IF(AND(OR(Inputs!$N33=0,BN$3&lt;Inputs!$N33),BN$3&gt;=Inputs!$K33,BN$3&lt;=Inputs!$M33+Inputs!$K33-1),Inputs!$L33/Inputs!$M33,0)</f>
        <v>0</v>
      </c>
      <c r="BO106" s="78">
        <f>IF(AND(OR(Inputs!$N33=0,BO$3&lt;Inputs!$N33),BO$3&gt;=Inputs!$K33,BO$3&lt;=Inputs!$M33+Inputs!$K33-1),Inputs!$L33/Inputs!$M33,0)</f>
        <v>0</v>
      </c>
      <c r="BP106" s="78">
        <f>IF(AND(OR(Inputs!$N33=0,BP$3&lt;Inputs!$N33),BP$3&gt;=Inputs!$K33,BP$3&lt;=Inputs!$M33+Inputs!$K33-1),Inputs!$L33/Inputs!$M33,0)</f>
        <v>0</v>
      </c>
      <c r="BQ106" s="78">
        <f>IF(AND(OR(Inputs!$N33=0,BQ$3&lt;Inputs!$N33),BQ$3&gt;=Inputs!$K33,BQ$3&lt;=Inputs!$M33+Inputs!$K33-1),Inputs!$L33/Inputs!$M33,0)</f>
        <v>0</v>
      </c>
      <c r="BR106" s="80">
        <f>IF(AND(OR(Inputs!$N33=0,BR$3&lt;Inputs!$N33),BR$3&gt;=Inputs!$K33,BR$3&lt;=Inputs!$M33+Inputs!$K33-1),Inputs!$L33/Inputs!$M33,0)</f>
        <v>0</v>
      </c>
    </row>
    <row r="107" spans="1:73" hidden="1" x14ac:dyDescent="0.25">
      <c r="C107" s="9" t="s">
        <v>58</v>
      </c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</row>
    <row r="108" spans="1:73" x14ac:dyDescent="0.25">
      <c r="C108" s="203" t="s">
        <v>150</v>
      </c>
      <c r="D108" s="8"/>
      <c r="E108" s="189">
        <f t="shared" si="38"/>
        <v>40</v>
      </c>
      <c r="F108" s="189">
        <f t="shared" si="39"/>
        <v>120</v>
      </c>
      <c r="G108" s="189">
        <f t="shared" si="40"/>
        <v>20</v>
      </c>
      <c r="H108" s="189">
        <f t="shared" si="41"/>
        <v>0</v>
      </c>
      <c r="I108" s="189">
        <f t="shared" si="42"/>
        <v>0</v>
      </c>
      <c r="J108" s="154"/>
      <c r="K108" s="10">
        <f>SUMIF(CapexCategory,$C108,K$81:K$106)</f>
        <v>0</v>
      </c>
      <c r="L108" s="105">
        <f t="shared" ref="L108:T111" si="44">SUMIF(CapexCategory,$C108,L$81:L$106)</f>
        <v>0</v>
      </c>
      <c r="M108" s="105">
        <f t="shared" si="44"/>
        <v>0</v>
      </c>
      <c r="N108" s="105">
        <f t="shared" si="44"/>
        <v>0</v>
      </c>
      <c r="O108" s="105">
        <f t="shared" si="44"/>
        <v>0</v>
      </c>
      <c r="P108" s="105">
        <f t="shared" si="44"/>
        <v>0</v>
      </c>
      <c r="Q108" s="105">
        <f t="shared" si="44"/>
        <v>0</v>
      </c>
      <c r="R108" s="105">
        <f t="shared" si="44"/>
        <v>0</v>
      </c>
      <c r="S108" s="105">
        <f t="shared" si="44"/>
        <v>10</v>
      </c>
      <c r="T108" s="105">
        <f t="shared" si="44"/>
        <v>10</v>
      </c>
      <c r="U108" s="105">
        <f t="shared" ref="U108:AD111" si="45">SUMIF(CapexCategory,$C108,U$81:U$106)</f>
        <v>10</v>
      </c>
      <c r="V108" s="189">
        <f t="shared" si="45"/>
        <v>10</v>
      </c>
      <c r="W108" s="10">
        <f t="shared" si="45"/>
        <v>10</v>
      </c>
      <c r="X108" s="105">
        <f t="shared" si="45"/>
        <v>10</v>
      </c>
      <c r="Y108" s="105">
        <f t="shared" si="45"/>
        <v>10</v>
      </c>
      <c r="Z108" s="105">
        <f t="shared" si="45"/>
        <v>10</v>
      </c>
      <c r="AA108" s="105">
        <f t="shared" si="45"/>
        <v>10</v>
      </c>
      <c r="AB108" s="105">
        <f t="shared" si="45"/>
        <v>10</v>
      </c>
      <c r="AC108" s="105">
        <f t="shared" si="45"/>
        <v>10</v>
      </c>
      <c r="AD108" s="105">
        <f t="shared" si="45"/>
        <v>10</v>
      </c>
      <c r="AE108" s="105">
        <f t="shared" ref="AE108:AN111" si="46">SUMIF(CapexCategory,$C108,AE$81:AE$106)</f>
        <v>10</v>
      </c>
      <c r="AF108" s="105">
        <f t="shared" si="46"/>
        <v>10</v>
      </c>
      <c r="AG108" s="105">
        <f t="shared" si="46"/>
        <v>10</v>
      </c>
      <c r="AH108" s="189">
        <f t="shared" si="46"/>
        <v>10</v>
      </c>
      <c r="AI108" s="10">
        <f t="shared" si="46"/>
        <v>10</v>
      </c>
      <c r="AJ108" s="105">
        <f t="shared" si="46"/>
        <v>10</v>
      </c>
      <c r="AK108" s="105">
        <f t="shared" si="46"/>
        <v>0</v>
      </c>
      <c r="AL108" s="105">
        <f t="shared" si="46"/>
        <v>0</v>
      </c>
      <c r="AM108" s="105">
        <f t="shared" si="46"/>
        <v>0</v>
      </c>
      <c r="AN108" s="105">
        <f t="shared" si="46"/>
        <v>0</v>
      </c>
      <c r="AO108" s="105">
        <f t="shared" ref="AO108:AX111" si="47">SUMIF(CapexCategory,$C108,AO$81:AO$106)</f>
        <v>0</v>
      </c>
      <c r="AP108" s="105">
        <f t="shared" si="47"/>
        <v>0</v>
      </c>
      <c r="AQ108" s="105">
        <f t="shared" si="47"/>
        <v>0</v>
      </c>
      <c r="AR108" s="105">
        <f t="shared" si="47"/>
        <v>0</v>
      </c>
      <c r="AS108" s="105">
        <f t="shared" si="47"/>
        <v>0</v>
      </c>
      <c r="AT108" s="189">
        <f t="shared" si="47"/>
        <v>0</v>
      </c>
      <c r="AU108" s="10">
        <f t="shared" si="47"/>
        <v>0</v>
      </c>
      <c r="AV108" s="105">
        <f t="shared" si="47"/>
        <v>0</v>
      </c>
      <c r="AW108" s="105">
        <f t="shared" si="47"/>
        <v>0</v>
      </c>
      <c r="AX108" s="105">
        <f t="shared" si="47"/>
        <v>0</v>
      </c>
      <c r="AY108" s="105">
        <f t="shared" ref="AY108:BH111" si="48">SUMIF(CapexCategory,$C108,AY$81:AY$106)</f>
        <v>0</v>
      </c>
      <c r="AZ108" s="105">
        <f t="shared" si="48"/>
        <v>0</v>
      </c>
      <c r="BA108" s="105">
        <f t="shared" si="48"/>
        <v>0</v>
      </c>
      <c r="BB108" s="105">
        <f t="shared" si="48"/>
        <v>0</v>
      </c>
      <c r="BC108" s="105">
        <f t="shared" si="48"/>
        <v>0</v>
      </c>
      <c r="BD108" s="105">
        <f t="shared" si="48"/>
        <v>0</v>
      </c>
      <c r="BE108" s="105">
        <f t="shared" si="48"/>
        <v>0</v>
      </c>
      <c r="BF108" s="189">
        <f t="shared" si="48"/>
        <v>0</v>
      </c>
      <c r="BG108" s="10">
        <f t="shared" si="48"/>
        <v>0</v>
      </c>
      <c r="BH108" s="105">
        <f t="shared" si="48"/>
        <v>0</v>
      </c>
      <c r="BI108" s="105">
        <f t="shared" ref="BI108:BR111" si="49">SUMIF(CapexCategory,$C108,BI$81:BI$106)</f>
        <v>0</v>
      </c>
      <c r="BJ108" s="105">
        <f t="shared" si="49"/>
        <v>0</v>
      </c>
      <c r="BK108" s="105">
        <f t="shared" si="49"/>
        <v>0</v>
      </c>
      <c r="BL108" s="105">
        <f t="shared" si="49"/>
        <v>0</v>
      </c>
      <c r="BM108" s="105">
        <f t="shared" si="49"/>
        <v>0</v>
      </c>
      <c r="BN108" s="105">
        <f t="shared" si="49"/>
        <v>0</v>
      </c>
      <c r="BO108" s="105">
        <f t="shared" si="49"/>
        <v>0</v>
      </c>
      <c r="BP108" s="105">
        <f t="shared" si="49"/>
        <v>0</v>
      </c>
      <c r="BQ108" s="105">
        <f t="shared" si="49"/>
        <v>0</v>
      </c>
      <c r="BR108" s="189">
        <f t="shared" si="49"/>
        <v>0</v>
      </c>
    </row>
    <row r="109" spans="1:73" x14ac:dyDescent="0.25">
      <c r="C109" s="203" t="s">
        <v>153</v>
      </c>
      <c r="D109" s="8"/>
      <c r="E109" s="189">
        <f t="shared" si="38"/>
        <v>0</v>
      </c>
      <c r="F109" s="189">
        <f t="shared" si="39"/>
        <v>0</v>
      </c>
      <c r="G109" s="189">
        <f t="shared" si="40"/>
        <v>13.125</v>
      </c>
      <c r="H109" s="189">
        <f t="shared" si="41"/>
        <v>0</v>
      </c>
      <c r="I109" s="189">
        <f t="shared" si="42"/>
        <v>0</v>
      </c>
      <c r="J109" s="154"/>
      <c r="K109" s="10">
        <f>SUMIF(CapexCategory,$C109,K$81:K$106)</f>
        <v>0</v>
      </c>
      <c r="L109" s="105">
        <f t="shared" si="44"/>
        <v>0</v>
      </c>
      <c r="M109" s="105">
        <f t="shared" si="44"/>
        <v>0</v>
      </c>
      <c r="N109" s="105">
        <f t="shared" si="44"/>
        <v>0</v>
      </c>
      <c r="O109" s="105">
        <f t="shared" si="44"/>
        <v>0</v>
      </c>
      <c r="P109" s="105">
        <f t="shared" si="44"/>
        <v>0</v>
      </c>
      <c r="Q109" s="105">
        <f t="shared" si="44"/>
        <v>0</v>
      </c>
      <c r="R109" s="105">
        <f t="shared" si="44"/>
        <v>0</v>
      </c>
      <c r="S109" s="105">
        <f t="shared" si="44"/>
        <v>0</v>
      </c>
      <c r="T109" s="105">
        <f t="shared" si="44"/>
        <v>0</v>
      </c>
      <c r="U109" s="105">
        <f t="shared" si="45"/>
        <v>0</v>
      </c>
      <c r="V109" s="189">
        <f t="shared" si="45"/>
        <v>0</v>
      </c>
      <c r="W109" s="10">
        <f t="shared" si="45"/>
        <v>0</v>
      </c>
      <c r="X109" s="105">
        <f t="shared" si="45"/>
        <v>0</v>
      </c>
      <c r="Y109" s="105">
        <f t="shared" si="45"/>
        <v>0</v>
      </c>
      <c r="Z109" s="105">
        <f t="shared" si="45"/>
        <v>0</v>
      </c>
      <c r="AA109" s="105">
        <f t="shared" si="45"/>
        <v>0</v>
      </c>
      <c r="AB109" s="105">
        <f t="shared" si="45"/>
        <v>0</v>
      </c>
      <c r="AC109" s="105">
        <f t="shared" si="45"/>
        <v>0</v>
      </c>
      <c r="AD109" s="105">
        <f t="shared" si="45"/>
        <v>0</v>
      </c>
      <c r="AE109" s="105">
        <f t="shared" si="46"/>
        <v>0</v>
      </c>
      <c r="AF109" s="105">
        <f t="shared" si="46"/>
        <v>0</v>
      </c>
      <c r="AG109" s="105">
        <f t="shared" si="46"/>
        <v>0</v>
      </c>
      <c r="AH109" s="189">
        <f t="shared" si="46"/>
        <v>0</v>
      </c>
      <c r="AI109" s="10">
        <f t="shared" si="46"/>
        <v>1.875</v>
      </c>
      <c r="AJ109" s="105">
        <f t="shared" si="46"/>
        <v>1.875</v>
      </c>
      <c r="AK109" s="105">
        <f t="shared" si="46"/>
        <v>1.875</v>
      </c>
      <c r="AL109" s="105">
        <f t="shared" si="46"/>
        <v>1.875</v>
      </c>
      <c r="AM109" s="105">
        <f t="shared" si="46"/>
        <v>1.875</v>
      </c>
      <c r="AN109" s="105">
        <f t="shared" si="46"/>
        <v>1.875</v>
      </c>
      <c r="AO109" s="105">
        <f t="shared" si="47"/>
        <v>1.875</v>
      </c>
      <c r="AP109" s="105">
        <f t="shared" si="47"/>
        <v>0</v>
      </c>
      <c r="AQ109" s="105">
        <f t="shared" si="47"/>
        <v>0</v>
      </c>
      <c r="AR109" s="105">
        <f t="shared" si="47"/>
        <v>0</v>
      </c>
      <c r="AS109" s="105">
        <f>SUMIF(CapexCategory,$C109,AS$81:AS$106)</f>
        <v>0</v>
      </c>
      <c r="AT109" s="189">
        <f t="shared" si="47"/>
        <v>0</v>
      </c>
      <c r="AU109" s="10">
        <f t="shared" si="47"/>
        <v>0</v>
      </c>
      <c r="AV109" s="105">
        <f t="shared" si="47"/>
        <v>0</v>
      </c>
      <c r="AW109" s="105">
        <f t="shared" si="47"/>
        <v>0</v>
      </c>
      <c r="AX109" s="105">
        <f t="shared" si="47"/>
        <v>0</v>
      </c>
      <c r="AY109" s="105">
        <f t="shared" si="48"/>
        <v>0</v>
      </c>
      <c r="AZ109" s="105">
        <f t="shared" si="48"/>
        <v>0</v>
      </c>
      <c r="BA109" s="105">
        <f t="shared" si="48"/>
        <v>0</v>
      </c>
      <c r="BB109" s="105">
        <f t="shared" si="48"/>
        <v>0</v>
      </c>
      <c r="BC109" s="105">
        <f t="shared" si="48"/>
        <v>0</v>
      </c>
      <c r="BD109" s="105">
        <f t="shared" si="48"/>
        <v>0</v>
      </c>
      <c r="BE109" s="105">
        <f t="shared" si="48"/>
        <v>0</v>
      </c>
      <c r="BF109" s="189">
        <f t="shared" si="48"/>
        <v>0</v>
      </c>
      <c r="BG109" s="10">
        <f t="shared" si="48"/>
        <v>0</v>
      </c>
      <c r="BH109" s="105">
        <f t="shared" si="48"/>
        <v>0</v>
      </c>
      <c r="BI109" s="105">
        <f t="shared" si="49"/>
        <v>0</v>
      </c>
      <c r="BJ109" s="105">
        <f t="shared" si="49"/>
        <v>0</v>
      </c>
      <c r="BK109" s="105">
        <f t="shared" si="49"/>
        <v>0</v>
      </c>
      <c r="BL109" s="105">
        <f t="shared" si="49"/>
        <v>0</v>
      </c>
      <c r="BM109" s="105">
        <f t="shared" si="49"/>
        <v>0</v>
      </c>
      <c r="BN109" s="105">
        <f t="shared" si="49"/>
        <v>0</v>
      </c>
      <c r="BO109" s="105">
        <f t="shared" si="49"/>
        <v>0</v>
      </c>
      <c r="BP109" s="105">
        <f t="shared" si="49"/>
        <v>0</v>
      </c>
      <c r="BQ109" s="105">
        <f t="shared" si="49"/>
        <v>0</v>
      </c>
      <c r="BR109" s="189">
        <f t="shared" si="49"/>
        <v>0</v>
      </c>
    </row>
    <row r="110" spans="1:73" x14ac:dyDescent="0.25">
      <c r="C110" s="203" t="s">
        <v>151</v>
      </c>
      <c r="D110" s="8"/>
      <c r="E110" s="189">
        <f t="shared" si="38"/>
        <v>0</v>
      </c>
      <c r="F110" s="189">
        <f t="shared" si="39"/>
        <v>0</v>
      </c>
      <c r="G110" s="189">
        <f t="shared" si="40"/>
        <v>0</v>
      </c>
      <c r="H110" s="189">
        <f t="shared" si="41"/>
        <v>0</v>
      </c>
      <c r="I110" s="189">
        <f t="shared" si="42"/>
        <v>0</v>
      </c>
      <c r="J110" s="154"/>
      <c r="K110" s="10">
        <f>SUMIF(CapexCategory,$C110,K$81:K$106)</f>
        <v>0</v>
      </c>
      <c r="L110" s="105">
        <f t="shared" si="44"/>
        <v>0</v>
      </c>
      <c r="M110" s="105">
        <f t="shared" si="44"/>
        <v>0</v>
      </c>
      <c r="N110" s="105">
        <f t="shared" si="44"/>
        <v>0</v>
      </c>
      <c r="O110" s="105">
        <f t="shared" si="44"/>
        <v>0</v>
      </c>
      <c r="P110" s="105">
        <f t="shared" si="44"/>
        <v>0</v>
      </c>
      <c r="Q110" s="105">
        <f t="shared" si="44"/>
        <v>0</v>
      </c>
      <c r="R110" s="105">
        <f t="shared" si="44"/>
        <v>0</v>
      </c>
      <c r="S110" s="105">
        <f t="shared" si="44"/>
        <v>0</v>
      </c>
      <c r="T110" s="105">
        <f t="shared" si="44"/>
        <v>0</v>
      </c>
      <c r="U110" s="105">
        <f t="shared" si="45"/>
        <v>0</v>
      </c>
      <c r="V110" s="189">
        <f t="shared" si="45"/>
        <v>0</v>
      </c>
      <c r="W110" s="10">
        <f t="shared" si="45"/>
        <v>0</v>
      </c>
      <c r="X110" s="105">
        <f t="shared" si="45"/>
        <v>0</v>
      </c>
      <c r="Y110" s="105">
        <f t="shared" si="45"/>
        <v>0</v>
      </c>
      <c r="Z110" s="105">
        <f t="shared" si="45"/>
        <v>0</v>
      </c>
      <c r="AA110" s="105">
        <f t="shared" si="45"/>
        <v>0</v>
      </c>
      <c r="AB110" s="105">
        <f t="shared" si="45"/>
        <v>0</v>
      </c>
      <c r="AC110" s="105">
        <f t="shared" si="45"/>
        <v>0</v>
      </c>
      <c r="AD110" s="105">
        <f t="shared" si="45"/>
        <v>0</v>
      </c>
      <c r="AE110" s="105">
        <f t="shared" si="46"/>
        <v>0</v>
      </c>
      <c r="AF110" s="105">
        <f t="shared" si="46"/>
        <v>0</v>
      </c>
      <c r="AG110" s="105">
        <f t="shared" si="46"/>
        <v>0</v>
      </c>
      <c r="AH110" s="189">
        <f t="shared" si="46"/>
        <v>0</v>
      </c>
      <c r="AI110" s="10">
        <f t="shared" si="46"/>
        <v>0</v>
      </c>
      <c r="AJ110" s="105">
        <f t="shared" si="46"/>
        <v>0</v>
      </c>
      <c r="AK110" s="105">
        <f t="shared" si="46"/>
        <v>0</v>
      </c>
      <c r="AL110" s="105">
        <f t="shared" si="46"/>
        <v>0</v>
      </c>
      <c r="AM110" s="105">
        <f t="shared" si="46"/>
        <v>0</v>
      </c>
      <c r="AN110" s="105">
        <f t="shared" si="46"/>
        <v>0</v>
      </c>
      <c r="AO110" s="105">
        <f t="shared" si="47"/>
        <v>0</v>
      </c>
      <c r="AP110" s="105">
        <f t="shared" si="47"/>
        <v>0</v>
      </c>
      <c r="AQ110" s="105">
        <f t="shared" si="47"/>
        <v>0</v>
      </c>
      <c r="AR110" s="105">
        <f t="shared" si="47"/>
        <v>0</v>
      </c>
      <c r="AS110" s="105">
        <f t="shared" si="47"/>
        <v>0</v>
      </c>
      <c r="AT110" s="189">
        <f t="shared" si="47"/>
        <v>0</v>
      </c>
      <c r="AU110" s="10">
        <f t="shared" si="47"/>
        <v>0</v>
      </c>
      <c r="AV110" s="105">
        <f t="shared" si="47"/>
        <v>0</v>
      </c>
      <c r="AW110" s="105">
        <f t="shared" si="47"/>
        <v>0</v>
      </c>
      <c r="AX110" s="105">
        <f t="shared" si="47"/>
        <v>0</v>
      </c>
      <c r="AY110" s="105">
        <f t="shared" si="48"/>
        <v>0</v>
      </c>
      <c r="AZ110" s="105">
        <f t="shared" si="48"/>
        <v>0</v>
      </c>
      <c r="BA110" s="105">
        <f t="shared" si="48"/>
        <v>0</v>
      </c>
      <c r="BB110" s="105">
        <f t="shared" si="48"/>
        <v>0</v>
      </c>
      <c r="BC110" s="105">
        <f t="shared" si="48"/>
        <v>0</v>
      </c>
      <c r="BD110" s="105">
        <f t="shared" si="48"/>
        <v>0</v>
      </c>
      <c r="BE110" s="105">
        <f t="shared" si="48"/>
        <v>0</v>
      </c>
      <c r="BF110" s="189">
        <f t="shared" si="48"/>
        <v>0</v>
      </c>
      <c r="BG110" s="10">
        <f t="shared" si="48"/>
        <v>0</v>
      </c>
      <c r="BH110" s="105">
        <f t="shared" si="48"/>
        <v>0</v>
      </c>
      <c r="BI110" s="105">
        <f t="shared" si="49"/>
        <v>0</v>
      </c>
      <c r="BJ110" s="105">
        <f t="shared" si="49"/>
        <v>0</v>
      </c>
      <c r="BK110" s="105">
        <f t="shared" si="49"/>
        <v>0</v>
      </c>
      <c r="BL110" s="105">
        <f t="shared" si="49"/>
        <v>0</v>
      </c>
      <c r="BM110" s="105">
        <f t="shared" si="49"/>
        <v>0</v>
      </c>
      <c r="BN110" s="105">
        <f t="shared" si="49"/>
        <v>0</v>
      </c>
      <c r="BO110" s="105">
        <f t="shared" si="49"/>
        <v>0</v>
      </c>
      <c r="BP110" s="105">
        <f t="shared" si="49"/>
        <v>0</v>
      </c>
      <c r="BQ110" s="105">
        <f t="shared" si="49"/>
        <v>0</v>
      </c>
      <c r="BR110" s="189">
        <f t="shared" si="49"/>
        <v>0</v>
      </c>
    </row>
    <row r="111" spans="1:73" x14ac:dyDescent="0.25">
      <c r="C111" s="203" t="s">
        <v>152</v>
      </c>
      <c r="D111" s="8"/>
      <c r="E111" s="189">
        <f t="shared" si="38"/>
        <v>0</v>
      </c>
      <c r="F111" s="189">
        <f t="shared" si="39"/>
        <v>0</v>
      </c>
      <c r="G111" s="189">
        <f t="shared" si="40"/>
        <v>0</v>
      </c>
      <c r="H111" s="189">
        <f t="shared" si="41"/>
        <v>0</v>
      </c>
      <c r="I111" s="189">
        <f t="shared" si="42"/>
        <v>0</v>
      </c>
      <c r="J111" s="154"/>
      <c r="K111" s="10">
        <f>SUMIF(CapexCategory,$C111,K$81:K$106)</f>
        <v>0</v>
      </c>
      <c r="L111" s="105">
        <f t="shared" si="44"/>
        <v>0</v>
      </c>
      <c r="M111" s="105">
        <f t="shared" si="44"/>
        <v>0</v>
      </c>
      <c r="N111" s="105">
        <f t="shared" si="44"/>
        <v>0</v>
      </c>
      <c r="O111" s="105">
        <f t="shared" si="44"/>
        <v>0</v>
      </c>
      <c r="P111" s="105">
        <f t="shared" si="44"/>
        <v>0</v>
      </c>
      <c r="Q111" s="105">
        <f t="shared" si="44"/>
        <v>0</v>
      </c>
      <c r="R111" s="105">
        <f t="shared" si="44"/>
        <v>0</v>
      </c>
      <c r="S111" s="105">
        <f t="shared" si="44"/>
        <v>0</v>
      </c>
      <c r="T111" s="105">
        <f t="shared" si="44"/>
        <v>0</v>
      </c>
      <c r="U111" s="105">
        <f t="shared" si="45"/>
        <v>0</v>
      </c>
      <c r="V111" s="189">
        <f t="shared" si="45"/>
        <v>0</v>
      </c>
      <c r="W111" s="10">
        <f t="shared" si="45"/>
        <v>0</v>
      </c>
      <c r="X111" s="105">
        <f t="shared" si="45"/>
        <v>0</v>
      </c>
      <c r="Y111" s="105">
        <f t="shared" si="45"/>
        <v>0</v>
      </c>
      <c r="Z111" s="105">
        <f t="shared" si="45"/>
        <v>0</v>
      </c>
      <c r="AA111" s="105">
        <f t="shared" si="45"/>
        <v>0</v>
      </c>
      <c r="AB111" s="105">
        <f t="shared" si="45"/>
        <v>0</v>
      </c>
      <c r="AC111" s="105">
        <f t="shared" si="45"/>
        <v>0</v>
      </c>
      <c r="AD111" s="105">
        <f t="shared" si="45"/>
        <v>0</v>
      </c>
      <c r="AE111" s="105">
        <f t="shared" si="46"/>
        <v>0</v>
      </c>
      <c r="AF111" s="105">
        <f t="shared" si="46"/>
        <v>0</v>
      </c>
      <c r="AG111" s="105">
        <f t="shared" si="46"/>
        <v>0</v>
      </c>
      <c r="AH111" s="189">
        <f t="shared" si="46"/>
        <v>0</v>
      </c>
      <c r="AI111" s="10">
        <f t="shared" si="46"/>
        <v>0</v>
      </c>
      <c r="AJ111" s="105">
        <f t="shared" si="46"/>
        <v>0</v>
      </c>
      <c r="AK111" s="105">
        <f t="shared" si="46"/>
        <v>0</v>
      </c>
      <c r="AL111" s="105">
        <f t="shared" si="46"/>
        <v>0</v>
      </c>
      <c r="AM111" s="105">
        <f t="shared" si="46"/>
        <v>0</v>
      </c>
      <c r="AN111" s="105">
        <f t="shared" si="46"/>
        <v>0</v>
      </c>
      <c r="AO111" s="105">
        <f t="shared" si="47"/>
        <v>0</v>
      </c>
      <c r="AP111" s="105">
        <f t="shared" si="47"/>
        <v>0</v>
      </c>
      <c r="AQ111" s="105">
        <f t="shared" si="47"/>
        <v>0</v>
      </c>
      <c r="AR111" s="105">
        <f t="shared" si="47"/>
        <v>0</v>
      </c>
      <c r="AS111" s="105">
        <f t="shared" si="47"/>
        <v>0</v>
      </c>
      <c r="AT111" s="189">
        <f t="shared" si="47"/>
        <v>0</v>
      </c>
      <c r="AU111" s="10">
        <f t="shared" si="47"/>
        <v>0</v>
      </c>
      <c r="AV111" s="105">
        <f t="shared" si="47"/>
        <v>0</v>
      </c>
      <c r="AW111" s="105">
        <f t="shared" si="47"/>
        <v>0</v>
      </c>
      <c r="AX111" s="105">
        <f t="shared" si="47"/>
        <v>0</v>
      </c>
      <c r="AY111" s="105">
        <f t="shared" si="48"/>
        <v>0</v>
      </c>
      <c r="AZ111" s="105">
        <f t="shared" si="48"/>
        <v>0</v>
      </c>
      <c r="BA111" s="105">
        <f t="shared" si="48"/>
        <v>0</v>
      </c>
      <c r="BB111" s="105">
        <f t="shared" si="48"/>
        <v>0</v>
      </c>
      <c r="BC111" s="105">
        <f t="shared" si="48"/>
        <v>0</v>
      </c>
      <c r="BD111" s="105">
        <f t="shared" si="48"/>
        <v>0</v>
      </c>
      <c r="BE111" s="105">
        <f t="shared" si="48"/>
        <v>0</v>
      </c>
      <c r="BF111" s="189">
        <f t="shared" si="48"/>
        <v>0</v>
      </c>
      <c r="BG111" s="10">
        <f t="shared" si="48"/>
        <v>0</v>
      </c>
      <c r="BH111" s="105">
        <f t="shared" si="48"/>
        <v>0</v>
      </c>
      <c r="BI111" s="105">
        <f t="shared" si="49"/>
        <v>0</v>
      </c>
      <c r="BJ111" s="105">
        <f t="shared" si="49"/>
        <v>0</v>
      </c>
      <c r="BK111" s="105">
        <f t="shared" si="49"/>
        <v>0</v>
      </c>
      <c r="BL111" s="105">
        <f t="shared" si="49"/>
        <v>0</v>
      </c>
      <c r="BM111" s="105">
        <f t="shared" si="49"/>
        <v>0</v>
      </c>
      <c r="BN111" s="105">
        <f t="shared" si="49"/>
        <v>0</v>
      </c>
      <c r="BO111" s="105">
        <f t="shared" si="49"/>
        <v>0</v>
      </c>
      <c r="BP111" s="105">
        <f t="shared" si="49"/>
        <v>0</v>
      </c>
      <c r="BQ111" s="105">
        <f t="shared" si="49"/>
        <v>0</v>
      </c>
      <c r="BR111" s="189">
        <f t="shared" si="49"/>
        <v>0</v>
      </c>
    </row>
    <row r="112" spans="1:73" x14ac:dyDescent="0.25">
      <c r="A112" s="251"/>
      <c r="C112" s="205" t="s">
        <v>59</v>
      </c>
      <c r="D112" s="8"/>
      <c r="E112" s="194">
        <f t="shared" si="38"/>
        <v>0</v>
      </c>
      <c r="F112" s="194">
        <f t="shared" si="39"/>
        <v>0</v>
      </c>
      <c r="G112" s="194">
        <f t="shared" si="40"/>
        <v>0</v>
      </c>
      <c r="H112" s="194">
        <f t="shared" si="41"/>
        <v>0</v>
      </c>
      <c r="I112" s="194">
        <f t="shared" si="42"/>
        <v>0</v>
      </c>
      <c r="K112" s="182">
        <f>SUM(K81:K106)-SUM(K108:K111)</f>
        <v>0</v>
      </c>
      <c r="L112" s="182">
        <f t="shared" ref="L112:AP112" si="50">SUM(L81:L106)-SUM(L108:L111)</f>
        <v>0</v>
      </c>
      <c r="M112" s="182">
        <f t="shared" si="50"/>
        <v>0</v>
      </c>
      <c r="N112" s="182">
        <f t="shared" si="50"/>
        <v>0</v>
      </c>
      <c r="O112" s="182">
        <f t="shared" si="50"/>
        <v>0</v>
      </c>
      <c r="P112" s="182">
        <f t="shared" si="50"/>
        <v>0</v>
      </c>
      <c r="Q112" s="182">
        <f t="shared" si="50"/>
        <v>0</v>
      </c>
      <c r="R112" s="182">
        <f t="shared" si="50"/>
        <v>0</v>
      </c>
      <c r="S112" s="182">
        <f t="shared" si="50"/>
        <v>0</v>
      </c>
      <c r="T112" s="182">
        <f t="shared" si="50"/>
        <v>0</v>
      </c>
      <c r="U112" s="182">
        <f t="shared" si="50"/>
        <v>0</v>
      </c>
      <c r="V112" s="194">
        <f t="shared" si="50"/>
        <v>0</v>
      </c>
      <c r="W112" s="182">
        <f t="shared" si="50"/>
        <v>0</v>
      </c>
      <c r="X112" s="182">
        <f t="shared" si="50"/>
        <v>0</v>
      </c>
      <c r="Y112" s="182">
        <f t="shared" si="50"/>
        <v>0</v>
      </c>
      <c r="Z112" s="182">
        <f t="shared" si="50"/>
        <v>0</v>
      </c>
      <c r="AA112" s="182">
        <f t="shared" si="50"/>
        <v>0</v>
      </c>
      <c r="AB112" s="182">
        <f t="shared" si="50"/>
        <v>0</v>
      </c>
      <c r="AC112" s="182">
        <f t="shared" si="50"/>
        <v>0</v>
      </c>
      <c r="AD112" s="182">
        <f t="shared" si="50"/>
        <v>0</v>
      </c>
      <c r="AE112" s="182">
        <f t="shared" si="50"/>
        <v>0</v>
      </c>
      <c r="AF112" s="182">
        <f t="shared" si="50"/>
        <v>0</v>
      </c>
      <c r="AG112" s="182">
        <f t="shared" si="50"/>
        <v>0</v>
      </c>
      <c r="AH112" s="194">
        <f t="shared" si="50"/>
        <v>0</v>
      </c>
      <c r="AI112" s="182">
        <f t="shared" si="50"/>
        <v>0</v>
      </c>
      <c r="AJ112" s="182">
        <f t="shared" si="50"/>
        <v>0</v>
      </c>
      <c r="AK112" s="182">
        <f t="shared" si="50"/>
        <v>0</v>
      </c>
      <c r="AL112" s="182">
        <f t="shared" si="50"/>
        <v>0</v>
      </c>
      <c r="AM112" s="182">
        <f t="shared" si="50"/>
        <v>0</v>
      </c>
      <c r="AN112" s="182">
        <f t="shared" si="50"/>
        <v>0</v>
      </c>
      <c r="AO112" s="182">
        <f t="shared" si="50"/>
        <v>0</v>
      </c>
      <c r="AP112" s="182">
        <f t="shared" si="50"/>
        <v>0</v>
      </c>
      <c r="AQ112" s="182">
        <f t="shared" ref="AQ112:BR112" si="51">SUM(AQ81:AQ106)-SUM(AQ108:AQ111)</f>
        <v>0</v>
      </c>
      <c r="AR112" s="182">
        <f t="shared" si="51"/>
        <v>0</v>
      </c>
      <c r="AS112" s="182">
        <f t="shared" si="51"/>
        <v>0</v>
      </c>
      <c r="AT112" s="194">
        <f t="shared" si="51"/>
        <v>0</v>
      </c>
      <c r="AU112" s="182">
        <f t="shared" si="51"/>
        <v>0</v>
      </c>
      <c r="AV112" s="182">
        <f t="shared" si="51"/>
        <v>0</v>
      </c>
      <c r="AW112" s="182">
        <f t="shared" si="51"/>
        <v>0</v>
      </c>
      <c r="AX112" s="182">
        <f t="shared" si="51"/>
        <v>0</v>
      </c>
      <c r="AY112" s="182">
        <f t="shared" si="51"/>
        <v>0</v>
      </c>
      <c r="AZ112" s="182">
        <f t="shared" si="51"/>
        <v>0</v>
      </c>
      <c r="BA112" s="182">
        <f t="shared" si="51"/>
        <v>0</v>
      </c>
      <c r="BB112" s="182">
        <f t="shared" si="51"/>
        <v>0</v>
      </c>
      <c r="BC112" s="182">
        <f t="shared" si="51"/>
        <v>0</v>
      </c>
      <c r="BD112" s="182">
        <f t="shared" si="51"/>
        <v>0</v>
      </c>
      <c r="BE112" s="182">
        <f t="shared" si="51"/>
        <v>0</v>
      </c>
      <c r="BF112" s="194">
        <f t="shared" si="51"/>
        <v>0</v>
      </c>
      <c r="BG112" s="182">
        <f t="shared" si="51"/>
        <v>0</v>
      </c>
      <c r="BH112" s="182">
        <f t="shared" si="51"/>
        <v>0</v>
      </c>
      <c r="BI112" s="182">
        <f t="shared" si="51"/>
        <v>0</v>
      </c>
      <c r="BJ112" s="182">
        <f t="shared" si="51"/>
        <v>0</v>
      </c>
      <c r="BK112" s="182">
        <f t="shared" si="51"/>
        <v>0</v>
      </c>
      <c r="BL112" s="182">
        <f t="shared" si="51"/>
        <v>0</v>
      </c>
      <c r="BM112" s="182">
        <f t="shared" si="51"/>
        <v>0</v>
      </c>
      <c r="BN112" s="182">
        <f t="shared" si="51"/>
        <v>0</v>
      </c>
      <c r="BO112" s="182">
        <f t="shared" si="51"/>
        <v>0</v>
      </c>
      <c r="BP112" s="182">
        <f t="shared" si="51"/>
        <v>0</v>
      </c>
      <c r="BQ112" s="182">
        <f t="shared" si="51"/>
        <v>0</v>
      </c>
      <c r="BR112" s="194">
        <f t="shared" si="51"/>
        <v>0</v>
      </c>
      <c r="BT112" s="10"/>
      <c r="BU112" s="10"/>
    </row>
    <row r="113" spans="1:70" s="104" customFormat="1" x14ac:dyDescent="0.25">
      <c r="A113" s="252"/>
      <c r="B113" s="246"/>
      <c r="C113" s="9" t="s">
        <v>39</v>
      </c>
      <c r="D113" s="9"/>
      <c r="E113" s="9">
        <f t="shared" si="38"/>
        <v>40</v>
      </c>
      <c r="F113" s="9">
        <f t="shared" si="39"/>
        <v>120</v>
      </c>
      <c r="G113" s="9">
        <f t="shared" si="40"/>
        <v>33.125</v>
      </c>
      <c r="H113" s="9">
        <f t="shared" si="41"/>
        <v>0</v>
      </c>
      <c r="I113" s="9">
        <f t="shared" si="42"/>
        <v>0</v>
      </c>
      <c r="J113" s="9"/>
      <c r="K113" s="9">
        <f>SUM(K108:K112)</f>
        <v>0</v>
      </c>
      <c r="L113" s="9">
        <f t="shared" ref="L113:BR113" si="52">SUM(L108:L112)</f>
        <v>0</v>
      </c>
      <c r="M113" s="9">
        <f t="shared" si="52"/>
        <v>0</v>
      </c>
      <c r="N113" s="9">
        <f t="shared" si="52"/>
        <v>0</v>
      </c>
      <c r="O113" s="9">
        <f t="shared" si="52"/>
        <v>0</v>
      </c>
      <c r="P113" s="9">
        <f>SUM(P108:P112)</f>
        <v>0</v>
      </c>
      <c r="Q113" s="9">
        <f t="shared" si="52"/>
        <v>0</v>
      </c>
      <c r="R113" s="9">
        <f t="shared" si="52"/>
        <v>0</v>
      </c>
      <c r="S113" s="9">
        <f t="shared" si="52"/>
        <v>10</v>
      </c>
      <c r="T113" s="9">
        <f t="shared" si="52"/>
        <v>10</v>
      </c>
      <c r="U113" s="9">
        <f t="shared" si="52"/>
        <v>10</v>
      </c>
      <c r="V113" s="9">
        <f t="shared" si="52"/>
        <v>10</v>
      </c>
      <c r="W113" s="9">
        <f t="shared" si="52"/>
        <v>10</v>
      </c>
      <c r="X113" s="9">
        <f t="shared" si="52"/>
        <v>10</v>
      </c>
      <c r="Y113" s="9">
        <f t="shared" si="52"/>
        <v>10</v>
      </c>
      <c r="Z113" s="9">
        <f t="shared" si="52"/>
        <v>10</v>
      </c>
      <c r="AA113" s="9">
        <f t="shared" si="52"/>
        <v>10</v>
      </c>
      <c r="AB113" s="9">
        <f t="shared" si="52"/>
        <v>10</v>
      </c>
      <c r="AC113" s="9">
        <f t="shared" si="52"/>
        <v>10</v>
      </c>
      <c r="AD113" s="9">
        <f t="shared" si="52"/>
        <v>10</v>
      </c>
      <c r="AE113" s="9">
        <f t="shared" si="52"/>
        <v>10</v>
      </c>
      <c r="AF113" s="9">
        <f t="shared" si="52"/>
        <v>10</v>
      </c>
      <c r="AG113" s="9">
        <f t="shared" si="52"/>
        <v>10</v>
      </c>
      <c r="AH113" s="9">
        <f t="shared" si="52"/>
        <v>10</v>
      </c>
      <c r="AI113" s="9">
        <f t="shared" si="52"/>
        <v>11.875</v>
      </c>
      <c r="AJ113" s="9">
        <f t="shared" si="52"/>
        <v>11.875</v>
      </c>
      <c r="AK113" s="9">
        <f t="shared" si="52"/>
        <v>1.875</v>
      </c>
      <c r="AL113" s="9">
        <f t="shared" si="52"/>
        <v>1.875</v>
      </c>
      <c r="AM113" s="9">
        <f t="shared" si="52"/>
        <v>1.875</v>
      </c>
      <c r="AN113" s="9">
        <f t="shared" si="52"/>
        <v>1.875</v>
      </c>
      <c r="AO113" s="9">
        <f t="shared" si="52"/>
        <v>1.875</v>
      </c>
      <c r="AP113" s="9">
        <f t="shared" si="52"/>
        <v>0</v>
      </c>
      <c r="AQ113" s="9">
        <f t="shared" si="52"/>
        <v>0</v>
      </c>
      <c r="AR113" s="9">
        <f t="shared" si="52"/>
        <v>0</v>
      </c>
      <c r="AS113" s="9">
        <f t="shared" si="52"/>
        <v>0</v>
      </c>
      <c r="AT113" s="9">
        <f t="shared" si="52"/>
        <v>0</v>
      </c>
      <c r="AU113" s="9">
        <f t="shared" si="52"/>
        <v>0</v>
      </c>
      <c r="AV113" s="9">
        <f t="shared" si="52"/>
        <v>0</v>
      </c>
      <c r="AW113" s="9">
        <f t="shared" si="52"/>
        <v>0</v>
      </c>
      <c r="AX113" s="9">
        <f t="shared" si="52"/>
        <v>0</v>
      </c>
      <c r="AY113" s="9">
        <f t="shared" si="52"/>
        <v>0</v>
      </c>
      <c r="AZ113" s="9">
        <f t="shared" si="52"/>
        <v>0</v>
      </c>
      <c r="BA113" s="9">
        <f t="shared" si="52"/>
        <v>0</v>
      </c>
      <c r="BB113" s="9">
        <f t="shared" si="52"/>
        <v>0</v>
      </c>
      <c r="BC113" s="9">
        <f t="shared" si="52"/>
        <v>0</v>
      </c>
      <c r="BD113" s="9">
        <f t="shared" si="52"/>
        <v>0</v>
      </c>
      <c r="BE113" s="9">
        <f t="shared" si="52"/>
        <v>0</v>
      </c>
      <c r="BF113" s="9">
        <f t="shared" si="52"/>
        <v>0</v>
      </c>
      <c r="BG113" s="9">
        <f t="shared" si="52"/>
        <v>0</v>
      </c>
      <c r="BH113" s="9">
        <f t="shared" si="52"/>
        <v>0</v>
      </c>
      <c r="BI113" s="9">
        <f t="shared" si="52"/>
        <v>0</v>
      </c>
      <c r="BJ113" s="9">
        <f t="shared" si="52"/>
        <v>0</v>
      </c>
      <c r="BK113" s="9">
        <f t="shared" si="52"/>
        <v>0</v>
      </c>
      <c r="BL113" s="9">
        <f t="shared" si="52"/>
        <v>0</v>
      </c>
      <c r="BM113" s="9">
        <f t="shared" si="52"/>
        <v>0</v>
      </c>
      <c r="BN113" s="9">
        <f t="shared" si="52"/>
        <v>0</v>
      </c>
      <c r="BO113" s="9">
        <f t="shared" si="52"/>
        <v>0</v>
      </c>
      <c r="BP113" s="9">
        <f t="shared" si="52"/>
        <v>0</v>
      </c>
      <c r="BQ113" s="9">
        <f t="shared" si="52"/>
        <v>0</v>
      </c>
      <c r="BR113" s="9">
        <f t="shared" si="52"/>
        <v>0</v>
      </c>
    </row>
    <row r="114" spans="1:70" ht="6" customHeight="1" x14ac:dyDescent="0.25">
      <c r="C114" s="60"/>
      <c r="D114" s="8"/>
      <c r="E114" s="6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9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9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9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9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9"/>
    </row>
    <row r="115" spans="1:70" x14ac:dyDescent="0.25">
      <c r="C115" s="114" t="s">
        <v>183</v>
      </c>
      <c r="D115" s="102"/>
      <c r="E115" s="9"/>
      <c r="F115" s="9"/>
      <c r="G115" s="9"/>
      <c r="H115" s="9"/>
      <c r="I115" s="9"/>
      <c r="J115" s="9"/>
      <c r="K115" s="8"/>
      <c r="M115" s="8"/>
      <c r="O115" s="8"/>
      <c r="Q115" s="8"/>
      <c r="S115" s="8"/>
      <c r="T115" s="8"/>
      <c r="U115" s="8"/>
      <c r="V115" s="9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9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9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9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9"/>
    </row>
    <row r="116" spans="1:70" s="10" customFormat="1" hidden="1" x14ac:dyDescent="0.25">
      <c r="A116" s="246"/>
      <c r="B116" s="246"/>
      <c r="C116" s="9" t="s">
        <v>60</v>
      </c>
      <c r="D116" s="8"/>
      <c r="E116" s="9"/>
      <c r="F116" s="9"/>
      <c r="G116" s="9"/>
      <c r="H116" s="9"/>
      <c r="I116" s="143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</row>
    <row r="117" spans="1:70" hidden="1" x14ac:dyDescent="0.25">
      <c r="C117" s="67" t="str">
        <f>C7</f>
        <v>Construction</v>
      </c>
      <c r="D117" s="8"/>
      <c r="E117" s="68">
        <f>V117</f>
        <v>-40</v>
      </c>
      <c r="F117" s="68">
        <f>AH117</f>
        <v>-160</v>
      </c>
      <c r="G117" s="68">
        <f>AT117</f>
        <v>-180</v>
      </c>
      <c r="H117" s="68">
        <f>BF117</f>
        <v>0</v>
      </c>
      <c r="I117" s="68">
        <f>BR117</f>
        <v>0</v>
      </c>
      <c r="K117" s="69" cm="1">
        <f t="array" ref="K117">IF(AND(INDEX(CapexSalvageMonth,ROW()-116)&lt;&gt;0, K$3&gt;=INDEX(CapexSalvageMonth,ROW()-116)),0,-K81)</f>
        <v>0</v>
      </c>
      <c r="L117" s="70" cm="1">
        <f t="array" ref="L117">IF(AND(INDEX(CapexSalvageMonth,ROW()-116)&lt;&gt;0, L$3&gt;=INDEX(CapexSalvageMonth,ROW()-116)),0,K117-L81)</f>
        <v>0</v>
      </c>
      <c r="M117" s="70" cm="1">
        <f t="array" ref="M117">IF(AND(INDEX(CapexSalvageMonth,ROW()-116)&lt;&gt;0, M$3&gt;=INDEX(CapexSalvageMonth,ROW()-116)),0,L117-M81)</f>
        <v>0</v>
      </c>
      <c r="N117" s="70" cm="1">
        <f t="array" ref="N117">IF(AND(INDEX(CapexSalvageMonth,ROW()-116)&lt;&gt;0, N$3&gt;=INDEX(CapexSalvageMonth,ROW()-116)),0,M117-N81)</f>
        <v>0</v>
      </c>
      <c r="O117" s="70" cm="1">
        <f t="array" ref="O117">IF(AND(INDEX(CapexSalvageMonth,ROW()-116)&lt;&gt;0, O$3&gt;=INDEX(CapexSalvageMonth,ROW()-116)),0,N117-O81)</f>
        <v>0</v>
      </c>
      <c r="P117" s="70" cm="1">
        <f t="array" ref="P117">IF(AND(INDEX(CapexSalvageMonth,ROW()-116)&lt;&gt;0, P$3&gt;=INDEX(CapexSalvageMonth,ROW()-116)),0,O117-P81)</f>
        <v>0</v>
      </c>
      <c r="Q117" s="70" cm="1">
        <f t="array" ref="Q117">IF(AND(INDEX(CapexSalvageMonth,ROW()-116)&lt;&gt;0, Q$3&gt;=INDEX(CapexSalvageMonth,ROW()-116)),0,P117-Q81)</f>
        <v>0</v>
      </c>
      <c r="R117" s="70" cm="1">
        <f t="array" ref="R117">IF(AND(INDEX(CapexSalvageMonth,ROW()-116)&lt;&gt;0, R$3&gt;=INDEX(CapexSalvageMonth,ROW()-116)),0,Q117-R81)</f>
        <v>0</v>
      </c>
      <c r="S117" s="70" cm="1">
        <f t="array" ref="S117">IF(AND(INDEX(CapexSalvageMonth,ROW()-116)&lt;&gt;0, S$3&gt;=INDEX(CapexSalvageMonth,ROW()-116)),0,R117-S81)</f>
        <v>-10</v>
      </c>
      <c r="T117" s="70" cm="1">
        <f t="array" ref="T117">IF(AND(INDEX(CapexSalvageMonth,ROW()-116)&lt;&gt;0, T$3&gt;=INDEX(CapexSalvageMonth,ROW()-116)),0,S117-T81)</f>
        <v>-20</v>
      </c>
      <c r="U117" s="70" cm="1">
        <f t="array" ref="U117">IF(AND(INDEX(CapexSalvageMonth,ROW()-116)&lt;&gt;0, U$3&gt;=INDEX(CapexSalvageMonth,ROW()-116)),0,T117-U81)</f>
        <v>-30</v>
      </c>
      <c r="V117" s="71" cm="1">
        <f t="array" ref="V117">IF(AND(INDEX(CapexSalvageMonth,ROW()-116)&lt;&gt;0, V$3&gt;=INDEX(CapexSalvageMonth,ROW()-116)),0,U117-V81)</f>
        <v>-40</v>
      </c>
      <c r="W117" s="69" cm="1">
        <f t="array" ref="W117">IF(AND(INDEX(CapexSalvageMonth,ROW()-116)&lt;&gt;0, W$3&gt;=INDEX(CapexSalvageMonth,ROW()-116)),0,V117-W81)</f>
        <v>-50</v>
      </c>
      <c r="X117" s="70" cm="1">
        <f t="array" ref="X117">IF(AND(INDEX(CapexSalvageMonth,ROW()-116)&lt;&gt;0, X$3&gt;=INDEX(CapexSalvageMonth,ROW()-116)),0,W117-X81)</f>
        <v>-60</v>
      </c>
      <c r="Y117" s="70" cm="1">
        <f t="array" ref="Y117">IF(AND(INDEX(CapexSalvageMonth,ROW()-116)&lt;&gt;0, Y$3&gt;=INDEX(CapexSalvageMonth,ROW()-116)),0,X117-Y81)</f>
        <v>-70</v>
      </c>
      <c r="Z117" s="70" cm="1">
        <f t="array" ref="Z117">IF(AND(INDEX(CapexSalvageMonth,ROW()-116)&lt;&gt;0, Z$3&gt;=INDEX(CapexSalvageMonth,ROW()-116)),0,Y117-Z81)</f>
        <v>-80</v>
      </c>
      <c r="AA117" s="70" cm="1">
        <f t="array" ref="AA117">IF(AND(INDEX(CapexSalvageMonth,ROW()-116)&lt;&gt;0, AA$3&gt;=INDEX(CapexSalvageMonth,ROW()-116)),0,Z117-AA81)</f>
        <v>-90</v>
      </c>
      <c r="AB117" s="70" cm="1">
        <f t="array" ref="AB117">IF(AND(INDEX(CapexSalvageMonth,ROW()-116)&lt;&gt;0, AB$3&gt;=INDEX(CapexSalvageMonth,ROW()-116)),0,AA117-AB81)</f>
        <v>-100</v>
      </c>
      <c r="AC117" s="70" cm="1">
        <f t="array" ref="AC117">IF(AND(INDEX(CapexSalvageMonth,ROW()-116)&lt;&gt;0, AC$3&gt;=INDEX(CapexSalvageMonth,ROW()-116)),0,AB117-AC81)</f>
        <v>-110</v>
      </c>
      <c r="AD117" s="70" cm="1">
        <f t="array" ref="AD117">IF(AND(INDEX(CapexSalvageMonth,ROW()-116)&lt;&gt;0, AD$3&gt;=INDEX(CapexSalvageMonth,ROW()-116)),0,AC117-AD81)</f>
        <v>-120</v>
      </c>
      <c r="AE117" s="70" cm="1">
        <f t="array" ref="AE117">IF(AND(INDEX(CapexSalvageMonth,ROW()-116)&lt;&gt;0, AE$3&gt;=INDEX(CapexSalvageMonth,ROW()-116)),0,AD117-AE81)</f>
        <v>-130</v>
      </c>
      <c r="AF117" s="70" cm="1">
        <f t="array" ref="AF117">IF(AND(INDEX(CapexSalvageMonth,ROW()-116)&lt;&gt;0, AF$3&gt;=INDEX(CapexSalvageMonth,ROW()-116)),0,AE117-AF81)</f>
        <v>-140</v>
      </c>
      <c r="AG117" s="70" cm="1">
        <f t="array" ref="AG117">IF(AND(INDEX(CapexSalvageMonth,ROW()-116)&lt;&gt;0, AG$3&gt;=INDEX(CapexSalvageMonth,ROW()-116)),0,AF117-AG81)</f>
        <v>-150</v>
      </c>
      <c r="AH117" s="71" cm="1">
        <f t="array" ref="AH117">IF(AND(INDEX(CapexSalvageMonth,ROW()-116)&lt;&gt;0, AH$3&gt;=INDEX(CapexSalvageMonth,ROW()-116)),0,AG117-AH81)</f>
        <v>-160</v>
      </c>
      <c r="AI117" s="69" cm="1">
        <f t="array" ref="AI117">IF(AND(INDEX(CapexSalvageMonth,ROW()-116)&lt;&gt;0, AI$3&gt;=INDEX(CapexSalvageMonth,ROW()-116)),0,AH117-AI81)</f>
        <v>-170</v>
      </c>
      <c r="AJ117" s="70" cm="1">
        <f t="array" ref="AJ117">IF(AND(INDEX(CapexSalvageMonth,ROW()-116)&lt;&gt;0, AJ$3&gt;=INDEX(CapexSalvageMonth,ROW()-116)),0,AI117-AJ81)</f>
        <v>-180</v>
      </c>
      <c r="AK117" s="70" cm="1">
        <f t="array" ref="AK117">IF(AND(INDEX(CapexSalvageMonth,ROW()-116)&lt;&gt;0, AK$3&gt;=INDEX(CapexSalvageMonth,ROW()-116)),0,AJ117-AK81)</f>
        <v>-180</v>
      </c>
      <c r="AL117" s="70" cm="1">
        <f t="array" ref="AL117">IF(AND(INDEX(CapexSalvageMonth,ROW()-116)&lt;&gt;0, AL$3&gt;=INDEX(CapexSalvageMonth,ROW()-116)),0,AK117-AL81)</f>
        <v>-180</v>
      </c>
      <c r="AM117" s="70" cm="1">
        <f t="array" ref="AM117">IF(AND(INDEX(CapexSalvageMonth,ROW()-116)&lt;&gt;0, AM$3&gt;=INDEX(CapexSalvageMonth,ROW()-116)),0,AL117-AM81)</f>
        <v>-180</v>
      </c>
      <c r="AN117" s="70" cm="1">
        <f t="array" ref="AN117">IF(AND(INDEX(CapexSalvageMonth,ROW()-116)&lt;&gt;0, AN$3&gt;=INDEX(CapexSalvageMonth,ROW()-116)),0,AM117-AN81)</f>
        <v>-180</v>
      </c>
      <c r="AO117" s="70" cm="1">
        <f t="array" ref="AO117">IF(AND(INDEX(CapexSalvageMonth,ROW()-116)&lt;&gt;0, AO$3&gt;=INDEX(CapexSalvageMonth,ROW()-116)),0,AN117-AO81)</f>
        <v>-180</v>
      </c>
      <c r="AP117" s="70" cm="1">
        <f t="array" ref="AP117">IF(AND(INDEX(CapexSalvageMonth,ROW()-116)&lt;&gt;0, AP$3&gt;=INDEX(CapexSalvageMonth,ROW()-116)),0,AO117-AP81)</f>
        <v>-180</v>
      </c>
      <c r="AQ117" s="70" cm="1">
        <f t="array" ref="AQ117">IF(AND(INDEX(CapexSalvageMonth,ROW()-116)&lt;&gt;0, AQ$3&gt;=INDEX(CapexSalvageMonth,ROW()-116)),0,AP117-AQ81)</f>
        <v>-180</v>
      </c>
      <c r="AR117" s="70" cm="1">
        <f t="array" ref="AR117">IF(AND(INDEX(CapexSalvageMonth,ROW()-116)&lt;&gt;0, AR$3&gt;=INDEX(CapexSalvageMonth,ROW()-116)),0,AQ117-AR81)</f>
        <v>-180</v>
      </c>
      <c r="AS117" s="70" cm="1">
        <f t="array" ref="AS117">IF(AND(INDEX(CapexSalvageMonth,ROW()-116)&lt;&gt;0, AS$3&gt;=INDEX(CapexSalvageMonth,ROW()-116)),0,AR117-AS81)</f>
        <v>-180</v>
      </c>
      <c r="AT117" s="71" cm="1">
        <f t="array" ref="AT117">IF(AND(INDEX(CapexSalvageMonth,ROW()-116)&lt;&gt;0, AT$3&gt;=INDEX(CapexSalvageMonth,ROW()-116)),0,AS117-AT81)</f>
        <v>-180</v>
      </c>
      <c r="AU117" s="69" cm="1">
        <f t="array" ref="AU117">IF(AND(INDEX(CapexSalvageMonth,ROW()-116)&lt;&gt;0, AU$3&gt;=INDEX(CapexSalvageMonth,ROW()-116)),0,AT117-AU81)</f>
        <v>-180</v>
      </c>
      <c r="AV117" s="70" cm="1">
        <f t="array" ref="AV117">IF(AND(INDEX(CapexSalvageMonth,ROW()-116)&lt;&gt;0, AV$3&gt;=INDEX(CapexSalvageMonth,ROW()-116)),0,AU117-AV81)</f>
        <v>-180</v>
      </c>
      <c r="AW117" s="70" cm="1">
        <f t="array" ref="AW117">IF(AND(INDEX(CapexSalvageMonth,ROW()-116)&lt;&gt;0, AW$3&gt;=INDEX(CapexSalvageMonth,ROW()-116)),0,AV117-AW81)</f>
        <v>-180</v>
      </c>
      <c r="AX117" s="70" cm="1">
        <f t="array" ref="AX117">IF(AND(INDEX(CapexSalvageMonth,ROW()-116)&lt;&gt;0, AX$3&gt;=INDEX(CapexSalvageMonth,ROW()-116)),0,AW117-AX81)</f>
        <v>0</v>
      </c>
      <c r="AY117" s="70" cm="1">
        <f t="array" ref="AY117">IF(AND(INDEX(CapexSalvageMonth,ROW()-116)&lt;&gt;0, AY$3&gt;=INDEX(CapexSalvageMonth,ROW()-116)),0,AX117-AY81)</f>
        <v>0</v>
      </c>
      <c r="AZ117" s="70" cm="1">
        <f t="array" ref="AZ117">IF(AND(INDEX(CapexSalvageMonth,ROW()-116)&lt;&gt;0, AZ$3&gt;=INDEX(CapexSalvageMonth,ROW()-116)),0,AY117-AZ81)</f>
        <v>0</v>
      </c>
      <c r="BA117" s="70" cm="1">
        <f t="array" ref="BA117">IF(AND(INDEX(CapexSalvageMonth,ROW()-116)&lt;&gt;0, BA$3&gt;=INDEX(CapexSalvageMonth,ROW()-116)),0,AZ117-BA81)</f>
        <v>0</v>
      </c>
      <c r="BB117" s="70" cm="1">
        <f t="array" ref="BB117">IF(AND(INDEX(CapexSalvageMonth,ROW()-116)&lt;&gt;0, BB$3&gt;=INDEX(CapexSalvageMonth,ROW()-116)),0,BA117-BB81)</f>
        <v>0</v>
      </c>
      <c r="BC117" s="70" cm="1">
        <f t="array" ref="BC117">IF(AND(INDEX(CapexSalvageMonth,ROW()-116)&lt;&gt;0, BC$3&gt;=INDEX(CapexSalvageMonth,ROW()-116)),0,BB117-BC81)</f>
        <v>0</v>
      </c>
      <c r="BD117" s="70" cm="1">
        <f t="array" ref="BD117">IF(AND(INDEX(CapexSalvageMonth,ROW()-116)&lt;&gt;0, BD$3&gt;=INDEX(CapexSalvageMonth,ROW()-116)),0,BC117-BD81)</f>
        <v>0</v>
      </c>
      <c r="BE117" s="70" cm="1">
        <f t="array" ref="BE117">IF(AND(INDEX(CapexSalvageMonth,ROW()-116)&lt;&gt;0, BE$3&gt;=INDEX(CapexSalvageMonth,ROW()-116)),0,BD117-BE81)</f>
        <v>0</v>
      </c>
      <c r="BF117" s="71" cm="1">
        <f t="array" ref="BF117">IF(AND(INDEX(CapexSalvageMonth,ROW()-116)&lt;&gt;0, BF$3&gt;=INDEX(CapexSalvageMonth,ROW()-116)),0,BE117-BF81)</f>
        <v>0</v>
      </c>
      <c r="BG117" s="69" cm="1">
        <f t="array" ref="BG117">IF(AND(INDEX(CapexSalvageMonth,ROW()-116)&lt;&gt;0, BG$3&gt;=INDEX(CapexSalvageMonth,ROW()-116)),0,BF117-BG81)</f>
        <v>0</v>
      </c>
      <c r="BH117" s="70" cm="1">
        <f t="array" ref="BH117">IF(AND(INDEX(CapexSalvageMonth,ROW()-116)&lt;&gt;0, BH$3&gt;=INDEX(CapexSalvageMonth,ROW()-116)),0,BG117-BH81)</f>
        <v>0</v>
      </c>
      <c r="BI117" s="70" cm="1">
        <f t="array" ref="BI117">IF(AND(INDEX(CapexSalvageMonth,ROW()-116)&lt;&gt;0, BI$3&gt;=INDEX(CapexSalvageMonth,ROW()-116)),0,BH117-BI81)</f>
        <v>0</v>
      </c>
      <c r="BJ117" s="70" cm="1">
        <f t="array" ref="BJ117">IF(AND(INDEX(CapexSalvageMonth,ROW()-116)&lt;&gt;0, BJ$3&gt;=INDEX(CapexSalvageMonth,ROW()-116)),0,BI117-BJ81)</f>
        <v>0</v>
      </c>
      <c r="BK117" s="70" cm="1">
        <f t="array" ref="BK117">IF(AND(INDEX(CapexSalvageMonth,ROW()-116)&lt;&gt;0, BK$3&gt;=INDEX(CapexSalvageMonth,ROW()-116)),0,BJ117-BK81)</f>
        <v>0</v>
      </c>
      <c r="BL117" s="70" cm="1">
        <f t="array" ref="BL117">IF(AND(INDEX(CapexSalvageMonth,ROW()-116)&lt;&gt;0, BL$3&gt;=INDEX(CapexSalvageMonth,ROW()-116)),0,BK117-BL81)</f>
        <v>0</v>
      </c>
      <c r="BM117" s="70" cm="1">
        <f t="array" ref="BM117">IF(AND(INDEX(CapexSalvageMonth,ROW()-116)&lt;&gt;0, BM$3&gt;=INDEX(CapexSalvageMonth,ROW()-116)),0,BL117-BM81)</f>
        <v>0</v>
      </c>
      <c r="BN117" s="70" cm="1">
        <f t="array" ref="BN117">IF(AND(INDEX(CapexSalvageMonth,ROW()-116)&lt;&gt;0, BN$3&gt;=INDEX(CapexSalvageMonth,ROW()-116)),0,BM117-BN81)</f>
        <v>0</v>
      </c>
      <c r="BO117" s="70" cm="1">
        <f t="array" ref="BO117">IF(AND(INDEX(CapexSalvageMonth,ROW()-116)&lt;&gt;0, BO$3&gt;=INDEX(CapexSalvageMonth,ROW()-116)),0,BN117-BO81)</f>
        <v>0</v>
      </c>
      <c r="BP117" s="70" cm="1">
        <f t="array" ref="BP117">IF(AND(INDEX(CapexSalvageMonth,ROW()-116)&lt;&gt;0, BP$3&gt;=INDEX(CapexSalvageMonth,ROW()-116)),0,BO117-BP81)</f>
        <v>0</v>
      </c>
      <c r="BQ117" s="70" cm="1">
        <f t="array" ref="BQ117">IF(AND(INDEX(CapexSalvageMonth,ROW()-116)&lt;&gt;0, BQ$3&gt;=INDEX(CapexSalvageMonth,ROW()-116)),0,BP117-BQ81)</f>
        <v>0</v>
      </c>
      <c r="BR117" s="71" cm="1">
        <f t="array" ref="BR117">IF(AND(INDEX(CapexSalvageMonth,ROW()-116)&lt;&gt;0, BR$3&gt;=INDEX(CapexSalvageMonth,ROW()-116)),0,BQ117-BR81)</f>
        <v>0</v>
      </c>
    </row>
    <row r="118" spans="1:70" hidden="1" x14ac:dyDescent="0.25">
      <c r="C118" s="72" t="str">
        <f t="shared" ref="C118:C142" si="53">C8</f>
        <v>Machine</v>
      </c>
      <c r="E118" s="73">
        <f t="shared" ref="E118:E142" si="54">V118</f>
        <v>0</v>
      </c>
      <c r="F118" s="73">
        <f t="shared" ref="F118:F142" si="55">AH118</f>
        <v>0</v>
      </c>
      <c r="G118" s="73">
        <f t="shared" ref="G118:G142" si="56">AT118</f>
        <v>0</v>
      </c>
      <c r="H118" s="73">
        <f t="shared" ref="H118:H142" si="57">BF118</f>
        <v>0</v>
      </c>
      <c r="I118" s="73">
        <f t="shared" ref="I118:I142" si="58">BR118</f>
        <v>0</v>
      </c>
      <c r="K118" s="74" cm="1">
        <f t="array" ref="K118">IF(AND(INDEX(CapexSalvageMonth,ROW()-116)&lt;&gt;0, K$3&gt;=INDEX(CapexSalvageMonth,ROW()-116)),0,-K82)</f>
        <v>0</v>
      </c>
      <c r="L118" s="75" cm="1">
        <f t="array" ref="L118">IF(AND(INDEX(CapexSalvageMonth,ROW()-116)&lt;&gt;0, L$3&gt;=INDEX(CapexSalvageMonth,ROW()-116)),0,K118-L82)</f>
        <v>0</v>
      </c>
      <c r="M118" s="75" cm="1">
        <f t="array" ref="M118">IF(AND(INDEX(CapexSalvageMonth,ROW()-116)&lt;&gt;0, M$3&gt;=INDEX(CapexSalvageMonth,ROW()-116)),0,L118-M82)</f>
        <v>0</v>
      </c>
      <c r="N118" s="75" cm="1">
        <f t="array" ref="N118">IF(AND(INDEX(CapexSalvageMonth,ROW()-116)&lt;&gt;0, N$3&gt;=INDEX(CapexSalvageMonth,ROW()-116)),0,M118-N82)</f>
        <v>0</v>
      </c>
      <c r="O118" s="75" cm="1">
        <f t="array" ref="O118">IF(AND(INDEX(CapexSalvageMonth,ROW()-116)&lt;&gt;0, O$3&gt;=INDEX(CapexSalvageMonth,ROW()-116)),0,N118-O82)</f>
        <v>0</v>
      </c>
      <c r="P118" s="75" cm="1">
        <f t="array" ref="P118">IF(AND(INDEX(CapexSalvageMonth,ROW()-116)&lt;&gt;0, P$3&gt;=INDEX(CapexSalvageMonth,ROW()-116)),0,O118-P82)</f>
        <v>0</v>
      </c>
      <c r="Q118" s="75" cm="1">
        <f t="array" ref="Q118">IF(AND(INDEX(CapexSalvageMonth,ROW()-116)&lt;&gt;0, Q$3&gt;=INDEX(CapexSalvageMonth,ROW()-116)),0,P118-Q82)</f>
        <v>0</v>
      </c>
      <c r="R118" s="75" cm="1">
        <f t="array" ref="R118">IF(AND(INDEX(CapexSalvageMonth,ROW()-116)&lt;&gt;0, R$3&gt;=INDEX(CapexSalvageMonth,ROW()-116)),0,Q118-R82)</f>
        <v>0</v>
      </c>
      <c r="S118" s="75" cm="1">
        <f t="array" ref="S118">IF(AND(INDEX(CapexSalvageMonth,ROW()-116)&lt;&gt;0, S$3&gt;=INDEX(CapexSalvageMonth,ROW()-116)),0,R118-S82)</f>
        <v>0</v>
      </c>
      <c r="T118" s="75" cm="1">
        <f t="array" ref="T118">IF(AND(INDEX(CapexSalvageMonth,ROW()-116)&lt;&gt;0, T$3&gt;=INDEX(CapexSalvageMonth,ROW()-116)),0,S118-T82)</f>
        <v>0</v>
      </c>
      <c r="U118" s="75" cm="1">
        <f t="array" ref="U118">IF(AND(INDEX(CapexSalvageMonth,ROW()-116)&lt;&gt;0, U$3&gt;=INDEX(CapexSalvageMonth,ROW()-116)),0,T118-U82)</f>
        <v>0</v>
      </c>
      <c r="V118" s="76" cm="1">
        <f t="array" ref="V118">IF(AND(INDEX(CapexSalvageMonth,ROW()-116)&lt;&gt;0, V$3&gt;=INDEX(CapexSalvageMonth,ROW()-116)),0,U118-V82)</f>
        <v>0</v>
      </c>
      <c r="W118" s="74" cm="1">
        <f t="array" ref="W118">IF(AND(INDEX(CapexSalvageMonth,ROW()-116)&lt;&gt;0, W$3&gt;=INDEX(CapexSalvageMonth,ROW()-116)),0,V118-W82)</f>
        <v>0</v>
      </c>
      <c r="X118" s="75" cm="1">
        <f t="array" ref="X118">IF(AND(INDEX(CapexSalvageMonth,ROW()-116)&lt;&gt;0, X$3&gt;=INDEX(CapexSalvageMonth,ROW()-116)),0,W118-X82)</f>
        <v>0</v>
      </c>
      <c r="Y118" s="75" cm="1">
        <f t="array" ref="Y118">IF(AND(INDEX(CapexSalvageMonth,ROW()-116)&lt;&gt;0, Y$3&gt;=INDEX(CapexSalvageMonth,ROW()-116)),0,X118-Y82)</f>
        <v>0</v>
      </c>
      <c r="Z118" s="75" cm="1">
        <f t="array" ref="Z118">IF(AND(INDEX(CapexSalvageMonth,ROW()-116)&lt;&gt;0, Z$3&gt;=INDEX(CapexSalvageMonth,ROW()-116)),0,Y118-Z82)</f>
        <v>0</v>
      </c>
      <c r="AA118" s="75" cm="1">
        <f t="array" ref="AA118">IF(AND(INDEX(CapexSalvageMonth,ROW()-116)&lt;&gt;0, AA$3&gt;=INDEX(CapexSalvageMonth,ROW()-116)),0,Z118-AA82)</f>
        <v>0</v>
      </c>
      <c r="AB118" s="75" cm="1">
        <f t="array" ref="AB118">IF(AND(INDEX(CapexSalvageMonth,ROW()-116)&lt;&gt;0, AB$3&gt;=INDEX(CapexSalvageMonth,ROW()-116)),0,AA118-AB82)</f>
        <v>0</v>
      </c>
      <c r="AC118" s="75" cm="1">
        <f t="array" ref="AC118">IF(AND(INDEX(CapexSalvageMonth,ROW()-116)&lt;&gt;0, AC$3&gt;=INDEX(CapexSalvageMonth,ROW()-116)),0,AB118-AC82)</f>
        <v>0</v>
      </c>
      <c r="AD118" s="75" cm="1">
        <f t="array" ref="AD118">IF(AND(INDEX(CapexSalvageMonth,ROW()-116)&lt;&gt;0, AD$3&gt;=INDEX(CapexSalvageMonth,ROW()-116)),0,AC118-AD82)</f>
        <v>0</v>
      </c>
      <c r="AE118" s="75" cm="1">
        <f t="array" ref="AE118">IF(AND(INDEX(CapexSalvageMonth,ROW()-116)&lt;&gt;0, AE$3&gt;=INDEX(CapexSalvageMonth,ROW()-116)),0,AD118-AE82)</f>
        <v>0</v>
      </c>
      <c r="AF118" s="75" cm="1">
        <f t="array" ref="AF118">IF(AND(INDEX(CapexSalvageMonth,ROW()-116)&lt;&gt;0, AF$3&gt;=INDEX(CapexSalvageMonth,ROW()-116)),0,AE118-AF82)</f>
        <v>0</v>
      </c>
      <c r="AG118" s="75" cm="1">
        <f t="array" ref="AG118">IF(AND(INDEX(CapexSalvageMonth,ROW()-116)&lt;&gt;0, AG$3&gt;=INDEX(CapexSalvageMonth,ROW()-116)),0,AF118-AG82)</f>
        <v>0</v>
      </c>
      <c r="AH118" s="76" cm="1">
        <f t="array" ref="AH118">IF(AND(INDEX(CapexSalvageMonth,ROW()-116)&lt;&gt;0, AH$3&gt;=INDEX(CapexSalvageMonth,ROW()-116)),0,AG118-AH82)</f>
        <v>0</v>
      </c>
      <c r="AI118" s="74" cm="1">
        <f t="array" ref="AI118">IF(AND(INDEX(CapexSalvageMonth,ROW()-116)&lt;&gt;0, AI$3&gt;=INDEX(CapexSalvageMonth,ROW()-116)),0,AH118-AI82)</f>
        <v>-1.875</v>
      </c>
      <c r="AJ118" s="75" cm="1">
        <f t="array" ref="AJ118">IF(AND(INDEX(CapexSalvageMonth,ROW()-116)&lt;&gt;0, AJ$3&gt;=INDEX(CapexSalvageMonth,ROW()-116)),0,AI118-AJ82)</f>
        <v>-3.75</v>
      </c>
      <c r="AK118" s="75" cm="1">
        <f t="array" ref="AK118">IF(AND(INDEX(CapexSalvageMonth,ROW()-116)&lt;&gt;0, AK$3&gt;=INDEX(CapexSalvageMonth,ROW()-116)),0,AJ118-AK82)</f>
        <v>-5.625</v>
      </c>
      <c r="AL118" s="75" cm="1">
        <f t="array" ref="AL118">IF(AND(INDEX(CapexSalvageMonth,ROW()-116)&lt;&gt;0, AL$3&gt;=INDEX(CapexSalvageMonth,ROW()-116)),0,AK118-AL82)</f>
        <v>-7.5</v>
      </c>
      <c r="AM118" s="115" cm="1">
        <f t="array" ref="AM118">IF(AND(INDEX(CapexSalvageMonth,ROW()-116)&lt;&gt;0, AM$3&gt;=INDEX(CapexSalvageMonth,ROW()-116)),0,AL118-AM82)</f>
        <v>-9.375</v>
      </c>
      <c r="AN118" s="75" cm="1">
        <f t="array" ref="AN118">IF(AND(INDEX(CapexSalvageMonth,ROW()-116)&lt;&gt;0, AN$3&gt;=INDEX(CapexSalvageMonth,ROW()-116)),0,AM118-AN82)</f>
        <v>-11.25</v>
      </c>
      <c r="AO118" s="75" cm="1">
        <f t="array" ref="AO118">IF(AND(INDEX(CapexSalvageMonth,ROW()-116)&lt;&gt;0, AO$3&gt;=INDEX(CapexSalvageMonth,ROW()-116)),0,AN118-AO82)</f>
        <v>-13.125</v>
      </c>
      <c r="AP118" s="75" cm="1">
        <f t="array" ref="AP118">IF(AND(INDEX(CapexSalvageMonth,ROW()-116)&lt;&gt;0, AP$3&gt;=INDEX(CapexSalvageMonth,ROW()-116)),0,AO118-AP82)</f>
        <v>0</v>
      </c>
      <c r="AQ118" s="75" cm="1">
        <f t="array" ref="AQ118">IF(AND(INDEX(CapexSalvageMonth,ROW()-116)&lt;&gt;0, AQ$3&gt;=INDEX(CapexSalvageMonth,ROW()-116)),0,AP118-AQ82)</f>
        <v>0</v>
      </c>
      <c r="AR118" s="75" cm="1">
        <f t="array" ref="AR118">IF(AND(INDEX(CapexSalvageMonth,ROW()-116)&lt;&gt;0, AR$3&gt;=INDEX(CapexSalvageMonth,ROW()-116)),0,AQ118-AR82)</f>
        <v>0</v>
      </c>
      <c r="AS118" s="75" cm="1">
        <f t="array" ref="AS118">IF(AND(INDEX(CapexSalvageMonth,ROW()-116)&lt;&gt;0, AS$3&gt;=INDEX(CapexSalvageMonth,ROW()-116)),0,AR118-AS82)</f>
        <v>0</v>
      </c>
      <c r="AT118" s="76" cm="1">
        <f t="array" ref="AT118">IF(AND(INDEX(CapexSalvageMonth,ROW()-116)&lt;&gt;0, AT$3&gt;=INDEX(CapexSalvageMonth,ROW()-116)),0,AS118-AT82)</f>
        <v>0</v>
      </c>
      <c r="AU118" s="74" cm="1">
        <f t="array" ref="AU118">IF(AND(INDEX(CapexSalvageMonth,ROW()-116)&lt;&gt;0, AU$3&gt;=INDEX(CapexSalvageMonth,ROW()-116)),0,AT118-AU82)</f>
        <v>0</v>
      </c>
      <c r="AV118" s="75" cm="1">
        <f t="array" ref="AV118">IF(AND(INDEX(CapexSalvageMonth,ROW()-116)&lt;&gt;0, AV$3&gt;=INDEX(CapexSalvageMonth,ROW()-116)),0,AU118-AV82)</f>
        <v>0</v>
      </c>
      <c r="AW118" s="75" cm="1">
        <f t="array" ref="AW118">IF(AND(INDEX(CapexSalvageMonth,ROW()-116)&lt;&gt;0, AW$3&gt;=INDEX(CapexSalvageMonth,ROW()-116)),0,AV118-AW82)</f>
        <v>0</v>
      </c>
      <c r="AX118" s="75" cm="1">
        <f t="array" ref="AX118">IF(AND(INDEX(CapexSalvageMonth,ROW()-116)&lt;&gt;0, AX$3&gt;=INDEX(CapexSalvageMonth,ROW()-116)),0,AW118-AX82)</f>
        <v>0</v>
      </c>
      <c r="AY118" s="75" cm="1">
        <f t="array" ref="AY118">IF(AND(INDEX(CapexSalvageMonth,ROW()-116)&lt;&gt;0, AY$3&gt;=INDEX(CapexSalvageMonth,ROW()-116)),0,AX118-AY82)</f>
        <v>0</v>
      </c>
      <c r="AZ118" s="75" cm="1">
        <f t="array" ref="AZ118">IF(AND(INDEX(CapexSalvageMonth,ROW()-116)&lt;&gt;0, AZ$3&gt;=INDEX(CapexSalvageMonth,ROW()-116)),0,AY118-AZ82)</f>
        <v>0</v>
      </c>
      <c r="BA118" s="75" cm="1">
        <f t="array" ref="BA118">IF(AND(INDEX(CapexSalvageMonth,ROW()-116)&lt;&gt;0, BA$3&gt;=INDEX(CapexSalvageMonth,ROW()-116)),0,AZ118-BA82)</f>
        <v>0</v>
      </c>
      <c r="BB118" s="75" cm="1">
        <f t="array" ref="BB118">IF(AND(INDEX(CapexSalvageMonth,ROW()-116)&lt;&gt;0, BB$3&gt;=INDEX(CapexSalvageMonth,ROW()-116)),0,BA118-BB82)</f>
        <v>0</v>
      </c>
      <c r="BC118" s="75" cm="1">
        <f t="array" ref="BC118">IF(AND(INDEX(CapexSalvageMonth,ROW()-116)&lt;&gt;0, BC$3&gt;=INDEX(CapexSalvageMonth,ROW()-116)),0,BB118-BC82)</f>
        <v>0</v>
      </c>
      <c r="BD118" s="75" cm="1">
        <f t="array" ref="BD118">IF(AND(INDEX(CapexSalvageMonth,ROW()-116)&lt;&gt;0, BD$3&gt;=INDEX(CapexSalvageMonth,ROW()-116)),0,BC118-BD82)</f>
        <v>0</v>
      </c>
      <c r="BE118" s="75" cm="1">
        <f t="array" ref="BE118">IF(AND(INDEX(CapexSalvageMonth,ROW()-116)&lt;&gt;0, BE$3&gt;=INDEX(CapexSalvageMonth,ROW()-116)),0,BD118-BE82)</f>
        <v>0</v>
      </c>
      <c r="BF118" s="76" cm="1">
        <f t="array" ref="BF118">IF(AND(INDEX(CapexSalvageMonth,ROW()-116)&lt;&gt;0, BF$3&gt;=INDEX(CapexSalvageMonth,ROW()-116)),0,BE118-BF82)</f>
        <v>0</v>
      </c>
      <c r="BG118" s="74" cm="1">
        <f t="array" ref="BG118">IF(AND(INDEX(CapexSalvageMonth,ROW()-116)&lt;&gt;0, BG$3&gt;=INDEX(CapexSalvageMonth,ROW()-116)),0,BF118-BG82)</f>
        <v>0</v>
      </c>
      <c r="BH118" s="75" cm="1">
        <f t="array" ref="BH118">IF(AND(INDEX(CapexSalvageMonth,ROW()-116)&lt;&gt;0, BH$3&gt;=INDEX(CapexSalvageMonth,ROW()-116)),0,BG118-BH82)</f>
        <v>0</v>
      </c>
      <c r="BI118" s="75" cm="1">
        <f t="array" ref="BI118">IF(AND(INDEX(CapexSalvageMonth,ROW()-116)&lt;&gt;0, BI$3&gt;=INDEX(CapexSalvageMonth,ROW()-116)),0,BH118-BI82)</f>
        <v>0</v>
      </c>
      <c r="BJ118" s="75" cm="1">
        <f t="array" ref="BJ118">IF(AND(INDEX(CapexSalvageMonth,ROW()-116)&lt;&gt;0, BJ$3&gt;=INDEX(CapexSalvageMonth,ROW()-116)),0,BI118-BJ82)</f>
        <v>0</v>
      </c>
      <c r="BK118" s="75" cm="1">
        <f t="array" ref="BK118">IF(AND(INDEX(CapexSalvageMonth,ROW()-116)&lt;&gt;0, BK$3&gt;=INDEX(CapexSalvageMonth,ROW()-116)),0,BJ118-BK82)</f>
        <v>0</v>
      </c>
      <c r="BL118" s="75" cm="1">
        <f t="array" ref="BL118">IF(AND(INDEX(CapexSalvageMonth,ROW()-116)&lt;&gt;0, BL$3&gt;=INDEX(CapexSalvageMonth,ROW()-116)),0,BK118-BL82)</f>
        <v>0</v>
      </c>
      <c r="BM118" s="75" cm="1">
        <f t="array" ref="BM118">IF(AND(INDEX(CapexSalvageMonth,ROW()-116)&lt;&gt;0, BM$3&gt;=INDEX(CapexSalvageMonth,ROW()-116)),0,BL118-BM82)</f>
        <v>0</v>
      </c>
      <c r="BN118" s="75" cm="1">
        <f t="array" ref="BN118">IF(AND(INDEX(CapexSalvageMonth,ROW()-116)&lt;&gt;0, BN$3&gt;=INDEX(CapexSalvageMonth,ROW()-116)),0,BM118-BN82)</f>
        <v>0</v>
      </c>
      <c r="BO118" s="75" cm="1">
        <f t="array" ref="BO118">IF(AND(INDEX(CapexSalvageMonth,ROW()-116)&lt;&gt;0, BO$3&gt;=INDEX(CapexSalvageMonth,ROW()-116)),0,BN118-BO82)</f>
        <v>0</v>
      </c>
      <c r="BP118" s="75" cm="1">
        <f t="array" ref="BP118">IF(AND(INDEX(CapexSalvageMonth,ROW()-116)&lt;&gt;0, BP$3&gt;=INDEX(CapexSalvageMonth,ROW()-116)),0,BO118-BP82)</f>
        <v>0</v>
      </c>
      <c r="BQ118" s="75" cm="1">
        <f t="array" ref="BQ118">IF(AND(INDEX(CapexSalvageMonth,ROW()-116)&lt;&gt;0, BQ$3&gt;=INDEX(CapexSalvageMonth,ROW()-116)),0,BP118-BQ82)</f>
        <v>0</v>
      </c>
      <c r="BR118" s="76" cm="1">
        <f t="array" ref="BR118">IF(AND(INDEX(CapexSalvageMonth,ROW()-116)&lt;&gt;0, BR$3&gt;=INDEX(CapexSalvageMonth,ROW()-116)),0,BQ118-BR82)</f>
        <v>0</v>
      </c>
    </row>
    <row r="119" spans="1:70" hidden="1" x14ac:dyDescent="0.25">
      <c r="C119" s="72" t="str">
        <f t="shared" si="53"/>
        <v>Land</v>
      </c>
      <c r="E119" s="73">
        <f t="shared" si="54"/>
        <v>0</v>
      </c>
      <c r="F119" s="73">
        <f t="shared" si="55"/>
        <v>0</v>
      </c>
      <c r="G119" s="73">
        <f t="shared" si="56"/>
        <v>0</v>
      </c>
      <c r="H119" s="73">
        <f t="shared" si="57"/>
        <v>0</v>
      </c>
      <c r="I119" s="73">
        <f t="shared" si="58"/>
        <v>0</v>
      </c>
      <c r="K119" s="74" cm="1">
        <f t="array" ref="K119">IF(AND(INDEX(CapexSalvageMonth,ROW()-116)&lt;&gt;0, K$3&gt;=INDEX(CapexSalvageMonth,ROW()-116)),0,-K83)</f>
        <v>0</v>
      </c>
      <c r="L119" s="75" cm="1">
        <f t="array" ref="L119">IF(AND(INDEX(CapexSalvageMonth,ROW()-116)&lt;&gt;0, L$3&gt;=INDEX(CapexSalvageMonth,ROW()-116)),0,K119-L83)</f>
        <v>0</v>
      </c>
      <c r="M119" s="75" cm="1">
        <f t="array" ref="M119">IF(AND(INDEX(CapexSalvageMonth,ROW()-116)&lt;&gt;0, M$3&gt;=INDEX(CapexSalvageMonth,ROW()-116)),0,L119-M83)</f>
        <v>0</v>
      </c>
      <c r="N119" s="75" cm="1">
        <f t="array" ref="N119">IF(AND(INDEX(CapexSalvageMonth,ROW()-116)&lt;&gt;0, N$3&gt;=INDEX(CapexSalvageMonth,ROW()-116)),0,M119-N83)</f>
        <v>0</v>
      </c>
      <c r="O119" s="75" cm="1">
        <f t="array" ref="O119">IF(AND(INDEX(CapexSalvageMonth,ROW()-116)&lt;&gt;0, O$3&gt;=INDEX(CapexSalvageMonth,ROW()-116)),0,N119-O83)</f>
        <v>0</v>
      </c>
      <c r="P119" s="75" cm="1">
        <f t="array" ref="P119">IF(AND(INDEX(CapexSalvageMonth,ROW()-116)&lt;&gt;0, P$3&gt;=INDEX(CapexSalvageMonth,ROW()-116)),0,O119-P83)</f>
        <v>0</v>
      </c>
      <c r="Q119" s="75" cm="1">
        <f t="array" ref="Q119">IF(AND(INDEX(CapexSalvageMonth,ROW()-116)&lt;&gt;0, Q$3&gt;=INDEX(CapexSalvageMonth,ROW()-116)),0,P119-Q83)</f>
        <v>0</v>
      </c>
      <c r="R119" s="75" cm="1">
        <f t="array" ref="R119">IF(AND(INDEX(CapexSalvageMonth,ROW()-116)&lt;&gt;0, R$3&gt;=INDEX(CapexSalvageMonth,ROW()-116)),0,Q119-R83)</f>
        <v>0</v>
      </c>
      <c r="S119" s="75" cm="1">
        <f t="array" ref="S119">IF(AND(INDEX(CapexSalvageMonth,ROW()-116)&lt;&gt;0, S$3&gt;=INDEX(CapexSalvageMonth,ROW()-116)),0,R119-S83)</f>
        <v>0</v>
      </c>
      <c r="T119" s="75" cm="1">
        <f t="array" ref="T119">IF(AND(INDEX(CapexSalvageMonth,ROW()-116)&lt;&gt;0, T$3&gt;=INDEX(CapexSalvageMonth,ROW()-116)),0,S119-T83)</f>
        <v>0</v>
      </c>
      <c r="U119" s="75" cm="1">
        <f t="array" ref="U119">IF(AND(INDEX(CapexSalvageMonth,ROW()-116)&lt;&gt;0, U$3&gt;=INDEX(CapexSalvageMonth,ROW()-116)),0,T119-U83)</f>
        <v>0</v>
      </c>
      <c r="V119" s="76" cm="1">
        <f t="array" ref="V119">IF(AND(INDEX(CapexSalvageMonth,ROW()-116)&lt;&gt;0, V$3&gt;=INDEX(CapexSalvageMonth,ROW()-116)),0,U119-V83)</f>
        <v>0</v>
      </c>
      <c r="W119" s="74" cm="1">
        <f t="array" ref="W119">IF(AND(INDEX(CapexSalvageMonth,ROW()-116)&lt;&gt;0, W$3&gt;=INDEX(CapexSalvageMonth,ROW()-116)),0,V119-W83)</f>
        <v>0</v>
      </c>
      <c r="X119" s="75" cm="1">
        <f t="array" ref="X119">IF(AND(INDEX(CapexSalvageMonth,ROW()-116)&lt;&gt;0, X$3&gt;=INDEX(CapexSalvageMonth,ROW()-116)),0,W119-X83)</f>
        <v>0</v>
      </c>
      <c r="Y119" s="75" cm="1">
        <f t="array" ref="Y119">IF(AND(INDEX(CapexSalvageMonth,ROW()-116)&lt;&gt;0, Y$3&gt;=INDEX(CapexSalvageMonth,ROW()-116)),0,X119-Y83)</f>
        <v>0</v>
      </c>
      <c r="Z119" s="75" cm="1">
        <f t="array" ref="Z119">IF(AND(INDEX(CapexSalvageMonth,ROW()-116)&lt;&gt;0, Z$3&gt;=INDEX(CapexSalvageMonth,ROW()-116)),0,Y119-Z83)</f>
        <v>0</v>
      </c>
      <c r="AA119" s="75" cm="1">
        <f t="array" ref="AA119">IF(AND(INDEX(CapexSalvageMonth,ROW()-116)&lt;&gt;0, AA$3&gt;=INDEX(CapexSalvageMonth,ROW()-116)),0,Z119-AA83)</f>
        <v>0</v>
      </c>
      <c r="AB119" s="75" cm="1">
        <f t="array" ref="AB119">IF(AND(INDEX(CapexSalvageMonth,ROW()-116)&lt;&gt;0, AB$3&gt;=INDEX(CapexSalvageMonth,ROW()-116)),0,AA119-AB83)</f>
        <v>0</v>
      </c>
      <c r="AC119" s="75" cm="1">
        <f t="array" ref="AC119">IF(AND(INDEX(CapexSalvageMonth,ROW()-116)&lt;&gt;0, AC$3&gt;=INDEX(CapexSalvageMonth,ROW()-116)),0,AB119-AC83)</f>
        <v>0</v>
      </c>
      <c r="AD119" s="75" cm="1">
        <f t="array" ref="AD119">IF(AND(INDEX(CapexSalvageMonth,ROW()-116)&lt;&gt;0, AD$3&gt;=INDEX(CapexSalvageMonth,ROW()-116)),0,AC119-AD83)</f>
        <v>0</v>
      </c>
      <c r="AE119" s="75" cm="1">
        <f t="array" ref="AE119">IF(AND(INDEX(CapexSalvageMonth,ROW()-116)&lt;&gt;0, AE$3&gt;=INDEX(CapexSalvageMonth,ROW()-116)),0,AD119-AE83)</f>
        <v>0</v>
      </c>
      <c r="AF119" s="75" cm="1">
        <f t="array" ref="AF119">IF(AND(INDEX(CapexSalvageMonth,ROW()-116)&lt;&gt;0, AF$3&gt;=INDEX(CapexSalvageMonth,ROW()-116)),0,AE119-AF83)</f>
        <v>0</v>
      </c>
      <c r="AG119" s="75" cm="1">
        <f t="array" ref="AG119">IF(AND(INDEX(CapexSalvageMonth,ROW()-116)&lt;&gt;0, AG$3&gt;=INDEX(CapexSalvageMonth,ROW()-116)),0,AF119-AG83)</f>
        <v>0</v>
      </c>
      <c r="AH119" s="76" cm="1">
        <f t="array" ref="AH119">IF(AND(INDEX(CapexSalvageMonth,ROW()-116)&lt;&gt;0, AH$3&gt;=INDEX(CapexSalvageMonth,ROW()-116)),0,AG119-AH83)</f>
        <v>0</v>
      </c>
      <c r="AI119" s="74" cm="1">
        <f t="array" ref="AI119">IF(AND(INDEX(CapexSalvageMonth,ROW()-116)&lt;&gt;0, AI$3&gt;=INDEX(CapexSalvageMonth,ROW()-116)),0,AH119-AI83)</f>
        <v>0</v>
      </c>
      <c r="AJ119" s="75" cm="1">
        <f t="array" ref="AJ119">IF(AND(INDEX(CapexSalvageMonth,ROW()-116)&lt;&gt;0, AJ$3&gt;=INDEX(CapexSalvageMonth,ROW()-116)),0,AI119-AJ83)</f>
        <v>0</v>
      </c>
      <c r="AK119" s="75" cm="1">
        <f t="array" ref="AK119">IF(AND(INDEX(CapexSalvageMonth,ROW()-116)&lt;&gt;0, AK$3&gt;=INDEX(CapexSalvageMonth,ROW()-116)),0,AJ119-AK83)</f>
        <v>0</v>
      </c>
      <c r="AL119" s="75" cm="1">
        <f t="array" ref="AL119">IF(AND(INDEX(CapexSalvageMonth,ROW()-116)&lt;&gt;0, AL$3&gt;=INDEX(CapexSalvageMonth,ROW()-116)),0,AK119-AL83)</f>
        <v>0</v>
      </c>
      <c r="AM119" s="75" cm="1">
        <f t="array" ref="AM119">IF(AND(INDEX(CapexSalvageMonth,ROW()-116)&lt;&gt;0, AM$3&gt;=INDEX(CapexSalvageMonth,ROW()-116)),0,AL119-AM83)</f>
        <v>0</v>
      </c>
      <c r="AN119" s="75" cm="1">
        <f t="array" ref="AN119">IF(AND(INDEX(CapexSalvageMonth,ROW()-116)&lt;&gt;0, AN$3&gt;=INDEX(CapexSalvageMonth,ROW()-116)),0,AM119-AN83)</f>
        <v>0</v>
      </c>
      <c r="AO119" s="75" cm="1">
        <f t="array" ref="AO119">IF(AND(INDEX(CapexSalvageMonth,ROW()-116)&lt;&gt;0, AO$3&gt;=INDEX(CapexSalvageMonth,ROW()-116)),0,AN119-AO83)</f>
        <v>0</v>
      </c>
      <c r="AP119" s="75" cm="1">
        <f t="array" ref="AP119">IF(AND(INDEX(CapexSalvageMonth,ROW()-116)&lt;&gt;0, AP$3&gt;=INDEX(CapexSalvageMonth,ROW()-116)),0,AO119-AP83)</f>
        <v>0</v>
      </c>
      <c r="AQ119" s="75" cm="1">
        <f t="array" ref="AQ119">IF(AND(INDEX(CapexSalvageMonth,ROW()-116)&lt;&gt;0, AQ$3&gt;=INDEX(CapexSalvageMonth,ROW()-116)),0,AP119-AQ83)</f>
        <v>0</v>
      </c>
      <c r="AR119" s="75" cm="1">
        <f t="array" ref="AR119">IF(AND(INDEX(CapexSalvageMonth,ROW()-116)&lt;&gt;0, AR$3&gt;=INDEX(CapexSalvageMonth,ROW()-116)),0,AQ119-AR83)</f>
        <v>0</v>
      </c>
      <c r="AS119" s="75" cm="1">
        <f t="array" ref="AS119">IF(AND(INDEX(CapexSalvageMonth,ROW()-116)&lt;&gt;0, AS$3&gt;=INDEX(CapexSalvageMonth,ROW()-116)),0,AR119-AS83)</f>
        <v>0</v>
      </c>
      <c r="AT119" s="76" cm="1">
        <f t="array" ref="AT119">IF(AND(INDEX(CapexSalvageMonth,ROW()-116)&lt;&gt;0, AT$3&gt;=INDEX(CapexSalvageMonth,ROW()-116)),0,AS119-AT83)</f>
        <v>0</v>
      </c>
      <c r="AU119" s="74" cm="1">
        <f t="array" ref="AU119">IF(AND(INDEX(CapexSalvageMonth,ROW()-116)&lt;&gt;0, AU$3&gt;=INDEX(CapexSalvageMonth,ROW()-116)),0,AT119-AU83)</f>
        <v>0</v>
      </c>
      <c r="AV119" s="75" cm="1">
        <f t="array" ref="AV119">IF(AND(INDEX(CapexSalvageMonth,ROW()-116)&lt;&gt;0, AV$3&gt;=INDEX(CapexSalvageMonth,ROW()-116)),0,AU119-AV83)</f>
        <v>0</v>
      </c>
      <c r="AW119" s="75" cm="1">
        <f t="array" ref="AW119">IF(AND(INDEX(CapexSalvageMonth,ROW()-116)&lt;&gt;0, AW$3&gt;=INDEX(CapexSalvageMonth,ROW()-116)),0,AV119-AW83)</f>
        <v>0</v>
      </c>
      <c r="AX119" s="75" cm="1">
        <f t="array" ref="AX119">IF(AND(INDEX(CapexSalvageMonth,ROW()-116)&lt;&gt;0, AX$3&gt;=INDEX(CapexSalvageMonth,ROW()-116)),0,AW119-AX83)</f>
        <v>0</v>
      </c>
      <c r="AY119" s="75" cm="1">
        <f t="array" ref="AY119">IF(AND(INDEX(CapexSalvageMonth,ROW()-116)&lt;&gt;0, AY$3&gt;=INDEX(CapexSalvageMonth,ROW()-116)),0,AX119-AY83)</f>
        <v>0</v>
      </c>
      <c r="AZ119" s="75" cm="1">
        <f t="array" ref="AZ119">IF(AND(INDEX(CapexSalvageMonth,ROW()-116)&lt;&gt;0, AZ$3&gt;=INDEX(CapexSalvageMonth,ROW()-116)),0,AY119-AZ83)</f>
        <v>0</v>
      </c>
      <c r="BA119" s="75" cm="1">
        <f t="array" ref="BA119">IF(AND(INDEX(CapexSalvageMonth,ROW()-116)&lt;&gt;0, BA$3&gt;=INDEX(CapexSalvageMonth,ROW()-116)),0,AZ119-BA83)</f>
        <v>0</v>
      </c>
      <c r="BB119" s="75" cm="1">
        <f t="array" ref="BB119">IF(AND(INDEX(CapexSalvageMonth,ROW()-116)&lt;&gt;0, BB$3&gt;=INDEX(CapexSalvageMonth,ROW()-116)),0,BA119-BB83)</f>
        <v>0</v>
      </c>
      <c r="BC119" s="75" cm="1">
        <f t="array" ref="BC119">IF(AND(INDEX(CapexSalvageMonth,ROW()-116)&lt;&gt;0, BC$3&gt;=INDEX(CapexSalvageMonth,ROW()-116)),0,BB119-BC83)</f>
        <v>0</v>
      </c>
      <c r="BD119" s="75" cm="1">
        <f t="array" ref="BD119">IF(AND(INDEX(CapexSalvageMonth,ROW()-116)&lt;&gt;0, BD$3&gt;=INDEX(CapexSalvageMonth,ROW()-116)),0,BC119-BD83)</f>
        <v>0</v>
      </c>
      <c r="BE119" s="75" cm="1">
        <f t="array" ref="BE119">IF(AND(INDEX(CapexSalvageMonth,ROW()-116)&lt;&gt;0, BE$3&gt;=INDEX(CapexSalvageMonth,ROW()-116)),0,BD119-BE83)</f>
        <v>0</v>
      </c>
      <c r="BF119" s="76" cm="1">
        <f t="array" ref="BF119">IF(AND(INDEX(CapexSalvageMonth,ROW()-116)&lt;&gt;0, BF$3&gt;=INDEX(CapexSalvageMonth,ROW()-116)),0,BE119-BF83)</f>
        <v>0</v>
      </c>
      <c r="BG119" s="74" cm="1">
        <f t="array" ref="BG119">IF(AND(INDEX(CapexSalvageMonth,ROW()-116)&lt;&gt;0, BG$3&gt;=INDEX(CapexSalvageMonth,ROW()-116)),0,BF119-BG83)</f>
        <v>0</v>
      </c>
      <c r="BH119" s="75" cm="1">
        <f t="array" ref="BH119">IF(AND(INDEX(CapexSalvageMonth,ROW()-116)&lt;&gt;0, BH$3&gt;=INDEX(CapexSalvageMonth,ROW()-116)),0,BG119-BH83)</f>
        <v>0</v>
      </c>
      <c r="BI119" s="75" cm="1">
        <f t="array" ref="BI119">IF(AND(INDEX(CapexSalvageMonth,ROW()-116)&lt;&gt;0, BI$3&gt;=INDEX(CapexSalvageMonth,ROW()-116)),0,BH119-BI83)</f>
        <v>0</v>
      </c>
      <c r="BJ119" s="75" cm="1">
        <f t="array" ref="BJ119">IF(AND(INDEX(CapexSalvageMonth,ROW()-116)&lt;&gt;0, BJ$3&gt;=INDEX(CapexSalvageMonth,ROW()-116)),0,BI119-BJ83)</f>
        <v>0</v>
      </c>
      <c r="BK119" s="75" cm="1">
        <f t="array" ref="BK119">IF(AND(INDEX(CapexSalvageMonth,ROW()-116)&lt;&gt;0, BK$3&gt;=INDEX(CapexSalvageMonth,ROW()-116)),0,BJ119-BK83)</f>
        <v>0</v>
      </c>
      <c r="BL119" s="75" cm="1">
        <f t="array" ref="BL119">IF(AND(INDEX(CapexSalvageMonth,ROW()-116)&lt;&gt;0, BL$3&gt;=INDEX(CapexSalvageMonth,ROW()-116)),0,BK119-BL83)</f>
        <v>0</v>
      </c>
      <c r="BM119" s="75" cm="1">
        <f t="array" ref="BM119">IF(AND(INDEX(CapexSalvageMonth,ROW()-116)&lt;&gt;0, BM$3&gt;=INDEX(CapexSalvageMonth,ROW()-116)),0,BL119-BM83)</f>
        <v>0</v>
      </c>
      <c r="BN119" s="75" cm="1">
        <f t="array" ref="BN119">IF(AND(INDEX(CapexSalvageMonth,ROW()-116)&lt;&gt;0, BN$3&gt;=INDEX(CapexSalvageMonth,ROW()-116)),0,BM119-BN83)</f>
        <v>0</v>
      </c>
      <c r="BO119" s="75" cm="1">
        <f t="array" ref="BO119">IF(AND(INDEX(CapexSalvageMonth,ROW()-116)&lt;&gt;0, BO$3&gt;=INDEX(CapexSalvageMonth,ROW()-116)),0,BN119-BO83)</f>
        <v>0</v>
      </c>
      <c r="BP119" s="75" cm="1">
        <f t="array" ref="BP119">IF(AND(INDEX(CapexSalvageMonth,ROW()-116)&lt;&gt;0, BP$3&gt;=INDEX(CapexSalvageMonth,ROW()-116)),0,BO119-BP83)</f>
        <v>0</v>
      </c>
      <c r="BQ119" s="75" cm="1">
        <f t="array" ref="BQ119">IF(AND(INDEX(CapexSalvageMonth,ROW()-116)&lt;&gt;0, BQ$3&gt;=INDEX(CapexSalvageMonth,ROW()-116)),0,BP119-BQ83)</f>
        <v>0</v>
      </c>
      <c r="BR119" s="76" cm="1">
        <f t="array" ref="BR119">IF(AND(INDEX(CapexSalvageMonth,ROW()-116)&lt;&gt;0, BR$3&gt;=INDEX(CapexSalvageMonth,ROW()-116)),0,BQ119-BR83)</f>
        <v>0</v>
      </c>
    </row>
    <row r="120" spans="1:70" hidden="1" x14ac:dyDescent="0.25">
      <c r="C120" s="72">
        <f t="shared" si="53"/>
        <v>0</v>
      </c>
      <c r="E120" s="73">
        <f t="shared" si="54"/>
        <v>0</v>
      </c>
      <c r="F120" s="73">
        <f t="shared" si="55"/>
        <v>0</v>
      </c>
      <c r="G120" s="73">
        <f t="shared" si="56"/>
        <v>0</v>
      </c>
      <c r="H120" s="73">
        <f t="shared" si="57"/>
        <v>0</v>
      </c>
      <c r="I120" s="73">
        <f t="shared" si="58"/>
        <v>0</v>
      </c>
      <c r="K120" s="74" cm="1">
        <f t="array" ref="K120">IF(AND(INDEX(CapexSalvageMonth,ROW()-116)&lt;&gt;0, K$3&gt;=INDEX(CapexSalvageMonth,ROW()-116)),0,-K84)</f>
        <v>0</v>
      </c>
      <c r="L120" s="75" cm="1">
        <f t="array" ref="L120">IF(AND(INDEX(CapexSalvageMonth,ROW()-116)&lt;&gt;0, L$3&gt;=INDEX(CapexSalvageMonth,ROW()-116)),0,K120-L84)</f>
        <v>0</v>
      </c>
      <c r="M120" s="75" cm="1">
        <f t="array" ref="M120">IF(AND(INDEX(CapexSalvageMonth,ROW()-116)&lt;&gt;0, M$3&gt;=INDEX(CapexSalvageMonth,ROW()-116)),0,L120-M84)</f>
        <v>0</v>
      </c>
      <c r="N120" s="75" cm="1">
        <f t="array" ref="N120">IF(AND(INDEX(CapexSalvageMonth,ROW()-116)&lt;&gt;0, N$3&gt;=INDEX(CapexSalvageMonth,ROW()-116)),0,M120-N84)</f>
        <v>0</v>
      </c>
      <c r="O120" s="75" cm="1">
        <f t="array" ref="O120">IF(AND(INDEX(CapexSalvageMonth,ROW()-116)&lt;&gt;0, O$3&gt;=INDEX(CapexSalvageMonth,ROW()-116)),0,N120-O84)</f>
        <v>0</v>
      </c>
      <c r="P120" s="75" cm="1">
        <f t="array" ref="P120">IF(AND(INDEX(CapexSalvageMonth,ROW()-116)&lt;&gt;0, P$3&gt;=INDEX(CapexSalvageMonth,ROW()-116)),0,O120-P84)</f>
        <v>0</v>
      </c>
      <c r="Q120" s="75" cm="1">
        <f t="array" ref="Q120">IF(AND(INDEX(CapexSalvageMonth,ROW()-116)&lt;&gt;0, Q$3&gt;=INDEX(CapexSalvageMonth,ROW()-116)),0,P120-Q84)</f>
        <v>0</v>
      </c>
      <c r="R120" s="75" cm="1">
        <f t="array" ref="R120">IF(AND(INDEX(CapexSalvageMonth,ROW()-116)&lt;&gt;0, R$3&gt;=INDEX(CapexSalvageMonth,ROW()-116)),0,Q120-R84)</f>
        <v>0</v>
      </c>
      <c r="S120" s="75" cm="1">
        <f t="array" ref="S120">IF(AND(INDEX(CapexSalvageMonth,ROW()-116)&lt;&gt;0, S$3&gt;=INDEX(CapexSalvageMonth,ROW()-116)),0,R120-S84)</f>
        <v>0</v>
      </c>
      <c r="T120" s="75" cm="1">
        <f t="array" ref="T120">IF(AND(INDEX(CapexSalvageMonth,ROW()-116)&lt;&gt;0, T$3&gt;=INDEX(CapexSalvageMonth,ROW()-116)),0,S120-T84)</f>
        <v>0</v>
      </c>
      <c r="U120" s="75" cm="1">
        <f t="array" ref="U120">IF(AND(INDEX(CapexSalvageMonth,ROW()-116)&lt;&gt;0, U$3&gt;=INDEX(CapexSalvageMonth,ROW()-116)),0,T120-U84)</f>
        <v>0</v>
      </c>
      <c r="V120" s="76" cm="1">
        <f t="array" ref="V120">IF(AND(INDEX(CapexSalvageMonth,ROW()-116)&lt;&gt;0, V$3&gt;=INDEX(CapexSalvageMonth,ROW()-116)),0,U120-V84)</f>
        <v>0</v>
      </c>
      <c r="W120" s="74" cm="1">
        <f t="array" ref="W120">IF(AND(INDEX(CapexSalvageMonth,ROW()-116)&lt;&gt;0, W$3&gt;=INDEX(CapexSalvageMonth,ROW()-116)),0,V120-W84)</f>
        <v>0</v>
      </c>
      <c r="X120" s="75" cm="1">
        <f t="array" ref="X120">IF(AND(INDEX(CapexSalvageMonth,ROW()-116)&lt;&gt;0, X$3&gt;=INDEX(CapexSalvageMonth,ROW()-116)),0,W120-X84)</f>
        <v>0</v>
      </c>
      <c r="Y120" s="75" cm="1">
        <f t="array" ref="Y120">IF(AND(INDEX(CapexSalvageMonth,ROW()-116)&lt;&gt;0, Y$3&gt;=INDEX(CapexSalvageMonth,ROW()-116)),0,X120-Y84)</f>
        <v>0</v>
      </c>
      <c r="Z120" s="75" cm="1">
        <f t="array" ref="Z120">IF(AND(INDEX(CapexSalvageMonth,ROW()-116)&lt;&gt;0, Z$3&gt;=INDEX(CapexSalvageMonth,ROW()-116)),0,Y120-Z84)</f>
        <v>0</v>
      </c>
      <c r="AA120" s="75" cm="1">
        <f t="array" ref="AA120">IF(AND(INDEX(CapexSalvageMonth,ROW()-116)&lt;&gt;0, AA$3&gt;=INDEX(CapexSalvageMonth,ROW()-116)),0,Z120-AA84)</f>
        <v>0</v>
      </c>
      <c r="AB120" s="75" cm="1">
        <f t="array" ref="AB120">IF(AND(INDEX(CapexSalvageMonth,ROW()-116)&lt;&gt;0, AB$3&gt;=INDEX(CapexSalvageMonth,ROW()-116)),0,AA120-AB84)</f>
        <v>0</v>
      </c>
      <c r="AC120" s="75" cm="1">
        <f t="array" ref="AC120">IF(AND(INDEX(CapexSalvageMonth,ROW()-116)&lt;&gt;0, AC$3&gt;=INDEX(CapexSalvageMonth,ROW()-116)),0,AB120-AC84)</f>
        <v>0</v>
      </c>
      <c r="AD120" s="75" cm="1">
        <f t="array" ref="AD120">IF(AND(INDEX(CapexSalvageMonth,ROW()-116)&lt;&gt;0, AD$3&gt;=INDEX(CapexSalvageMonth,ROW()-116)),0,AC120-AD84)</f>
        <v>0</v>
      </c>
      <c r="AE120" s="75" cm="1">
        <f t="array" ref="AE120">IF(AND(INDEX(CapexSalvageMonth,ROW()-116)&lt;&gt;0, AE$3&gt;=INDEX(CapexSalvageMonth,ROW()-116)),0,AD120-AE84)</f>
        <v>0</v>
      </c>
      <c r="AF120" s="75" cm="1">
        <f t="array" ref="AF120">IF(AND(INDEX(CapexSalvageMonth,ROW()-116)&lt;&gt;0, AF$3&gt;=INDEX(CapexSalvageMonth,ROW()-116)),0,AE120-AF84)</f>
        <v>0</v>
      </c>
      <c r="AG120" s="75" cm="1">
        <f t="array" ref="AG120">IF(AND(INDEX(CapexSalvageMonth,ROW()-116)&lt;&gt;0, AG$3&gt;=INDEX(CapexSalvageMonth,ROW()-116)),0,AF120-AG84)</f>
        <v>0</v>
      </c>
      <c r="AH120" s="76" cm="1">
        <f t="array" ref="AH120">IF(AND(INDEX(CapexSalvageMonth,ROW()-116)&lt;&gt;0, AH$3&gt;=INDEX(CapexSalvageMonth,ROW()-116)),0,AG120-AH84)</f>
        <v>0</v>
      </c>
      <c r="AI120" s="74" cm="1">
        <f t="array" ref="AI120">IF(AND(INDEX(CapexSalvageMonth,ROW()-116)&lt;&gt;0, AI$3&gt;=INDEX(CapexSalvageMonth,ROW()-116)),0,AH120-AI84)</f>
        <v>0</v>
      </c>
      <c r="AJ120" s="75" cm="1">
        <f t="array" ref="AJ120">IF(AND(INDEX(CapexSalvageMonth,ROW()-116)&lt;&gt;0, AJ$3&gt;=INDEX(CapexSalvageMonth,ROW()-116)),0,AI120-AJ84)</f>
        <v>0</v>
      </c>
      <c r="AK120" s="75" cm="1">
        <f t="array" ref="AK120">IF(AND(INDEX(CapexSalvageMonth,ROW()-116)&lt;&gt;0, AK$3&gt;=INDEX(CapexSalvageMonth,ROW()-116)),0,AJ120-AK84)</f>
        <v>0</v>
      </c>
      <c r="AL120" s="75" cm="1">
        <f t="array" ref="AL120">IF(AND(INDEX(CapexSalvageMonth,ROW()-116)&lt;&gt;0, AL$3&gt;=INDEX(CapexSalvageMonth,ROW()-116)),0,AK120-AL84)</f>
        <v>0</v>
      </c>
      <c r="AM120" s="75" cm="1">
        <f t="array" ref="AM120">IF(AND(INDEX(CapexSalvageMonth,ROW()-116)&lt;&gt;0, AM$3&gt;=INDEX(CapexSalvageMonth,ROW()-116)),0,AL120-AM84)</f>
        <v>0</v>
      </c>
      <c r="AN120" s="75" cm="1">
        <f t="array" ref="AN120">IF(AND(INDEX(CapexSalvageMonth,ROW()-116)&lt;&gt;0, AN$3&gt;=INDEX(CapexSalvageMonth,ROW()-116)),0,AM120-AN84)</f>
        <v>0</v>
      </c>
      <c r="AO120" s="75" cm="1">
        <f t="array" ref="AO120">IF(AND(INDEX(CapexSalvageMonth,ROW()-116)&lt;&gt;0, AO$3&gt;=INDEX(CapexSalvageMonth,ROW()-116)),0,AN120-AO84)</f>
        <v>0</v>
      </c>
      <c r="AP120" s="75" cm="1">
        <f t="array" ref="AP120">IF(AND(INDEX(CapexSalvageMonth,ROW()-116)&lt;&gt;0, AP$3&gt;=INDEX(CapexSalvageMonth,ROW()-116)),0,AO120-AP84)</f>
        <v>0</v>
      </c>
      <c r="AQ120" s="75" cm="1">
        <f t="array" ref="AQ120">IF(AND(INDEX(CapexSalvageMonth,ROW()-116)&lt;&gt;0, AQ$3&gt;=INDEX(CapexSalvageMonth,ROW()-116)),0,AP120-AQ84)</f>
        <v>0</v>
      </c>
      <c r="AR120" s="75" cm="1">
        <f t="array" ref="AR120">IF(AND(INDEX(CapexSalvageMonth,ROW()-116)&lt;&gt;0, AR$3&gt;=INDEX(CapexSalvageMonth,ROW()-116)),0,AQ120-AR84)</f>
        <v>0</v>
      </c>
      <c r="AS120" s="75" cm="1">
        <f t="array" ref="AS120">IF(AND(INDEX(CapexSalvageMonth,ROW()-116)&lt;&gt;0, AS$3&gt;=INDEX(CapexSalvageMonth,ROW()-116)),0,AR120-AS84)</f>
        <v>0</v>
      </c>
      <c r="AT120" s="76" cm="1">
        <f t="array" ref="AT120">IF(AND(INDEX(CapexSalvageMonth,ROW()-116)&lt;&gt;0, AT$3&gt;=INDEX(CapexSalvageMonth,ROW()-116)),0,AS120-AT84)</f>
        <v>0</v>
      </c>
      <c r="AU120" s="74" cm="1">
        <f t="array" ref="AU120">IF(AND(INDEX(CapexSalvageMonth,ROW()-116)&lt;&gt;0, AU$3&gt;=INDEX(CapexSalvageMonth,ROW()-116)),0,AT120-AU84)</f>
        <v>0</v>
      </c>
      <c r="AV120" s="75" cm="1">
        <f t="array" ref="AV120">IF(AND(INDEX(CapexSalvageMonth,ROW()-116)&lt;&gt;0, AV$3&gt;=INDEX(CapexSalvageMonth,ROW()-116)),0,AU120-AV84)</f>
        <v>0</v>
      </c>
      <c r="AW120" s="75" cm="1">
        <f t="array" ref="AW120">IF(AND(INDEX(CapexSalvageMonth,ROW()-116)&lt;&gt;0, AW$3&gt;=INDEX(CapexSalvageMonth,ROW()-116)),0,AV120-AW84)</f>
        <v>0</v>
      </c>
      <c r="AX120" s="75" cm="1">
        <f t="array" ref="AX120">IF(AND(INDEX(CapexSalvageMonth,ROW()-116)&lt;&gt;0, AX$3&gt;=INDEX(CapexSalvageMonth,ROW()-116)),0,AW120-AX84)</f>
        <v>0</v>
      </c>
      <c r="AY120" s="75" cm="1">
        <f t="array" ref="AY120">IF(AND(INDEX(CapexSalvageMonth,ROW()-116)&lt;&gt;0, AY$3&gt;=INDEX(CapexSalvageMonth,ROW()-116)),0,AX120-AY84)</f>
        <v>0</v>
      </c>
      <c r="AZ120" s="75" cm="1">
        <f t="array" ref="AZ120">IF(AND(INDEX(CapexSalvageMonth,ROW()-116)&lt;&gt;0, AZ$3&gt;=INDEX(CapexSalvageMonth,ROW()-116)),0,AY120-AZ84)</f>
        <v>0</v>
      </c>
      <c r="BA120" s="75" cm="1">
        <f t="array" ref="BA120">IF(AND(INDEX(CapexSalvageMonth,ROW()-116)&lt;&gt;0, BA$3&gt;=INDEX(CapexSalvageMonth,ROW()-116)),0,AZ120-BA84)</f>
        <v>0</v>
      </c>
      <c r="BB120" s="75" cm="1">
        <f t="array" ref="BB120">IF(AND(INDEX(CapexSalvageMonth,ROW()-116)&lt;&gt;0, BB$3&gt;=INDEX(CapexSalvageMonth,ROW()-116)),0,BA120-BB84)</f>
        <v>0</v>
      </c>
      <c r="BC120" s="75" cm="1">
        <f t="array" ref="BC120">IF(AND(INDEX(CapexSalvageMonth,ROW()-116)&lt;&gt;0, BC$3&gt;=INDEX(CapexSalvageMonth,ROW()-116)),0,BB120-BC84)</f>
        <v>0</v>
      </c>
      <c r="BD120" s="75" cm="1">
        <f t="array" ref="BD120">IF(AND(INDEX(CapexSalvageMonth,ROW()-116)&lt;&gt;0, BD$3&gt;=INDEX(CapexSalvageMonth,ROW()-116)),0,BC120-BD84)</f>
        <v>0</v>
      </c>
      <c r="BE120" s="75" cm="1">
        <f t="array" ref="BE120">IF(AND(INDEX(CapexSalvageMonth,ROW()-116)&lt;&gt;0, BE$3&gt;=INDEX(CapexSalvageMonth,ROW()-116)),0,BD120-BE84)</f>
        <v>0</v>
      </c>
      <c r="BF120" s="76" cm="1">
        <f t="array" ref="BF120">IF(AND(INDEX(CapexSalvageMonth,ROW()-116)&lt;&gt;0, BF$3&gt;=INDEX(CapexSalvageMonth,ROW()-116)),0,BE120-BF84)</f>
        <v>0</v>
      </c>
      <c r="BG120" s="74" cm="1">
        <f t="array" ref="BG120">IF(AND(INDEX(CapexSalvageMonth,ROW()-116)&lt;&gt;0, BG$3&gt;=INDEX(CapexSalvageMonth,ROW()-116)),0,BF120-BG84)</f>
        <v>0</v>
      </c>
      <c r="BH120" s="75" cm="1">
        <f t="array" ref="BH120">IF(AND(INDEX(CapexSalvageMonth,ROW()-116)&lt;&gt;0, BH$3&gt;=INDEX(CapexSalvageMonth,ROW()-116)),0,BG120-BH84)</f>
        <v>0</v>
      </c>
      <c r="BI120" s="75" cm="1">
        <f t="array" ref="BI120">IF(AND(INDEX(CapexSalvageMonth,ROW()-116)&lt;&gt;0, BI$3&gt;=INDEX(CapexSalvageMonth,ROW()-116)),0,BH120-BI84)</f>
        <v>0</v>
      </c>
      <c r="BJ120" s="75" cm="1">
        <f t="array" ref="BJ120">IF(AND(INDEX(CapexSalvageMonth,ROW()-116)&lt;&gt;0, BJ$3&gt;=INDEX(CapexSalvageMonth,ROW()-116)),0,BI120-BJ84)</f>
        <v>0</v>
      </c>
      <c r="BK120" s="75" cm="1">
        <f t="array" ref="BK120">IF(AND(INDEX(CapexSalvageMonth,ROW()-116)&lt;&gt;0, BK$3&gt;=INDEX(CapexSalvageMonth,ROW()-116)),0,BJ120-BK84)</f>
        <v>0</v>
      </c>
      <c r="BL120" s="75" cm="1">
        <f t="array" ref="BL120">IF(AND(INDEX(CapexSalvageMonth,ROW()-116)&lt;&gt;0, BL$3&gt;=INDEX(CapexSalvageMonth,ROW()-116)),0,BK120-BL84)</f>
        <v>0</v>
      </c>
      <c r="BM120" s="75" cm="1">
        <f t="array" ref="BM120">IF(AND(INDEX(CapexSalvageMonth,ROW()-116)&lt;&gt;0, BM$3&gt;=INDEX(CapexSalvageMonth,ROW()-116)),0,BL120-BM84)</f>
        <v>0</v>
      </c>
      <c r="BN120" s="75" cm="1">
        <f t="array" ref="BN120">IF(AND(INDEX(CapexSalvageMonth,ROW()-116)&lt;&gt;0, BN$3&gt;=INDEX(CapexSalvageMonth,ROW()-116)),0,BM120-BN84)</f>
        <v>0</v>
      </c>
      <c r="BO120" s="75" cm="1">
        <f t="array" ref="BO120">IF(AND(INDEX(CapexSalvageMonth,ROW()-116)&lt;&gt;0, BO$3&gt;=INDEX(CapexSalvageMonth,ROW()-116)),0,BN120-BO84)</f>
        <v>0</v>
      </c>
      <c r="BP120" s="75" cm="1">
        <f t="array" ref="BP120">IF(AND(INDEX(CapexSalvageMonth,ROW()-116)&lt;&gt;0, BP$3&gt;=INDEX(CapexSalvageMonth,ROW()-116)),0,BO120-BP84)</f>
        <v>0</v>
      </c>
      <c r="BQ120" s="75" cm="1">
        <f t="array" ref="BQ120">IF(AND(INDEX(CapexSalvageMonth,ROW()-116)&lt;&gt;0, BQ$3&gt;=INDEX(CapexSalvageMonth,ROW()-116)),0,BP120-BQ84)</f>
        <v>0</v>
      </c>
      <c r="BR120" s="76" cm="1">
        <f t="array" ref="BR120">IF(AND(INDEX(CapexSalvageMonth,ROW()-116)&lt;&gt;0, BR$3&gt;=INDEX(CapexSalvageMonth,ROW()-116)),0,BQ120-BR84)</f>
        <v>0</v>
      </c>
    </row>
    <row r="121" spans="1:70" hidden="1" x14ac:dyDescent="0.25">
      <c r="C121" s="72">
        <f t="shared" si="53"/>
        <v>0</v>
      </c>
      <c r="E121" s="73">
        <f t="shared" si="54"/>
        <v>0</v>
      </c>
      <c r="F121" s="73">
        <f t="shared" si="55"/>
        <v>0</v>
      </c>
      <c r="G121" s="73">
        <f t="shared" si="56"/>
        <v>0</v>
      </c>
      <c r="H121" s="73">
        <f t="shared" si="57"/>
        <v>0</v>
      </c>
      <c r="I121" s="73">
        <f t="shared" si="58"/>
        <v>0</v>
      </c>
      <c r="K121" s="74" cm="1">
        <f t="array" ref="K121">IF(AND(INDEX(CapexSalvageMonth,ROW()-116)&lt;&gt;0, K$3&gt;=INDEX(CapexSalvageMonth,ROW()-116)),0,-K85)</f>
        <v>0</v>
      </c>
      <c r="L121" s="75" cm="1">
        <f t="array" ref="L121">IF(AND(INDEX(CapexSalvageMonth,ROW()-116)&lt;&gt;0, L$3&gt;=INDEX(CapexSalvageMonth,ROW()-116)),0,K121-L85)</f>
        <v>0</v>
      </c>
      <c r="M121" s="75" cm="1">
        <f t="array" ref="M121">IF(AND(INDEX(CapexSalvageMonth,ROW()-116)&lt;&gt;0, M$3&gt;=INDEX(CapexSalvageMonth,ROW()-116)),0,L121-M85)</f>
        <v>0</v>
      </c>
      <c r="N121" s="75" cm="1">
        <f t="array" ref="N121">IF(AND(INDEX(CapexSalvageMonth,ROW()-116)&lt;&gt;0, N$3&gt;=INDEX(CapexSalvageMonth,ROW()-116)),0,M121-N85)</f>
        <v>0</v>
      </c>
      <c r="O121" s="75" cm="1">
        <f t="array" ref="O121">IF(AND(INDEX(CapexSalvageMonth,ROW()-116)&lt;&gt;0, O$3&gt;=INDEX(CapexSalvageMonth,ROW()-116)),0,N121-O85)</f>
        <v>0</v>
      </c>
      <c r="P121" s="75" cm="1">
        <f t="array" ref="P121">IF(AND(INDEX(CapexSalvageMonth,ROW()-116)&lt;&gt;0, P$3&gt;=INDEX(CapexSalvageMonth,ROW()-116)),0,O121-P85)</f>
        <v>0</v>
      </c>
      <c r="Q121" s="75" cm="1">
        <f t="array" ref="Q121">IF(AND(INDEX(CapexSalvageMonth,ROW()-116)&lt;&gt;0, Q$3&gt;=INDEX(CapexSalvageMonth,ROW()-116)),0,P121-Q85)</f>
        <v>0</v>
      </c>
      <c r="R121" s="75" cm="1">
        <f t="array" ref="R121">IF(AND(INDEX(CapexSalvageMonth,ROW()-116)&lt;&gt;0, R$3&gt;=INDEX(CapexSalvageMonth,ROW()-116)),0,Q121-R85)</f>
        <v>0</v>
      </c>
      <c r="S121" s="75" cm="1">
        <f t="array" ref="S121">IF(AND(INDEX(CapexSalvageMonth,ROW()-116)&lt;&gt;0, S$3&gt;=INDEX(CapexSalvageMonth,ROW()-116)),0,R121-S85)</f>
        <v>0</v>
      </c>
      <c r="T121" s="75" cm="1">
        <f t="array" ref="T121">IF(AND(INDEX(CapexSalvageMonth,ROW()-116)&lt;&gt;0, T$3&gt;=INDEX(CapexSalvageMonth,ROW()-116)),0,S121-T85)</f>
        <v>0</v>
      </c>
      <c r="U121" s="75" cm="1">
        <f t="array" ref="U121">IF(AND(INDEX(CapexSalvageMonth,ROW()-116)&lt;&gt;0, U$3&gt;=INDEX(CapexSalvageMonth,ROW()-116)),0,T121-U85)</f>
        <v>0</v>
      </c>
      <c r="V121" s="76" cm="1">
        <f t="array" ref="V121">IF(AND(INDEX(CapexSalvageMonth,ROW()-116)&lt;&gt;0, V$3&gt;=INDEX(CapexSalvageMonth,ROW()-116)),0,U121-V85)</f>
        <v>0</v>
      </c>
      <c r="W121" s="74" cm="1">
        <f t="array" ref="W121">IF(AND(INDEX(CapexSalvageMonth,ROW()-116)&lt;&gt;0, W$3&gt;=INDEX(CapexSalvageMonth,ROW()-116)),0,V121-W85)</f>
        <v>0</v>
      </c>
      <c r="X121" s="75" cm="1">
        <f t="array" ref="X121">IF(AND(INDEX(CapexSalvageMonth,ROW()-116)&lt;&gt;0, X$3&gt;=INDEX(CapexSalvageMonth,ROW()-116)),0,W121-X85)</f>
        <v>0</v>
      </c>
      <c r="Y121" s="75" cm="1">
        <f t="array" ref="Y121">IF(AND(INDEX(CapexSalvageMonth,ROW()-116)&lt;&gt;0, Y$3&gt;=INDEX(CapexSalvageMonth,ROW()-116)),0,X121-Y85)</f>
        <v>0</v>
      </c>
      <c r="Z121" s="75" cm="1">
        <f t="array" ref="Z121">IF(AND(INDEX(CapexSalvageMonth,ROW()-116)&lt;&gt;0, Z$3&gt;=INDEX(CapexSalvageMonth,ROW()-116)),0,Y121-Z85)</f>
        <v>0</v>
      </c>
      <c r="AA121" s="75" cm="1">
        <f t="array" ref="AA121">IF(AND(INDEX(CapexSalvageMonth,ROW()-116)&lt;&gt;0, AA$3&gt;=INDEX(CapexSalvageMonth,ROW()-116)),0,Z121-AA85)</f>
        <v>0</v>
      </c>
      <c r="AB121" s="75" cm="1">
        <f t="array" ref="AB121">IF(AND(INDEX(CapexSalvageMonth,ROW()-116)&lt;&gt;0, AB$3&gt;=INDEX(CapexSalvageMonth,ROW()-116)),0,AA121-AB85)</f>
        <v>0</v>
      </c>
      <c r="AC121" s="75" cm="1">
        <f t="array" ref="AC121">IF(AND(INDEX(CapexSalvageMonth,ROW()-116)&lt;&gt;0, AC$3&gt;=INDEX(CapexSalvageMonth,ROW()-116)),0,AB121-AC85)</f>
        <v>0</v>
      </c>
      <c r="AD121" s="75" cm="1">
        <f t="array" ref="AD121">IF(AND(INDEX(CapexSalvageMonth,ROW()-116)&lt;&gt;0, AD$3&gt;=INDEX(CapexSalvageMonth,ROW()-116)),0,AC121-AD85)</f>
        <v>0</v>
      </c>
      <c r="AE121" s="75" cm="1">
        <f t="array" ref="AE121">IF(AND(INDEX(CapexSalvageMonth,ROW()-116)&lt;&gt;0, AE$3&gt;=INDEX(CapexSalvageMonth,ROW()-116)),0,AD121-AE85)</f>
        <v>0</v>
      </c>
      <c r="AF121" s="75" cm="1">
        <f t="array" ref="AF121">IF(AND(INDEX(CapexSalvageMonth,ROW()-116)&lt;&gt;0, AF$3&gt;=INDEX(CapexSalvageMonth,ROW()-116)),0,AE121-AF85)</f>
        <v>0</v>
      </c>
      <c r="AG121" s="75" cm="1">
        <f t="array" ref="AG121">IF(AND(INDEX(CapexSalvageMonth,ROW()-116)&lt;&gt;0, AG$3&gt;=INDEX(CapexSalvageMonth,ROW()-116)),0,AF121-AG85)</f>
        <v>0</v>
      </c>
      <c r="AH121" s="76" cm="1">
        <f t="array" ref="AH121">IF(AND(INDEX(CapexSalvageMonth,ROW()-116)&lt;&gt;0, AH$3&gt;=INDEX(CapexSalvageMonth,ROW()-116)),0,AG121-AH85)</f>
        <v>0</v>
      </c>
      <c r="AI121" s="74" cm="1">
        <f t="array" ref="AI121">IF(AND(INDEX(CapexSalvageMonth,ROW()-116)&lt;&gt;0, AI$3&gt;=INDEX(CapexSalvageMonth,ROW()-116)),0,AH121-AI85)</f>
        <v>0</v>
      </c>
      <c r="AJ121" s="75" cm="1">
        <f t="array" ref="AJ121">IF(AND(INDEX(CapexSalvageMonth,ROW()-116)&lt;&gt;0, AJ$3&gt;=INDEX(CapexSalvageMonth,ROW()-116)),0,AI121-AJ85)</f>
        <v>0</v>
      </c>
      <c r="AK121" s="75" cm="1">
        <f t="array" ref="AK121">IF(AND(INDEX(CapexSalvageMonth,ROW()-116)&lt;&gt;0, AK$3&gt;=INDEX(CapexSalvageMonth,ROW()-116)),0,AJ121-AK85)</f>
        <v>0</v>
      </c>
      <c r="AL121" s="75" cm="1">
        <f t="array" ref="AL121">IF(AND(INDEX(CapexSalvageMonth,ROW()-116)&lt;&gt;0, AL$3&gt;=INDEX(CapexSalvageMonth,ROW()-116)),0,AK121-AL85)</f>
        <v>0</v>
      </c>
      <c r="AM121" s="75" cm="1">
        <f t="array" ref="AM121">IF(AND(INDEX(CapexSalvageMonth,ROW()-116)&lt;&gt;0, AM$3&gt;=INDEX(CapexSalvageMonth,ROW()-116)),0,AL121-AM85)</f>
        <v>0</v>
      </c>
      <c r="AN121" s="75" cm="1">
        <f t="array" ref="AN121">IF(AND(INDEX(CapexSalvageMonth,ROW()-116)&lt;&gt;0, AN$3&gt;=INDEX(CapexSalvageMonth,ROW()-116)),0,AM121-AN85)</f>
        <v>0</v>
      </c>
      <c r="AO121" s="75" cm="1">
        <f t="array" ref="AO121">IF(AND(INDEX(CapexSalvageMonth,ROW()-116)&lt;&gt;0, AO$3&gt;=INDEX(CapexSalvageMonth,ROW()-116)),0,AN121-AO85)</f>
        <v>0</v>
      </c>
      <c r="AP121" s="75" cm="1">
        <f t="array" ref="AP121">IF(AND(INDEX(CapexSalvageMonth,ROW()-116)&lt;&gt;0, AP$3&gt;=INDEX(CapexSalvageMonth,ROW()-116)),0,AO121-AP85)</f>
        <v>0</v>
      </c>
      <c r="AQ121" s="75" cm="1">
        <f t="array" ref="AQ121">IF(AND(INDEX(CapexSalvageMonth,ROW()-116)&lt;&gt;0, AQ$3&gt;=INDEX(CapexSalvageMonth,ROW()-116)),0,AP121-AQ85)</f>
        <v>0</v>
      </c>
      <c r="AR121" s="75" cm="1">
        <f t="array" ref="AR121">IF(AND(INDEX(CapexSalvageMonth,ROW()-116)&lt;&gt;0, AR$3&gt;=INDEX(CapexSalvageMonth,ROW()-116)),0,AQ121-AR85)</f>
        <v>0</v>
      </c>
      <c r="AS121" s="75" cm="1">
        <f t="array" ref="AS121">IF(AND(INDEX(CapexSalvageMonth,ROW()-116)&lt;&gt;0, AS$3&gt;=INDEX(CapexSalvageMonth,ROW()-116)),0,AR121-AS85)</f>
        <v>0</v>
      </c>
      <c r="AT121" s="76" cm="1">
        <f t="array" ref="AT121">IF(AND(INDEX(CapexSalvageMonth,ROW()-116)&lt;&gt;0, AT$3&gt;=INDEX(CapexSalvageMonth,ROW()-116)),0,AS121-AT85)</f>
        <v>0</v>
      </c>
      <c r="AU121" s="74" cm="1">
        <f t="array" ref="AU121">IF(AND(INDEX(CapexSalvageMonth,ROW()-116)&lt;&gt;0, AU$3&gt;=INDEX(CapexSalvageMonth,ROW()-116)),0,AT121-AU85)</f>
        <v>0</v>
      </c>
      <c r="AV121" s="75" cm="1">
        <f t="array" ref="AV121">IF(AND(INDEX(CapexSalvageMonth,ROW()-116)&lt;&gt;0, AV$3&gt;=INDEX(CapexSalvageMonth,ROW()-116)),0,AU121-AV85)</f>
        <v>0</v>
      </c>
      <c r="AW121" s="75" cm="1">
        <f t="array" ref="AW121">IF(AND(INDEX(CapexSalvageMonth,ROW()-116)&lt;&gt;0, AW$3&gt;=INDEX(CapexSalvageMonth,ROW()-116)),0,AV121-AW85)</f>
        <v>0</v>
      </c>
      <c r="AX121" s="75" cm="1">
        <f t="array" ref="AX121">IF(AND(INDEX(CapexSalvageMonth,ROW()-116)&lt;&gt;0, AX$3&gt;=INDEX(CapexSalvageMonth,ROW()-116)),0,AW121-AX85)</f>
        <v>0</v>
      </c>
      <c r="AY121" s="75" cm="1">
        <f t="array" ref="AY121">IF(AND(INDEX(CapexSalvageMonth,ROW()-116)&lt;&gt;0, AY$3&gt;=INDEX(CapexSalvageMonth,ROW()-116)),0,AX121-AY85)</f>
        <v>0</v>
      </c>
      <c r="AZ121" s="75" cm="1">
        <f t="array" ref="AZ121">IF(AND(INDEX(CapexSalvageMonth,ROW()-116)&lt;&gt;0, AZ$3&gt;=INDEX(CapexSalvageMonth,ROW()-116)),0,AY121-AZ85)</f>
        <v>0</v>
      </c>
      <c r="BA121" s="75" cm="1">
        <f t="array" ref="BA121">IF(AND(INDEX(CapexSalvageMonth,ROW()-116)&lt;&gt;0, BA$3&gt;=INDEX(CapexSalvageMonth,ROW()-116)),0,AZ121-BA85)</f>
        <v>0</v>
      </c>
      <c r="BB121" s="75" cm="1">
        <f t="array" ref="BB121">IF(AND(INDEX(CapexSalvageMonth,ROW()-116)&lt;&gt;0, BB$3&gt;=INDEX(CapexSalvageMonth,ROW()-116)),0,BA121-BB85)</f>
        <v>0</v>
      </c>
      <c r="BC121" s="75" cm="1">
        <f t="array" ref="BC121">IF(AND(INDEX(CapexSalvageMonth,ROW()-116)&lt;&gt;0, BC$3&gt;=INDEX(CapexSalvageMonth,ROW()-116)),0,BB121-BC85)</f>
        <v>0</v>
      </c>
      <c r="BD121" s="75" cm="1">
        <f t="array" ref="BD121">IF(AND(INDEX(CapexSalvageMonth,ROW()-116)&lt;&gt;0, BD$3&gt;=INDEX(CapexSalvageMonth,ROW()-116)),0,BC121-BD85)</f>
        <v>0</v>
      </c>
      <c r="BE121" s="75" cm="1">
        <f t="array" ref="BE121">IF(AND(INDEX(CapexSalvageMonth,ROW()-116)&lt;&gt;0, BE$3&gt;=INDEX(CapexSalvageMonth,ROW()-116)),0,BD121-BE85)</f>
        <v>0</v>
      </c>
      <c r="BF121" s="76" cm="1">
        <f t="array" ref="BF121">IF(AND(INDEX(CapexSalvageMonth,ROW()-116)&lt;&gt;0, BF$3&gt;=INDEX(CapexSalvageMonth,ROW()-116)),0,BE121-BF85)</f>
        <v>0</v>
      </c>
      <c r="BG121" s="74" cm="1">
        <f t="array" ref="BG121">IF(AND(INDEX(CapexSalvageMonth,ROW()-116)&lt;&gt;0, BG$3&gt;=INDEX(CapexSalvageMonth,ROW()-116)),0,BF121-BG85)</f>
        <v>0</v>
      </c>
      <c r="BH121" s="75" cm="1">
        <f t="array" ref="BH121">IF(AND(INDEX(CapexSalvageMonth,ROW()-116)&lt;&gt;0, BH$3&gt;=INDEX(CapexSalvageMonth,ROW()-116)),0,BG121-BH85)</f>
        <v>0</v>
      </c>
      <c r="BI121" s="75" cm="1">
        <f t="array" ref="BI121">IF(AND(INDEX(CapexSalvageMonth,ROW()-116)&lt;&gt;0, BI$3&gt;=INDEX(CapexSalvageMonth,ROW()-116)),0,BH121-BI85)</f>
        <v>0</v>
      </c>
      <c r="BJ121" s="75" cm="1">
        <f t="array" ref="BJ121">IF(AND(INDEX(CapexSalvageMonth,ROW()-116)&lt;&gt;0, BJ$3&gt;=INDEX(CapexSalvageMonth,ROW()-116)),0,BI121-BJ85)</f>
        <v>0</v>
      </c>
      <c r="BK121" s="75" cm="1">
        <f t="array" ref="BK121">IF(AND(INDEX(CapexSalvageMonth,ROW()-116)&lt;&gt;0, BK$3&gt;=INDEX(CapexSalvageMonth,ROW()-116)),0,BJ121-BK85)</f>
        <v>0</v>
      </c>
      <c r="BL121" s="75" cm="1">
        <f t="array" ref="BL121">IF(AND(INDEX(CapexSalvageMonth,ROW()-116)&lt;&gt;0, BL$3&gt;=INDEX(CapexSalvageMonth,ROW()-116)),0,BK121-BL85)</f>
        <v>0</v>
      </c>
      <c r="BM121" s="75" cm="1">
        <f t="array" ref="BM121">IF(AND(INDEX(CapexSalvageMonth,ROW()-116)&lt;&gt;0, BM$3&gt;=INDEX(CapexSalvageMonth,ROW()-116)),0,BL121-BM85)</f>
        <v>0</v>
      </c>
      <c r="BN121" s="75" cm="1">
        <f t="array" ref="BN121">IF(AND(INDEX(CapexSalvageMonth,ROW()-116)&lt;&gt;0, BN$3&gt;=INDEX(CapexSalvageMonth,ROW()-116)),0,BM121-BN85)</f>
        <v>0</v>
      </c>
      <c r="BO121" s="75" cm="1">
        <f t="array" ref="BO121">IF(AND(INDEX(CapexSalvageMonth,ROW()-116)&lt;&gt;0, BO$3&gt;=INDEX(CapexSalvageMonth,ROW()-116)),0,BN121-BO85)</f>
        <v>0</v>
      </c>
      <c r="BP121" s="75" cm="1">
        <f t="array" ref="BP121">IF(AND(INDEX(CapexSalvageMonth,ROW()-116)&lt;&gt;0, BP$3&gt;=INDEX(CapexSalvageMonth,ROW()-116)),0,BO121-BP85)</f>
        <v>0</v>
      </c>
      <c r="BQ121" s="75" cm="1">
        <f t="array" ref="BQ121">IF(AND(INDEX(CapexSalvageMonth,ROW()-116)&lt;&gt;0, BQ$3&gt;=INDEX(CapexSalvageMonth,ROW()-116)),0,BP121-BQ85)</f>
        <v>0</v>
      </c>
      <c r="BR121" s="76" cm="1">
        <f t="array" ref="BR121">IF(AND(INDEX(CapexSalvageMonth,ROW()-116)&lt;&gt;0, BR$3&gt;=INDEX(CapexSalvageMonth,ROW()-116)),0,BQ121-BR85)</f>
        <v>0</v>
      </c>
    </row>
    <row r="122" spans="1:70" hidden="1" x14ac:dyDescent="0.25">
      <c r="C122" s="72">
        <f t="shared" si="53"/>
        <v>0</v>
      </c>
      <c r="E122" s="73">
        <f t="shared" si="54"/>
        <v>0</v>
      </c>
      <c r="F122" s="73">
        <f t="shared" si="55"/>
        <v>0</v>
      </c>
      <c r="G122" s="73">
        <f t="shared" si="56"/>
        <v>0</v>
      </c>
      <c r="H122" s="73">
        <f t="shared" si="57"/>
        <v>0</v>
      </c>
      <c r="I122" s="73">
        <f t="shared" si="58"/>
        <v>0</v>
      </c>
      <c r="K122" s="74" cm="1">
        <f t="array" ref="K122">IF(AND(INDEX(CapexSalvageMonth,ROW()-116)&lt;&gt;0, K$3&gt;=INDEX(CapexSalvageMonth,ROW()-116)),0,-K86)</f>
        <v>0</v>
      </c>
      <c r="L122" s="75" cm="1">
        <f t="array" ref="L122">IF(AND(INDEX(CapexSalvageMonth,ROW()-116)&lt;&gt;0, L$3&gt;=INDEX(CapexSalvageMonth,ROW()-116)),0,K122-L86)</f>
        <v>0</v>
      </c>
      <c r="M122" s="75" cm="1">
        <f t="array" ref="M122">IF(AND(INDEX(CapexSalvageMonth,ROW()-116)&lt;&gt;0, M$3&gt;=INDEX(CapexSalvageMonth,ROW()-116)),0,L122-M86)</f>
        <v>0</v>
      </c>
      <c r="N122" s="75" cm="1">
        <f t="array" ref="N122">IF(AND(INDEX(CapexSalvageMonth,ROW()-116)&lt;&gt;0, N$3&gt;=INDEX(CapexSalvageMonth,ROW()-116)),0,M122-N86)</f>
        <v>0</v>
      </c>
      <c r="O122" s="75" cm="1">
        <f t="array" ref="O122">IF(AND(INDEX(CapexSalvageMonth,ROW()-116)&lt;&gt;0, O$3&gt;=INDEX(CapexSalvageMonth,ROW()-116)),0,N122-O86)</f>
        <v>0</v>
      </c>
      <c r="P122" s="75" cm="1">
        <f t="array" ref="P122">IF(AND(INDEX(CapexSalvageMonth,ROW()-116)&lt;&gt;0, P$3&gt;=INDEX(CapexSalvageMonth,ROW()-116)),0,O122-P86)</f>
        <v>0</v>
      </c>
      <c r="Q122" s="75" cm="1">
        <f t="array" ref="Q122">IF(AND(INDEX(CapexSalvageMonth,ROW()-116)&lt;&gt;0, Q$3&gt;=INDEX(CapexSalvageMonth,ROW()-116)),0,P122-Q86)</f>
        <v>0</v>
      </c>
      <c r="R122" s="75" cm="1">
        <f t="array" ref="R122">IF(AND(INDEX(CapexSalvageMonth,ROW()-116)&lt;&gt;0, R$3&gt;=INDEX(CapexSalvageMonth,ROW()-116)),0,Q122-R86)</f>
        <v>0</v>
      </c>
      <c r="S122" s="75" cm="1">
        <f t="array" ref="S122">IF(AND(INDEX(CapexSalvageMonth,ROW()-116)&lt;&gt;0, S$3&gt;=INDEX(CapexSalvageMonth,ROW()-116)),0,R122-S86)</f>
        <v>0</v>
      </c>
      <c r="T122" s="75" cm="1">
        <f t="array" ref="T122">IF(AND(INDEX(CapexSalvageMonth,ROW()-116)&lt;&gt;0, T$3&gt;=INDEX(CapexSalvageMonth,ROW()-116)),0,S122-T86)</f>
        <v>0</v>
      </c>
      <c r="U122" s="75" cm="1">
        <f t="array" ref="U122">IF(AND(INDEX(CapexSalvageMonth,ROW()-116)&lt;&gt;0, U$3&gt;=INDEX(CapexSalvageMonth,ROW()-116)),0,T122-U86)</f>
        <v>0</v>
      </c>
      <c r="V122" s="76" cm="1">
        <f t="array" ref="V122">IF(AND(INDEX(CapexSalvageMonth,ROW()-116)&lt;&gt;0, V$3&gt;=INDEX(CapexSalvageMonth,ROW()-116)),0,U122-V86)</f>
        <v>0</v>
      </c>
      <c r="W122" s="74" cm="1">
        <f t="array" ref="W122">IF(AND(INDEX(CapexSalvageMonth,ROW()-116)&lt;&gt;0, W$3&gt;=INDEX(CapexSalvageMonth,ROW()-116)),0,V122-W86)</f>
        <v>0</v>
      </c>
      <c r="X122" s="75" cm="1">
        <f t="array" ref="X122">IF(AND(INDEX(CapexSalvageMonth,ROW()-116)&lt;&gt;0, X$3&gt;=INDEX(CapexSalvageMonth,ROW()-116)),0,W122-X86)</f>
        <v>0</v>
      </c>
      <c r="Y122" s="75" cm="1">
        <f t="array" ref="Y122">IF(AND(INDEX(CapexSalvageMonth,ROW()-116)&lt;&gt;0, Y$3&gt;=INDEX(CapexSalvageMonth,ROW()-116)),0,X122-Y86)</f>
        <v>0</v>
      </c>
      <c r="Z122" s="75" cm="1">
        <f t="array" ref="Z122">IF(AND(INDEX(CapexSalvageMonth,ROW()-116)&lt;&gt;0, Z$3&gt;=INDEX(CapexSalvageMonth,ROW()-116)),0,Y122-Z86)</f>
        <v>0</v>
      </c>
      <c r="AA122" s="75" cm="1">
        <f t="array" ref="AA122">IF(AND(INDEX(CapexSalvageMonth,ROW()-116)&lt;&gt;0, AA$3&gt;=INDEX(CapexSalvageMonth,ROW()-116)),0,Z122-AA86)</f>
        <v>0</v>
      </c>
      <c r="AB122" s="75" cm="1">
        <f t="array" ref="AB122">IF(AND(INDEX(CapexSalvageMonth,ROW()-116)&lt;&gt;0, AB$3&gt;=INDEX(CapexSalvageMonth,ROW()-116)),0,AA122-AB86)</f>
        <v>0</v>
      </c>
      <c r="AC122" s="75" cm="1">
        <f t="array" ref="AC122">IF(AND(INDEX(CapexSalvageMonth,ROW()-116)&lt;&gt;0, AC$3&gt;=INDEX(CapexSalvageMonth,ROW()-116)),0,AB122-AC86)</f>
        <v>0</v>
      </c>
      <c r="AD122" s="75" cm="1">
        <f t="array" ref="AD122">IF(AND(INDEX(CapexSalvageMonth,ROW()-116)&lt;&gt;0, AD$3&gt;=INDEX(CapexSalvageMonth,ROW()-116)),0,AC122-AD86)</f>
        <v>0</v>
      </c>
      <c r="AE122" s="75" cm="1">
        <f t="array" ref="AE122">IF(AND(INDEX(CapexSalvageMonth,ROW()-116)&lt;&gt;0, AE$3&gt;=INDEX(CapexSalvageMonth,ROW()-116)),0,AD122-AE86)</f>
        <v>0</v>
      </c>
      <c r="AF122" s="75" cm="1">
        <f t="array" ref="AF122">IF(AND(INDEX(CapexSalvageMonth,ROW()-116)&lt;&gt;0, AF$3&gt;=INDEX(CapexSalvageMonth,ROW()-116)),0,AE122-AF86)</f>
        <v>0</v>
      </c>
      <c r="AG122" s="75" cm="1">
        <f t="array" ref="AG122">IF(AND(INDEX(CapexSalvageMonth,ROW()-116)&lt;&gt;0, AG$3&gt;=INDEX(CapexSalvageMonth,ROW()-116)),0,AF122-AG86)</f>
        <v>0</v>
      </c>
      <c r="AH122" s="76" cm="1">
        <f t="array" ref="AH122">IF(AND(INDEX(CapexSalvageMonth,ROW()-116)&lt;&gt;0, AH$3&gt;=INDEX(CapexSalvageMonth,ROW()-116)),0,AG122-AH86)</f>
        <v>0</v>
      </c>
      <c r="AI122" s="74" cm="1">
        <f t="array" ref="AI122">IF(AND(INDEX(CapexSalvageMonth,ROW()-116)&lt;&gt;0, AI$3&gt;=INDEX(CapexSalvageMonth,ROW()-116)),0,AH122-AI86)</f>
        <v>0</v>
      </c>
      <c r="AJ122" s="75" cm="1">
        <f t="array" ref="AJ122">IF(AND(INDEX(CapexSalvageMonth,ROW()-116)&lt;&gt;0, AJ$3&gt;=INDEX(CapexSalvageMonth,ROW()-116)),0,AI122-AJ86)</f>
        <v>0</v>
      </c>
      <c r="AK122" s="75" cm="1">
        <f t="array" ref="AK122">IF(AND(INDEX(CapexSalvageMonth,ROW()-116)&lt;&gt;0, AK$3&gt;=INDEX(CapexSalvageMonth,ROW()-116)),0,AJ122-AK86)</f>
        <v>0</v>
      </c>
      <c r="AL122" s="75" cm="1">
        <f t="array" ref="AL122">IF(AND(INDEX(CapexSalvageMonth,ROW()-116)&lt;&gt;0, AL$3&gt;=INDEX(CapexSalvageMonth,ROW()-116)),0,AK122-AL86)</f>
        <v>0</v>
      </c>
      <c r="AM122" s="75" cm="1">
        <f t="array" ref="AM122">IF(AND(INDEX(CapexSalvageMonth,ROW()-116)&lt;&gt;0, AM$3&gt;=INDEX(CapexSalvageMonth,ROW()-116)),0,AL122-AM86)</f>
        <v>0</v>
      </c>
      <c r="AN122" s="75" cm="1">
        <f t="array" ref="AN122">IF(AND(INDEX(CapexSalvageMonth,ROW()-116)&lt;&gt;0, AN$3&gt;=INDEX(CapexSalvageMonth,ROW()-116)),0,AM122-AN86)</f>
        <v>0</v>
      </c>
      <c r="AO122" s="75" cm="1">
        <f t="array" ref="AO122">IF(AND(INDEX(CapexSalvageMonth,ROW()-116)&lt;&gt;0, AO$3&gt;=INDEX(CapexSalvageMonth,ROW()-116)),0,AN122-AO86)</f>
        <v>0</v>
      </c>
      <c r="AP122" s="75" cm="1">
        <f t="array" ref="AP122">IF(AND(INDEX(CapexSalvageMonth,ROW()-116)&lt;&gt;0, AP$3&gt;=INDEX(CapexSalvageMonth,ROW()-116)),0,AO122-AP86)</f>
        <v>0</v>
      </c>
      <c r="AQ122" s="75" cm="1">
        <f t="array" ref="AQ122">IF(AND(INDEX(CapexSalvageMonth,ROW()-116)&lt;&gt;0, AQ$3&gt;=INDEX(CapexSalvageMonth,ROW()-116)),0,AP122-AQ86)</f>
        <v>0</v>
      </c>
      <c r="AR122" s="75" cm="1">
        <f t="array" ref="AR122">IF(AND(INDEX(CapexSalvageMonth,ROW()-116)&lt;&gt;0, AR$3&gt;=INDEX(CapexSalvageMonth,ROW()-116)),0,AQ122-AR86)</f>
        <v>0</v>
      </c>
      <c r="AS122" s="75" cm="1">
        <f t="array" ref="AS122">IF(AND(INDEX(CapexSalvageMonth,ROW()-116)&lt;&gt;0, AS$3&gt;=INDEX(CapexSalvageMonth,ROW()-116)),0,AR122-AS86)</f>
        <v>0</v>
      </c>
      <c r="AT122" s="76" cm="1">
        <f t="array" ref="AT122">IF(AND(INDEX(CapexSalvageMonth,ROW()-116)&lt;&gt;0, AT$3&gt;=INDEX(CapexSalvageMonth,ROW()-116)),0,AS122-AT86)</f>
        <v>0</v>
      </c>
      <c r="AU122" s="74" cm="1">
        <f t="array" ref="AU122">IF(AND(INDEX(CapexSalvageMonth,ROW()-116)&lt;&gt;0, AU$3&gt;=INDEX(CapexSalvageMonth,ROW()-116)),0,AT122-AU86)</f>
        <v>0</v>
      </c>
      <c r="AV122" s="75" cm="1">
        <f t="array" ref="AV122">IF(AND(INDEX(CapexSalvageMonth,ROW()-116)&lt;&gt;0, AV$3&gt;=INDEX(CapexSalvageMonth,ROW()-116)),0,AU122-AV86)</f>
        <v>0</v>
      </c>
      <c r="AW122" s="75" cm="1">
        <f t="array" ref="AW122">IF(AND(INDEX(CapexSalvageMonth,ROW()-116)&lt;&gt;0, AW$3&gt;=INDEX(CapexSalvageMonth,ROW()-116)),0,AV122-AW86)</f>
        <v>0</v>
      </c>
      <c r="AX122" s="75" cm="1">
        <f t="array" ref="AX122">IF(AND(INDEX(CapexSalvageMonth,ROW()-116)&lt;&gt;0, AX$3&gt;=INDEX(CapexSalvageMonth,ROW()-116)),0,AW122-AX86)</f>
        <v>0</v>
      </c>
      <c r="AY122" s="75" cm="1">
        <f t="array" ref="AY122">IF(AND(INDEX(CapexSalvageMonth,ROW()-116)&lt;&gt;0, AY$3&gt;=INDEX(CapexSalvageMonth,ROW()-116)),0,AX122-AY86)</f>
        <v>0</v>
      </c>
      <c r="AZ122" s="75" cm="1">
        <f t="array" ref="AZ122">IF(AND(INDEX(CapexSalvageMonth,ROW()-116)&lt;&gt;0, AZ$3&gt;=INDEX(CapexSalvageMonth,ROW()-116)),0,AY122-AZ86)</f>
        <v>0</v>
      </c>
      <c r="BA122" s="75" cm="1">
        <f t="array" ref="BA122">IF(AND(INDEX(CapexSalvageMonth,ROW()-116)&lt;&gt;0, BA$3&gt;=INDEX(CapexSalvageMonth,ROW()-116)),0,AZ122-BA86)</f>
        <v>0</v>
      </c>
      <c r="BB122" s="75" cm="1">
        <f t="array" ref="BB122">IF(AND(INDEX(CapexSalvageMonth,ROW()-116)&lt;&gt;0, BB$3&gt;=INDEX(CapexSalvageMonth,ROW()-116)),0,BA122-BB86)</f>
        <v>0</v>
      </c>
      <c r="BC122" s="75" cm="1">
        <f t="array" ref="BC122">IF(AND(INDEX(CapexSalvageMonth,ROW()-116)&lt;&gt;0, BC$3&gt;=INDEX(CapexSalvageMonth,ROW()-116)),0,BB122-BC86)</f>
        <v>0</v>
      </c>
      <c r="BD122" s="75" cm="1">
        <f t="array" ref="BD122">IF(AND(INDEX(CapexSalvageMonth,ROW()-116)&lt;&gt;0, BD$3&gt;=INDEX(CapexSalvageMonth,ROW()-116)),0,BC122-BD86)</f>
        <v>0</v>
      </c>
      <c r="BE122" s="75" cm="1">
        <f t="array" ref="BE122">IF(AND(INDEX(CapexSalvageMonth,ROW()-116)&lt;&gt;0, BE$3&gt;=INDEX(CapexSalvageMonth,ROW()-116)),0,BD122-BE86)</f>
        <v>0</v>
      </c>
      <c r="BF122" s="76" cm="1">
        <f t="array" ref="BF122">IF(AND(INDEX(CapexSalvageMonth,ROW()-116)&lt;&gt;0, BF$3&gt;=INDEX(CapexSalvageMonth,ROW()-116)),0,BE122-BF86)</f>
        <v>0</v>
      </c>
      <c r="BG122" s="74" cm="1">
        <f t="array" ref="BG122">IF(AND(INDEX(CapexSalvageMonth,ROW()-116)&lt;&gt;0, BG$3&gt;=INDEX(CapexSalvageMonth,ROW()-116)),0,BF122-BG86)</f>
        <v>0</v>
      </c>
      <c r="BH122" s="75" cm="1">
        <f t="array" ref="BH122">IF(AND(INDEX(CapexSalvageMonth,ROW()-116)&lt;&gt;0, BH$3&gt;=INDEX(CapexSalvageMonth,ROW()-116)),0,BG122-BH86)</f>
        <v>0</v>
      </c>
      <c r="BI122" s="75" cm="1">
        <f t="array" ref="BI122">IF(AND(INDEX(CapexSalvageMonth,ROW()-116)&lt;&gt;0, BI$3&gt;=INDEX(CapexSalvageMonth,ROW()-116)),0,BH122-BI86)</f>
        <v>0</v>
      </c>
      <c r="BJ122" s="75" cm="1">
        <f t="array" ref="BJ122">IF(AND(INDEX(CapexSalvageMonth,ROW()-116)&lt;&gt;0, BJ$3&gt;=INDEX(CapexSalvageMonth,ROW()-116)),0,BI122-BJ86)</f>
        <v>0</v>
      </c>
      <c r="BK122" s="75" cm="1">
        <f t="array" ref="BK122">IF(AND(INDEX(CapexSalvageMonth,ROW()-116)&lt;&gt;0, BK$3&gt;=INDEX(CapexSalvageMonth,ROW()-116)),0,BJ122-BK86)</f>
        <v>0</v>
      </c>
      <c r="BL122" s="75" cm="1">
        <f t="array" ref="BL122">IF(AND(INDEX(CapexSalvageMonth,ROW()-116)&lt;&gt;0, BL$3&gt;=INDEX(CapexSalvageMonth,ROW()-116)),0,BK122-BL86)</f>
        <v>0</v>
      </c>
      <c r="BM122" s="75" cm="1">
        <f t="array" ref="BM122">IF(AND(INDEX(CapexSalvageMonth,ROW()-116)&lt;&gt;0, BM$3&gt;=INDEX(CapexSalvageMonth,ROW()-116)),0,BL122-BM86)</f>
        <v>0</v>
      </c>
      <c r="BN122" s="75" cm="1">
        <f t="array" ref="BN122">IF(AND(INDEX(CapexSalvageMonth,ROW()-116)&lt;&gt;0, BN$3&gt;=INDEX(CapexSalvageMonth,ROW()-116)),0,BM122-BN86)</f>
        <v>0</v>
      </c>
      <c r="BO122" s="75" cm="1">
        <f t="array" ref="BO122">IF(AND(INDEX(CapexSalvageMonth,ROW()-116)&lt;&gt;0, BO$3&gt;=INDEX(CapexSalvageMonth,ROW()-116)),0,BN122-BO86)</f>
        <v>0</v>
      </c>
      <c r="BP122" s="75" cm="1">
        <f t="array" ref="BP122">IF(AND(INDEX(CapexSalvageMonth,ROW()-116)&lt;&gt;0, BP$3&gt;=INDEX(CapexSalvageMonth,ROW()-116)),0,BO122-BP86)</f>
        <v>0</v>
      </c>
      <c r="BQ122" s="75" cm="1">
        <f t="array" ref="BQ122">IF(AND(INDEX(CapexSalvageMonth,ROW()-116)&lt;&gt;0, BQ$3&gt;=INDEX(CapexSalvageMonth,ROW()-116)),0,BP122-BQ86)</f>
        <v>0</v>
      </c>
      <c r="BR122" s="76" cm="1">
        <f t="array" ref="BR122">IF(AND(INDEX(CapexSalvageMonth,ROW()-116)&lt;&gt;0, BR$3&gt;=INDEX(CapexSalvageMonth,ROW()-116)),0,BQ122-BR86)</f>
        <v>0</v>
      </c>
    </row>
    <row r="123" spans="1:70" hidden="1" x14ac:dyDescent="0.25">
      <c r="C123" s="72">
        <f t="shared" si="53"/>
        <v>0</v>
      </c>
      <c r="E123" s="73">
        <f t="shared" si="54"/>
        <v>0</v>
      </c>
      <c r="F123" s="73">
        <f t="shared" si="55"/>
        <v>0</v>
      </c>
      <c r="G123" s="73">
        <f t="shared" si="56"/>
        <v>0</v>
      </c>
      <c r="H123" s="73">
        <f t="shared" si="57"/>
        <v>0</v>
      </c>
      <c r="I123" s="73">
        <f t="shared" si="58"/>
        <v>0</v>
      </c>
      <c r="K123" s="74" cm="1">
        <f t="array" ref="K123">IF(AND(INDEX(CapexSalvageMonth,ROW()-116)&lt;&gt;0, K$3&gt;=INDEX(CapexSalvageMonth,ROW()-116)),0,-K87)</f>
        <v>0</v>
      </c>
      <c r="L123" s="75" cm="1">
        <f t="array" ref="L123">IF(AND(INDEX(CapexSalvageMonth,ROW()-116)&lt;&gt;0, L$3&gt;=INDEX(CapexSalvageMonth,ROW()-116)),0,K123-L87)</f>
        <v>0</v>
      </c>
      <c r="M123" s="75" cm="1">
        <f t="array" ref="M123">IF(AND(INDEX(CapexSalvageMonth,ROW()-116)&lt;&gt;0, M$3&gt;=INDEX(CapexSalvageMonth,ROW()-116)),0,L123-M87)</f>
        <v>0</v>
      </c>
      <c r="N123" s="75" cm="1">
        <f t="array" ref="N123">IF(AND(INDEX(CapexSalvageMonth,ROW()-116)&lt;&gt;0, N$3&gt;=INDEX(CapexSalvageMonth,ROW()-116)),0,M123-N87)</f>
        <v>0</v>
      </c>
      <c r="O123" s="75" cm="1">
        <f t="array" ref="O123">IF(AND(INDEX(CapexSalvageMonth,ROW()-116)&lt;&gt;0, O$3&gt;=INDEX(CapexSalvageMonth,ROW()-116)),0,N123-O87)</f>
        <v>0</v>
      </c>
      <c r="P123" s="75" cm="1">
        <f t="array" ref="P123">IF(AND(INDEX(CapexSalvageMonth,ROW()-116)&lt;&gt;0, P$3&gt;=INDEX(CapexSalvageMonth,ROW()-116)),0,O123-P87)</f>
        <v>0</v>
      </c>
      <c r="Q123" s="75" cm="1">
        <f t="array" ref="Q123">IF(AND(INDEX(CapexSalvageMonth,ROW()-116)&lt;&gt;0, Q$3&gt;=INDEX(CapexSalvageMonth,ROW()-116)),0,P123-Q87)</f>
        <v>0</v>
      </c>
      <c r="R123" s="75" cm="1">
        <f t="array" ref="R123">IF(AND(INDEX(CapexSalvageMonth,ROW()-116)&lt;&gt;0, R$3&gt;=INDEX(CapexSalvageMonth,ROW()-116)),0,Q123-R87)</f>
        <v>0</v>
      </c>
      <c r="S123" s="75" cm="1">
        <f t="array" ref="S123">IF(AND(INDEX(CapexSalvageMonth,ROW()-116)&lt;&gt;0, S$3&gt;=INDEX(CapexSalvageMonth,ROW()-116)),0,R123-S87)</f>
        <v>0</v>
      </c>
      <c r="T123" s="75" cm="1">
        <f t="array" ref="T123">IF(AND(INDEX(CapexSalvageMonth,ROW()-116)&lt;&gt;0, T$3&gt;=INDEX(CapexSalvageMonth,ROW()-116)),0,S123-T87)</f>
        <v>0</v>
      </c>
      <c r="U123" s="75" cm="1">
        <f t="array" ref="U123">IF(AND(INDEX(CapexSalvageMonth,ROW()-116)&lt;&gt;0, U$3&gt;=INDEX(CapexSalvageMonth,ROW()-116)),0,T123-U87)</f>
        <v>0</v>
      </c>
      <c r="V123" s="76" cm="1">
        <f t="array" ref="V123">IF(AND(INDEX(CapexSalvageMonth,ROW()-116)&lt;&gt;0, V$3&gt;=INDEX(CapexSalvageMonth,ROW()-116)),0,U123-V87)</f>
        <v>0</v>
      </c>
      <c r="W123" s="74" cm="1">
        <f t="array" ref="W123">IF(AND(INDEX(CapexSalvageMonth,ROW()-116)&lt;&gt;0, W$3&gt;=INDEX(CapexSalvageMonth,ROW()-116)),0,V123-W87)</f>
        <v>0</v>
      </c>
      <c r="X123" s="75" cm="1">
        <f t="array" ref="X123">IF(AND(INDEX(CapexSalvageMonth,ROW()-116)&lt;&gt;0, X$3&gt;=INDEX(CapexSalvageMonth,ROW()-116)),0,W123-X87)</f>
        <v>0</v>
      </c>
      <c r="Y123" s="75" cm="1">
        <f t="array" ref="Y123">IF(AND(INDEX(CapexSalvageMonth,ROW()-116)&lt;&gt;0, Y$3&gt;=INDEX(CapexSalvageMonth,ROW()-116)),0,X123-Y87)</f>
        <v>0</v>
      </c>
      <c r="Z123" s="75" cm="1">
        <f t="array" ref="Z123">IF(AND(INDEX(CapexSalvageMonth,ROW()-116)&lt;&gt;0, Z$3&gt;=INDEX(CapexSalvageMonth,ROW()-116)),0,Y123-Z87)</f>
        <v>0</v>
      </c>
      <c r="AA123" s="75" cm="1">
        <f t="array" ref="AA123">IF(AND(INDEX(CapexSalvageMonth,ROW()-116)&lt;&gt;0, AA$3&gt;=INDEX(CapexSalvageMonth,ROW()-116)),0,Z123-AA87)</f>
        <v>0</v>
      </c>
      <c r="AB123" s="75" cm="1">
        <f t="array" ref="AB123">IF(AND(INDEX(CapexSalvageMonth,ROW()-116)&lt;&gt;0, AB$3&gt;=INDEX(CapexSalvageMonth,ROW()-116)),0,AA123-AB87)</f>
        <v>0</v>
      </c>
      <c r="AC123" s="75" cm="1">
        <f t="array" ref="AC123">IF(AND(INDEX(CapexSalvageMonth,ROW()-116)&lt;&gt;0, AC$3&gt;=INDEX(CapexSalvageMonth,ROW()-116)),0,AB123-AC87)</f>
        <v>0</v>
      </c>
      <c r="AD123" s="75" cm="1">
        <f t="array" ref="AD123">IF(AND(INDEX(CapexSalvageMonth,ROW()-116)&lt;&gt;0, AD$3&gt;=INDEX(CapexSalvageMonth,ROW()-116)),0,AC123-AD87)</f>
        <v>0</v>
      </c>
      <c r="AE123" s="75" cm="1">
        <f t="array" ref="AE123">IF(AND(INDEX(CapexSalvageMonth,ROW()-116)&lt;&gt;0, AE$3&gt;=INDEX(CapexSalvageMonth,ROW()-116)),0,AD123-AE87)</f>
        <v>0</v>
      </c>
      <c r="AF123" s="75" cm="1">
        <f t="array" ref="AF123">IF(AND(INDEX(CapexSalvageMonth,ROW()-116)&lt;&gt;0, AF$3&gt;=INDEX(CapexSalvageMonth,ROW()-116)),0,AE123-AF87)</f>
        <v>0</v>
      </c>
      <c r="AG123" s="75" cm="1">
        <f t="array" ref="AG123">IF(AND(INDEX(CapexSalvageMonth,ROW()-116)&lt;&gt;0, AG$3&gt;=INDEX(CapexSalvageMonth,ROW()-116)),0,AF123-AG87)</f>
        <v>0</v>
      </c>
      <c r="AH123" s="76" cm="1">
        <f t="array" ref="AH123">IF(AND(INDEX(CapexSalvageMonth,ROW()-116)&lt;&gt;0, AH$3&gt;=INDEX(CapexSalvageMonth,ROW()-116)),0,AG123-AH87)</f>
        <v>0</v>
      </c>
      <c r="AI123" s="74" cm="1">
        <f t="array" ref="AI123">IF(AND(INDEX(CapexSalvageMonth,ROW()-116)&lt;&gt;0, AI$3&gt;=INDEX(CapexSalvageMonth,ROW()-116)),0,AH123-AI87)</f>
        <v>0</v>
      </c>
      <c r="AJ123" s="75" cm="1">
        <f t="array" ref="AJ123">IF(AND(INDEX(CapexSalvageMonth,ROW()-116)&lt;&gt;0, AJ$3&gt;=INDEX(CapexSalvageMonth,ROW()-116)),0,AI123-AJ87)</f>
        <v>0</v>
      </c>
      <c r="AK123" s="75" cm="1">
        <f t="array" ref="AK123">IF(AND(INDEX(CapexSalvageMonth,ROW()-116)&lt;&gt;0, AK$3&gt;=INDEX(CapexSalvageMonth,ROW()-116)),0,AJ123-AK87)</f>
        <v>0</v>
      </c>
      <c r="AL123" s="75" cm="1">
        <f t="array" ref="AL123">IF(AND(INDEX(CapexSalvageMonth,ROW()-116)&lt;&gt;0, AL$3&gt;=INDEX(CapexSalvageMonth,ROW()-116)),0,AK123-AL87)</f>
        <v>0</v>
      </c>
      <c r="AM123" s="75" cm="1">
        <f t="array" ref="AM123">IF(AND(INDEX(CapexSalvageMonth,ROW()-116)&lt;&gt;0, AM$3&gt;=INDEX(CapexSalvageMonth,ROW()-116)),0,AL123-AM87)</f>
        <v>0</v>
      </c>
      <c r="AN123" s="75" cm="1">
        <f t="array" ref="AN123">IF(AND(INDEX(CapexSalvageMonth,ROW()-116)&lt;&gt;0, AN$3&gt;=INDEX(CapexSalvageMonth,ROW()-116)),0,AM123-AN87)</f>
        <v>0</v>
      </c>
      <c r="AO123" s="75" cm="1">
        <f t="array" ref="AO123">IF(AND(INDEX(CapexSalvageMonth,ROW()-116)&lt;&gt;0, AO$3&gt;=INDEX(CapexSalvageMonth,ROW()-116)),0,AN123-AO87)</f>
        <v>0</v>
      </c>
      <c r="AP123" s="75" cm="1">
        <f t="array" ref="AP123">IF(AND(INDEX(CapexSalvageMonth,ROW()-116)&lt;&gt;0, AP$3&gt;=INDEX(CapexSalvageMonth,ROW()-116)),0,AO123-AP87)</f>
        <v>0</v>
      </c>
      <c r="AQ123" s="75" cm="1">
        <f t="array" ref="AQ123">IF(AND(INDEX(CapexSalvageMonth,ROW()-116)&lt;&gt;0, AQ$3&gt;=INDEX(CapexSalvageMonth,ROW()-116)),0,AP123-AQ87)</f>
        <v>0</v>
      </c>
      <c r="AR123" s="75" cm="1">
        <f t="array" ref="AR123">IF(AND(INDEX(CapexSalvageMonth,ROW()-116)&lt;&gt;0, AR$3&gt;=INDEX(CapexSalvageMonth,ROW()-116)),0,AQ123-AR87)</f>
        <v>0</v>
      </c>
      <c r="AS123" s="75" cm="1">
        <f t="array" ref="AS123">IF(AND(INDEX(CapexSalvageMonth,ROW()-116)&lt;&gt;0, AS$3&gt;=INDEX(CapexSalvageMonth,ROW()-116)),0,AR123-AS87)</f>
        <v>0</v>
      </c>
      <c r="AT123" s="76" cm="1">
        <f t="array" ref="AT123">IF(AND(INDEX(CapexSalvageMonth,ROW()-116)&lt;&gt;0, AT$3&gt;=INDEX(CapexSalvageMonth,ROW()-116)),0,AS123-AT87)</f>
        <v>0</v>
      </c>
      <c r="AU123" s="74" cm="1">
        <f t="array" ref="AU123">IF(AND(INDEX(CapexSalvageMonth,ROW()-116)&lt;&gt;0, AU$3&gt;=INDEX(CapexSalvageMonth,ROW()-116)),0,AT123-AU87)</f>
        <v>0</v>
      </c>
      <c r="AV123" s="75" cm="1">
        <f t="array" ref="AV123">IF(AND(INDEX(CapexSalvageMonth,ROW()-116)&lt;&gt;0, AV$3&gt;=INDEX(CapexSalvageMonth,ROW()-116)),0,AU123-AV87)</f>
        <v>0</v>
      </c>
      <c r="AW123" s="75" cm="1">
        <f t="array" ref="AW123">IF(AND(INDEX(CapexSalvageMonth,ROW()-116)&lt;&gt;0, AW$3&gt;=INDEX(CapexSalvageMonth,ROW()-116)),0,AV123-AW87)</f>
        <v>0</v>
      </c>
      <c r="AX123" s="75" cm="1">
        <f t="array" ref="AX123">IF(AND(INDEX(CapexSalvageMonth,ROW()-116)&lt;&gt;0, AX$3&gt;=INDEX(CapexSalvageMonth,ROW()-116)),0,AW123-AX87)</f>
        <v>0</v>
      </c>
      <c r="AY123" s="75" cm="1">
        <f t="array" ref="AY123">IF(AND(INDEX(CapexSalvageMonth,ROW()-116)&lt;&gt;0, AY$3&gt;=INDEX(CapexSalvageMonth,ROW()-116)),0,AX123-AY87)</f>
        <v>0</v>
      </c>
      <c r="AZ123" s="75" cm="1">
        <f t="array" ref="AZ123">IF(AND(INDEX(CapexSalvageMonth,ROW()-116)&lt;&gt;0, AZ$3&gt;=INDEX(CapexSalvageMonth,ROW()-116)),0,AY123-AZ87)</f>
        <v>0</v>
      </c>
      <c r="BA123" s="75" cm="1">
        <f t="array" ref="BA123">IF(AND(INDEX(CapexSalvageMonth,ROW()-116)&lt;&gt;0, BA$3&gt;=INDEX(CapexSalvageMonth,ROW()-116)),0,AZ123-BA87)</f>
        <v>0</v>
      </c>
      <c r="BB123" s="75" cm="1">
        <f t="array" ref="BB123">IF(AND(INDEX(CapexSalvageMonth,ROW()-116)&lt;&gt;0, BB$3&gt;=INDEX(CapexSalvageMonth,ROW()-116)),0,BA123-BB87)</f>
        <v>0</v>
      </c>
      <c r="BC123" s="75" cm="1">
        <f t="array" ref="BC123">IF(AND(INDEX(CapexSalvageMonth,ROW()-116)&lt;&gt;0, BC$3&gt;=INDEX(CapexSalvageMonth,ROW()-116)),0,BB123-BC87)</f>
        <v>0</v>
      </c>
      <c r="BD123" s="75" cm="1">
        <f t="array" ref="BD123">IF(AND(INDEX(CapexSalvageMonth,ROW()-116)&lt;&gt;0, BD$3&gt;=INDEX(CapexSalvageMonth,ROW()-116)),0,BC123-BD87)</f>
        <v>0</v>
      </c>
      <c r="BE123" s="75" cm="1">
        <f t="array" ref="BE123">IF(AND(INDEX(CapexSalvageMonth,ROW()-116)&lt;&gt;0, BE$3&gt;=INDEX(CapexSalvageMonth,ROW()-116)),0,BD123-BE87)</f>
        <v>0</v>
      </c>
      <c r="BF123" s="76" cm="1">
        <f t="array" ref="BF123">IF(AND(INDEX(CapexSalvageMonth,ROW()-116)&lt;&gt;0, BF$3&gt;=INDEX(CapexSalvageMonth,ROW()-116)),0,BE123-BF87)</f>
        <v>0</v>
      </c>
      <c r="BG123" s="74" cm="1">
        <f t="array" ref="BG123">IF(AND(INDEX(CapexSalvageMonth,ROW()-116)&lt;&gt;0, BG$3&gt;=INDEX(CapexSalvageMonth,ROW()-116)),0,BF123-BG87)</f>
        <v>0</v>
      </c>
      <c r="BH123" s="75" cm="1">
        <f t="array" ref="BH123">IF(AND(INDEX(CapexSalvageMonth,ROW()-116)&lt;&gt;0, BH$3&gt;=INDEX(CapexSalvageMonth,ROW()-116)),0,BG123-BH87)</f>
        <v>0</v>
      </c>
      <c r="BI123" s="75" cm="1">
        <f t="array" ref="BI123">IF(AND(INDEX(CapexSalvageMonth,ROW()-116)&lt;&gt;0, BI$3&gt;=INDEX(CapexSalvageMonth,ROW()-116)),0,BH123-BI87)</f>
        <v>0</v>
      </c>
      <c r="BJ123" s="75" cm="1">
        <f t="array" ref="BJ123">IF(AND(INDEX(CapexSalvageMonth,ROW()-116)&lt;&gt;0, BJ$3&gt;=INDEX(CapexSalvageMonth,ROW()-116)),0,BI123-BJ87)</f>
        <v>0</v>
      </c>
      <c r="BK123" s="75" cm="1">
        <f t="array" ref="BK123">IF(AND(INDEX(CapexSalvageMonth,ROW()-116)&lt;&gt;0, BK$3&gt;=INDEX(CapexSalvageMonth,ROW()-116)),0,BJ123-BK87)</f>
        <v>0</v>
      </c>
      <c r="BL123" s="75" cm="1">
        <f t="array" ref="BL123">IF(AND(INDEX(CapexSalvageMonth,ROW()-116)&lt;&gt;0, BL$3&gt;=INDEX(CapexSalvageMonth,ROW()-116)),0,BK123-BL87)</f>
        <v>0</v>
      </c>
      <c r="BM123" s="75" cm="1">
        <f t="array" ref="BM123">IF(AND(INDEX(CapexSalvageMonth,ROW()-116)&lt;&gt;0, BM$3&gt;=INDEX(CapexSalvageMonth,ROW()-116)),0,BL123-BM87)</f>
        <v>0</v>
      </c>
      <c r="BN123" s="75" cm="1">
        <f t="array" ref="BN123">IF(AND(INDEX(CapexSalvageMonth,ROW()-116)&lt;&gt;0, BN$3&gt;=INDEX(CapexSalvageMonth,ROW()-116)),0,BM123-BN87)</f>
        <v>0</v>
      </c>
      <c r="BO123" s="75" cm="1">
        <f t="array" ref="BO123">IF(AND(INDEX(CapexSalvageMonth,ROW()-116)&lt;&gt;0, BO$3&gt;=INDEX(CapexSalvageMonth,ROW()-116)),0,BN123-BO87)</f>
        <v>0</v>
      </c>
      <c r="BP123" s="75" cm="1">
        <f t="array" ref="BP123">IF(AND(INDEX(CapexSalvageMonth,ROW()-116)&lt;&gt;0, BP$3&gt;=INDEX(CapexSalvageMonth,ROW()-116)),0,BO123-BP87)</f>
        <v>0</v>
      </c>
      <c r="BQ123" s="75" cm="1">
        <f t="array" ref="BQ123">IF(AND(INDEX(CapexSalvageMonth,ROW()-116)&lt;&gt;0, BQ$3&gt;=INDEX(CapexSalvageMonth,ROW()-116)),0,BP123-BQ87)</f>
        <v>0</v>
      </c>
      <c r="BR123" s="76" cm="1">
        <f t="array" ref="BR123">IF(AND(INDEX(CapexSalvageMonth,ROW()-116)&lt;&gt;0, BR$3&gt;=INDEX(CapexSalvageMonth,ROW()-116)),0,BQ123-BR87)</f>
        <v>0</v>
      </c>
    </row>
    <row r="124" spans="1:70" hidden="1" x14ac:dyDescent="0.25">
      <c r="C124" s="72">
        <f t="shared" si="53"/>
        <v>0</v>
      </c>
      <c r="E124" s="73">
        <f t="shared" si="54"/>
        <v>0</v>
      </c>
      <c r="F124" s="73">
        <f t="shared" si="55"/>
        <v>0</v>
      </c>
      <c r="G124" s="73">
        <f t="shared" si="56"/>
        <v>0</v>
      </c>
      <c r="H124" s="73">
        <f t="shared" si="57"/>
        <v>0</v>
      </c>
      <c r="I124" s="73">
        <f t="shared" si="58"/>
        <v>0</v>
      </c>
      <c r="K124" s="74" cm="1">
        <f t="array" ref="K124">IF(AND(INDEX(CapexSalvageMonth,ROW()-116)&lt;&gt;0, K$3&gt;=INDEX(CapexSalvageMonth,ROW()-116)),0,-K88)</f>
        <v>0</v>
      </c>
      <c r="L124" s="75" cm="1">
        <f t="array" ref="L124">IF(AND(INDEX(CapexSalvageMonth,ROW()-116)&lt;&gt;0, L$3&gt;=INDEX(CapexSalvageMonth,ROW()-116)),0,K124-L88)</f>
        <v>0</v>
      </c>
      <c r="M124" s="75" cm="1">
        <f t="array" ref="M124">IF(AND(INDEX(CapexSalvageMonth,ROW()-116)&lt;&gt;0, M$3&gt;=INDEX(CapexSalvageMonth,ROW()-116)),0,L124-M88)</f>
        <v>0</v>
      </c>
      <c r="N124" s="75" cm="1">
        <f t="array" ref="N124">IF(AND(INDEX(CapexSalvageMonth,ROW()-116)&lt;&gt;0, N$3&gt;=INDEX(CapexSalvageMonth,ROW()-116)),0,M124-N88)</f>
        <v>0</v>
      </c>
      <c r="O124" s="75" cm="1">
        <f t="array" ref="O124">IF(AND(INDEX(CapexSalvageMonth,ROW()-116)&lt;&gt;0, O$3&gt;=INDEX(CapexSalvageMonth,ROW()-116)),0,N124-O88)</f>
        <v>0</v>
      </c>
      <c r="P124" s="75" cm="1">
        <f t="array" ref="P124">IF(AND(INDEX(CapexSalvageMonth,ROW()-116)&lt;&gt;0, P$3&gt;=INDEX(CapexSalvageMonth,ROW()-116)),0,O124-P88)</f>
        <v>0</v>
      </c>
      <c r="Q124" s="75" cm="1">
        <f t="array" ref="Q124">IF(AND(INDEX(CapexSalvageMonth,ROW()-116)&lt;&gt;0, Q$3&gt;=INDEX(CapexSalvageMonth,ROW()-116)),0,P124-Q88)</f>
        <v>0</v>
      </c>
      <c r="R124" s="75" cm="1">
        <f t="array" ref="R124">IF(AND(INDEX(CapexSalvageMonth,ROW()-116)&lt;&gt;0, R$3&gt;=INDEX(CapexSalvageMonth,ROW()-116)),0,Q124-R88)</f>
        <v>0</v>
      </c>
      <c r="S124" s="75" cm="1">
        <f t="array" ref="S124">IF(AND(INDEX(CapexSalvageMonth,ROW()-116)&lt;&gt;0, S$3&gt;=INDEX(CapexSalvageMonth,ROW()-116)),0,R124-S88)</f>
        <v>0</v>
      </c>
      <c r="T124" s="75" cm="1">
        <f t="array" ref="T124">IF(AND(INDEX(CapexSalvageMonth,ROW()-116)&lt;&gt;0, T$3&gt;=INDEX(CapexSalvageMonth,ROW()-116)),0,S124-T88)</f>
        <v>0</v>
      </c>
      <c r="U124" s="75" cm="1">
        <f t="array" ref="U124">IF(AND(INDEX(CapexSalvageMonth,ROW()-116)&lt;&gt;0, U$3&gt;=INDEX(CapexSalvageMonth,ROW()-116)),0,T124-U88)</f>
        <v>0</v>
      </c>
      <c r="V124" s="76" cm="1">
        <f t="array" ref="V124">IF(AND(INDEX(CapexSalvageMonth,ROW()-116)&lt;&gt;0, V$3&gt;=INDEX(CapexSalvageMonth,ROW()-116)),0,U124-V88)</f>
        <v>0</v>
      </c>
      <c r="W124" s="74" cm="1">
        <f t="array" ref="W124">IF(AND(INDEX(CapexSalvageMonth,ROW()-116)&lt;&gt;0, W$3&gt;=INDEX(CapexSalvageMonth,ROW()-116)),0,V124-W88)</f>
        <v>0</v>
      </c>
      <c r="X124" s="75" cm="1">
        <f t="array" ref="X124">IF(AND(INDEX(CapexSalvageMonth,ROW()-116)&lt;&gt;0, X$3&gt;=INDEX(CapexSalvageMonth,ROW()-116)),0,W124-X88)</f>
        <v>0</v>
      </c>
      <c r="Y124" s="75" cm="1">
        <f t="array" ref="Y124">IF(AND(INDEX(CapexSalvageMonth,ROW()-116)&lt;&gt;0, Y$3&gt;=INDEX(CapexSalvageMonth,ROW()-116)),0,X124-Y88)</f>
        <v>0</v>
      </c>
      <c r="Z124" s="75" cm="1">
        <f t="array" ref="Z124">IF(AND(INDEX(CapexSalvageMonth,ROW()-116)&lt;&gt;0, Z$3&gt;=INDEX(CapexSalvageMonth,ROW()-116)),0,Y124-Z88)</f>
        <v>0</v>
      </c>
      <c r="AA124" s="75" cm="1">
        <f t="array" ref="AA124">IF(AND(INDEX(CapexSalvageMonth,ROW()-116)&lt;&gt;0, AA$3&gt;=INDEX(CapexSalvageMonth,ROW()-116)),0,Z124-AA88)</f>
        <v>0</v>
      </c>
      <c r="AB124" s="75" cm="1">
        <f t="array" ref="AB124">IF(AND(INDEX(CapexSalvageMonth,ROW()-116)&lt;&gt;0, AB$3&gt;=INDEX(CapexSalvageMonth,ROW()-116)),0,AA124-AB88)</f>
        <v>0</v>
      </c>
      <c r="AC124" s="75" cm="1">
        <f t="array" ref="AC124">IF(AND(INDEX(CapexSalvageMonth,ROW()-116)&lt;&gt;0, AC$3&gt;=INDEX(CapexSalvageMonth,ROW()-116)),0,AB124-AC88)</f>
        <v>0</v>
      </c>
      <c r="AD124" s="75" cm="1">
        <f t="array" ref="AD124">IF(AND(INDEX(CapexSalvageMonth,ROW()-116)&lt;&gt;0, AD$3&gt;=INDEX(CapexSalvageMonth,ROW()-116)),0,AC124-AD88)</f>
        <v>0</v>
      </c>
      <c r="AE124" s="75" cm="1">
        <f t="array" ref="AE124">IF(AND(INDEX(CapexSalvageMonth,ROW()-116)&lt;&gt;0, AE$3&gt;=INDEX(CapexSalvageMonth,ROW()-116)),0,AD124-AE88)</f>
        <v>0</v>
      </c>
      <c r="AF124" s="75" cm="1">
        <f t="array" ref="AF124">IF(AND(INDEX(CapexSalvageMonth,ROW()-116)&lt;&gt;0, AF$3&gt;=INDEX(CapexSalvageMonth,ROW()-116)),0,AE124-AF88)</f>
        <v>0</v>
      </c>
      <c r="AG124" s="75" cm="1">
        <f t="array" ref="AG124">IF(AND(INDEX(CapexSalvageMonth,ROW()-116)&lt;&gt;0, AG$3&gt;=INDEX(CapexSalvageMonth,ROW()-116)),0,AF124-AG88)</f>
        <v>0</v>
      </c>
      <c r="AH124" s="76" cm="1">
        <f t="array" ref="AH124">IF(AND(INDEX(CapexSalvageMonth,ROW()-116)&lt;&gt;0, AH$3&gt;=INDEX(CapexSalvageMonth,ROW()-116)),0,AG124-AH88)</f>
        <v>0</v>
      </c>
      <c r="AI124" s="74" cm="1">
        <f t="array" ref="AI124">IF(AND(INDEX(CapexSalvageMonth,ROW()-116)&lt;&gt;0, AI$3&gt;=INDEX(CapexSalvageMonth,ROW()-116)),0,AH124-AI88)</f>
        <v>0</v>
      </c>
      <c r="AJ124" s="75" cm="1">
        <f t="array" ref="AJ124">IF(AND(INDEX(CapexSalvageMonth,ROW()-116)&lt;&gt;0, AJ$3&gt;=INDEX(CapexSalvageMonth,ROW()-116)),0,AI124-AJ88)</f>
        <v>0</v>
      </c>
      <c r="AK124" s="75" cm="1">
        <f t="array" ref="AK124">IF(AND(INDEX(CapexSalvageMonth,ROW()-116)&lt;&gt;0, AK$3&gt;=INDEX(CapexSalvageMonth,ROW()-116)),0,AJ124-AK88)</f>
        <v>0</v>
      </c>
      <c r="AL124" s="75" cm="1">
        <f t="array" ref="AL124">IF(AND(INDEX(CapexSalvageMonth,ROW()-116)&lt;&gt;0, AL$3&gt;=INDEX(CapexSalvageMonth,ROW()-116)),0,AK124-AL88)</f>
        <v>0</v>
      </c>
      <c r="AM124" s="75" cm="1">
        <f t="array" ref="AM124">IF(AND(INDEX(CapexSalvageMonth,ROW()-116)&lt;&gt;0, AM$3&gt;=INDEX(CapexSalvageMonth,ROW()-116)),0,AL124-AM88)</f>
        <v>0</v>
      </c>
      <c r="AN124" s="75" cm="1">
        <f t="array" ref="AN124">IF(AND(INDEX(CapexSalvageMonth,ROW()-116)&lt;&gt;0, AN$3&gt;=INDEX(CapexSalvageMonth,ROW()-116)),0,AM124-AN88)</f>
        <v>0</v>
      </c>
      <c r="AO124" s="75" cm="1">
        <f t="array" ref="AO124">IF(AND(INDEX(CapexSalvageMonth,ROW()-116)&lt;&gt;0, AO$3&gt;=INDEX(CapexSalvageMonth,ROW()-116)),0,AN124-AO88)</f>
        <v>0</v>
      </c>
      <c r="AP124" s="75" cm="1">
        <f t="array" ref="AP124">IF(AND(INDEX(CapexSalvageMonth,ROW()-116)&lt;&gt;0, AP$3&gt;=INDEX(CapexSalvageMonth,ROW()-116)),0,AO124-AP88)</f>
        <v>0</v>
      </c>
      <c r="AQ124" s="75" cm="1">
        <f t="array" ref="AQ124">IF(AND(INDEX(CapexSalvageMonth,ROW()-116)&lt;&gt;0, AQ$3&gt;=INDEX(CapexSalvageMonth,ROW()-116)),0,AP124-AQ88)</f>
        <v>0</v>
      </c>
      <c r="AR124" s="75" cm="1">
        <f t="array" ref="AR124">IF(AND(INDEX(CapexSalvageMonth,ROW()-116)&lt;&gt;0, AR$3&gt;=INDEX(CapexSalvageMonth,ROW()-116)),0,AQ124-AR88)</f>
        <v>0</v>
      </c>
      <c r="AS124" s="75" cm="1">
        <f t="array" ref="AS124">IF(AND(INDEX(CapexSalvageMonth,ROW()-116)&lt;&gt;0, AS$3&gt;=INDEX(CapexSalvageMonth,ROW()-116)),0,AR124-AS88)</f>
        <v>0</v>
      </c>
      <c r="AT124" s="76" cm="1">
        <f t="array" ref="AT124">IF(AND(INDEX(CapexSalvageMonth,ROW()-116)&lt;&gt;0, AT$3&gt;=INDEX(CapexSalvageMonth,ROW()-116)),0,AS124-AT88)</f>
        <v>0</v>
      </c>
      <c r="AU124" s="74" cm="1">
        <f t="array" ref="AU124">IF(AND(INDEX(CapexSalvageMonth,ROW()-116)&lt;&gt;0, AU$3&gt;=INDEX(CapexSalvageMonth,ROW()-116)),0,AT124-AU88)</f>
        <v>0</v>
      </c>
      <c r="AV124" s="75" cm="1">
        <f t="array" ref="AV124">IF(AND(INDEX(CapexSalvageMonth,ROW()-116)&lt;&gt;0, AV$3&gt;=INDEX(CapexSalvageMonth,ROW()-116)),0,AU124-AV88)</f>
        <v>0</v>
      </c>
      <c r="AW124" s="75" cm="1">
        <f t="array" ref="AW124">IF(AND(INDEX(CapexSalvageMonth,ROW()-116)&lt;&gt;0, AW$3&gt;=INDEX(CapexSalvageMonth,ROW()-116)),0,AV124-AW88)</f>
        <v>0</v>
      </c>
      <c r="AX124" s="75" cm="1">
        <f t="array" ref="AX124">IF(AND(INDEX(CapexSalvageMonth,ROW()-116)&lt;&gt;0, AX$3&gt;=INDEX(CapexSalvageMonth,ROW()-116)),0,AW124-AX88)</f>
        <v>0</v>
      </c>
      <c r="AY124" s="75" cm="1">
        <f t="array" ref="AY124">IF(AND(INDEX(CapexSalvageMonth,ROW()-116)&lt;&gt;0, AY$3&gt;=INDEX(CapexSalvageMonth,ROW()-116)),0,AX124-AY88)</f>
        <v>0</v>
      </c>
      <c r="AZ124" s="75" cm="1">
        <f t="array" ref="AZ124">IF(AND(INDEX(CapexSalvageMonth,ROW()-116)&lt;&gt;0, AZ$3&gt;=INDEX(CapexSalvageMonth,ROW()-116)),0,AY124-AZ88)</f>
        <v>0</v>
      </c>
      <c r="BA124" s="75" cm="1">
        <f t="array" ref="BA124">IF(AND(INDEX(CapexSalvageMonth,ROW()-116)&lt;&gt;0, BA$3&gt;=INDEX(CapexSalvageMonth,ROW()-116)),0,AZ124-BA88)</f>
        <v>0</v>
      </c>
      <c r="BB124" s="75" cm="1">
        <f t="array" ref="BB124">IF(AND(INDEX(CapexSalvageMonth,ROW()-116)&lt;&gt;0, BB$3&gt;=INDEX(CapexSalvageMonth,ROW()-116)),0,BA124-BB88)</f>
        <v>0</v>
      </c>
      <c r="BC124" s="75" cm="1">
        <f t="array" ref="BC124">IF(AND(INDEX(CapexSalvageMonth,ROW()-116)&lt;&gt;0, BC$3&gt;=INDEX(CapexSalvageMonth,ROW()-116)),0,BB124-BC88)</f>
        <v>0</v>
      </c>
      <c r="BD124" s="75" cm="1">
        <f t="array" ref="BD124">IF(AND(INDEX(CapexSalvageMonth,ROW()-116)&lt;&gt;0, BD$3&gt;=INDEX(CapexSalvageMonth,ROW()-116)),0,BC124-BD88)</f>
        <v>0</v>
      </c>
      <c r="BE124" s="75" cm="1">
        <f t="array" ref="BE124">IF(AND(INDEX(CapexSalvageMonth,ROW()-116)&lt;&gt;0, BE$3&gt;=INDEX(CapexSalvageMonth,ROW()-116)),0,BD124-BE88)</f>
        <v>0</v>
      </c>
      <c r="BF124" s="76" cm="1">
        <f t="array" ref="BF124">IF(AND(INDEX(CapexSalvageMonth,ROW()-116)&lt;&gt;0, BF$3&gt;=INDEX(CapexSalvageMonth,ROW()-116)),0,BE124-BF88)</f>
        <v>0</v>
      </c>
      <c r="BG124" s="74" cm="1">
        <f t="array" ref="BG124">IF(AND(INDEX(CapexSalvageMonth,ROW()-116)&lt;&gt;0, BG$3&gt;=INDEX(CapexSalvageMonth,ROW()-116)),0,BF124-BG88)</f>
        <v>0</v>
      </c>
      <c r="BH124" s="75" cm="1">
        <f t="array" ref="BH124">IF(AND(INDEX(CapexSalvageMonth,ROW()-116)&lt;&gt;0, BH$3&gt;=INDEX(CapexSalvageMonth,ROW()-116)),0,BG124-BH88)</f>
        <v>0</v>
      </c>
      <c r="BI124" s="75" cm="1">
        <f t="array" ref="BI124">IF(AND(INDEX(CapexSalvageMonth,ROW()-116)&lt;&gt;0, BI$3&gt;=INDEX(CapexSalvageMonth,ROW()-116)),0,BH124-BI88)</f>
        <v>0</v>
      </c>
      <c r="BJ124" s="75" cm="1">
        <f t="array" ref="BJ124">IF(AND(INDEX(CapexSalvageMonth,ROW()-116)&lt;&gt;0, BJ$3&gt;=INDEX(CapexSalvageMonth,ROW()-116)),0,BI124-BJ88)</f>
        <v>0</v>
      </c>
      <c r="BK124" s="75" cm="1">
        <f t="array" ref="BK124">IF(AND(INDEX(CapexSalvageMonth,ROW()-116)&lt;&gt;0, BK$3&gt;=INDEX(CapexSalvageMonth,ROW()-116)),0,BJ124-BK88)</f>
        <v>0</v>
      </c>
      <c r="BL124" s="75" cm="1">
        <f t="array" ref="BL124">IF(AND(INDEX(CapexSalvageMonth,ROW()-116)&lt;&gt;0, BL$3&gt;=INDEX(CapexSalvageMonth,ROW()-116)),0,BK124-BL88)</f>
        <v>0</v>
      </c>
      <c r="BM124" s="75" cm="1">
        <f t="array" ref="BM124">IF(AND(INDEX(CapexSalvageMonth,ROW()-116)&lt;&gt;0, BM$3&gt;=INDEX(CapexSalvageMonth,ROW()-116)),0,BL124-BM88)</f>
        <v>0</v>
      </c>
      <c r="BN124" s="75" cm="1">
        <f t="array" ref="BN124">IF(AND(INDEX(CapexSalvageMonth,ROW()-116)&lt;&gt;0, BN$3&gt;=INDEX(CapexSalvageMonth,ROW()-116)),0,BM124-BN88)</f>
        <v>0</v>
      </c>
      <c r="BO124" s="75" cm="1">
        <f t="array" ref="BO124">IF(AND(INDEX(CapexSalvageMonth,ROW()-116)&lt;&gt;0, BO$3&gt;=INDEX(CapexSalvageMonth,ROW()-116)),0,BN124-BO88)</f>
        <v>0</v>
      </c>
      <c r="BP124" s="75" cm="1">
        <f t="array" ref="BP124">IF(AND(INDEX(CapexSalvageMonth,ROW()-116)&lt;&gt;0, BP$3&gt;=INDEX(CapexSalvageMonth,ROW()-116)),0,BO124-BP88)</f>
        <v>0</v>
      </c>
      <c r="BQ124" s="75" cm="1">
        <f t="array" ref="BQ124">IF(AND(INDEX(CapexSalvageMonth,ROW()-116)&lt;&gt;0, BQ$3&gt;=INDEX(CapexSalvageMonth,ROW()-116)),0,BP124-BQ88)</f>
        <v>0</v>
      </c>
      <c r="BR124" s="76" cm="1">
        <f t="array" ref="BR124">IF(AND(INDEX(CapexSalvageMonth,ROW()-116)&lt;&gt;0, BR$3&gt;=INDEX(CapexSalvageMonth,ROW()-116)),0,BQ124-BR88)</f>
        <v>0</v>
      </c>
    </row>
    <row r="125" spans="1:70" hidden="1" x14ac:dyDescent="0.25">
      <c r="C125" s="72">
        <f t="shared" si="53"/>
        <v>0</v>
      </c>
      <c r="E125" s="73">
        <f t="shared" si="54"/>
        <v>0</v>
      </c>
      <c r="F125" s="73">
        <f t="shared" si="55"/>
        <v>0</v>
      </c>
      <c r="G125" s="73">
        <f t="shared" si="56"/>
        <v>0</v>
      </c>
      <c r="H125" s="73">
        <f t="shared" si="57"/>
        <v>0</v>
      </c>
      <c r="I125" s="73">
        <f t="shared" si="58"/>
        <v>0</v>
      </c>
      <c r="K125" s="74" cm="1">
        <f t="array" ref="K125">IF(AND(INDEX(CapexSalvageMonth,ROW()-116)&lt;&gt;0, K$3&gt;=INDEX(CapexSalvageMonth,ROW()-116)),0,-K89)</f>
        <v>0</v>
      </c>
      <c r="L125" s="75" cm="1">
        <f t="array" ref="L125">IF(AND(INDEX(CapexSalvageMonth,ROW()-116)&lt;&gt;0, L$3&gt;=INDEX(CapexSalvageMonth,ROW()-116)),0,K125-L89)</f>
        <v>0</v>
      </c>
      <c r="M125" s="75" cm="1">
        <f t="array" ref="M125">IF(AND(INDEX(CapexSalvageMonth,ROW()-116)&lt;&gt;0, M$3&gt;=INDEX(CapexSalvageMonth,ROW()-116)),0,L125-M89)</f>
        <v>0</v>
      </c>
      <c r="N125" s="75" cm="1">
        <f t="array" ref="N125">IF(AND(INDEX(CapexSalvageMonth,ROW()-116)&lt;&gt;0, N$3&gt;=INDEX(CapexSalvageMonth,ROW()-116)),0,M125-N89)</f>
        <v>0</v>
      </c>
      <c r="O125" s="75" cm="1">
        <f t="array" ref="O125">IF(AND(INDEX(CapexSalvageMonth,ROW()-116)&lt;&gt;0, O$3&gt;=INDEX(CapexSalvageMonth,ROW()-116)),0,N125-O89)</f>
        <v>0</v>
      </c>
      <c r="P125" s="75" cm="1">
        <f t="array" ref="P125">IF(AND(INDEX(CapexSalvageMonth,ROW()-116)&lt;&gt;0, P$3&gt;=INDEX(CapexSalvageMonth,ROW()-116)),0,O125-P89)</f>
        <v>0</v>
      </c>
      <c r="Q125" s="75" cm="1">
        <f t="array" ref="Q125">IF(AND(INDEX(CapexSalvageMonth,ROW()-116)&lt;&gt;0, Q$3&gt;=INDEX(CapexSalvageMonth,ROW()-116)),0,P125-Q89)</f>
        <v>0</v>
      </c>
      <c r="R125" s="75" cm="1">
        <f t="array" ref="R125">IF(AND(INDEX(CapexSalvageMonth,ROW()-116)&lt;&gt;0, R$3&gt;=INDEX(CapexSalvageMonth,ROW()-116)),0,Q125-R89)</f>
        <v>0</v>
      </c>
      <c r="S125" s="75" cm="1">
        <f t="array" ref="S125">IF(AND(INDEX(CapexSalvageMonth,ROW()-116)&lt;&gt;0, S$3&gt;=INDEX(CapexSalvageMonth,ROW()-116)),0,R125-S89)</f>
        <v>0</v>
      </c>
      <c r="T125" s="75" cm="1">
        <f t="array" ref="T125">IF(AND(INDEX(CapexSalvageMonth,ROW()-116)&lt;&gt;0, T$3&gt;=INDEX(CapexSalvageMonth,ROW()-116)),0,S125-T89)</f>
        <v>0</v>
      </c>
      <c r="U125" s="75" cm="1">
        <f t="array" ref="U125">IF(AND(INDEX(CapexSalvageMonth,ROW()-116)&lt;&gt;0, U$3&gt;=INDEX(CapexSalvageMonth,ROW()-116)),0,T125-U89)</f>
        <v>0</v>
      </c>
      <c r="V125" s="76" cm="1">
        <f t="array" ref="V125">IF(AND(INDEX(CapexSalvageMonth,ROW()-116)&lt;&gt;0, V$3&gt;=INDEX(CapexSalvageMonth,ROW()-116)),0,U125-V89)</f>
        <v>0</v>
      </c>
      <c r="W125" s="74" cm="1">
        <f t="array" ref="W125">IF(AND(INDEX(CapexSalvageMonth,ROW()-116)&lt;&gt;0, W$3&gt;=INDEX(CapexSalvageMonth,ROW()-116)),0,V125-W89)</f>
        <v>0</v>
      </c>
      <c r="X125" s="75" cm="1">
        <f t="array" ref="X125">IF(AND(INDEX(CapexSalvageMonth,ROW()-116)&lt;&gt;0, X$3&gt;=INDEX(CapexSalvageMonth,ROW()-116)),0,W125-X89)</f>
        <v>0</v>
      </c>
      <c r="Y125" s="75" cm="1">
        <f t="array" ref="Y125">IF(AND(INDEX(CapexSalvageMonth,ROW()-116)&lt;&gt;0, Y$3&gt;=INDEX(CapexSalvageMonth,ROW()-116)),0,X125-Y89)</f>
        <v>0</v>
      </c>
      <c r="Z125" s="75" cm="1">
        <f t="array" ref="Z125">IF(AND(INDEX(CapexSalvageMonth,ROW()-116)&lt;&gt;0, Z$3&gt;=INDEX(CapexSalvageMonth,ROW()-116)),0,Y125-Z89)</f>
        <v>0</v>
      </c>
      <c r="AA125" s="75" cm="1">
        <f t="array" ref="AA125">IF(AND(INDEX(CapexSalvageMonth,ROW()-116)&lt;&gt;0, AA$3&gt;=INDEX(CapexSalvageMonth,ROW()-116)),0,Z125-AA89)</f>
        <v>0</v>
      </c>
      <c r="AB125" s="75" cm="1">
        <f t="array" ref="AB125">IF(AND(INDEX(CapexSalvageMonth,ROW()-116)&lt;&gt;0, AB$3&gt;=INDEX(CapexSalvageMonth,ROW()-116)),0,AA125-AB89)</f>
        <v>0</v>
      </c>
      <c r="AC125" s="75" cm="1">
        <f t="array" ref="AC125">IF(AND(INDEX(CapexSalvageMonth,ROW()-116)&lt;&gt;0, AC$3&gt;=INDEX(CapexSalvageMonth,ROW()-116)),0,AB125-AC89)</f>
        <v>0</v>
      </c>
      <c r="AD125" s="75" cm="1">
        <f t="array" ref="AD125">IF(AND(INDEX(CapexSalvageMonth,ROW()-116)&lt;&gt;0, AD$3&gt;=INDEX(CapexSalvageMonth,ROW()-116)),0,AC125-AD89)</f>
        <v>0</v>
      </c>
      <c r="AE125" s="75" cm="1">
        <f t="array" ref="AE125">IF(AND(INDEX(CapexSalvageMonth,ROW()-116)&lt;&gt;0, AE$3&gt;=INDEX(CapexSalvageMonth,ROW()-116)),0,AD125-AE89)</f>
        <v>0</v>
      </c>
      <c r="AF125" s="75" cm="1">
        <f t="array" ref="AF125">IF(AND(INDEX(CapexSalvageMonth,ROW()-116)&lt;&gt;0, AF$3&gt;=INDEX(CapexSalvageMonth,ROW()-116)),0,AE125-AF89)</f>
        <v>0</v>
      </c>
      <c r="AG125" s="75" cm="1">
        <f t="array" ref="AG125">IF(AND(INDEX(CapexSalvageMonth,ROW()-116)&lt;&gt;0, AG$3&gt;=INDEX(CapexSalvageMonth,ROW()-116)),0,AF125-AG89)</f>
        <v>0</v>
      </c>
      <c r="AH125" s="76" cm="1">
        <f t="array" ref="AH125">IF(AND(INDEX(CapexSalvageMonth,ROW()-116)&lt;&gt;0, AH$3&gt;=INDEX(CapexSalvageMonth,ROW()-116)),0,AG125-AH89)</f>
        <v>0</v>
      </c>
      <c r="AI125" s="74" cm="1">
        <f t="array" ref="AI125">IF(AND(INDEX(CapexSalvageMonth,ROW()-116)&lt;&gt;0, AI$3&gt;=INDEX(CapexSalvageMonth,ROW()-116)),0,AH125-AI89)</f>
        <v>0</v>
      </c>
      <c r="AJ125" s="75" cm="1">
        <f t="array" ref="AJ125">IF(AND(INDEX(CapexSalvageMonth,ROW()-116)&lt;&gt;0, AJ$3&gt;=INDEX(CapexSalvageMonth,ROW()-116)),0,AI125-AJ89)</f>
        <v>0</v>
      </c>
      <c r="AK125" s="75" cm="1">
        <f t="array" ref="AK125">IF(AND(INDEX(CapexSalvageMonth,ROW()-116)&lt;&gt;0, AK$3&gt;=INDEX(CapexSalvageMonth,ROW()-116)),0,AJ125-AK89)</f>
        <v>0</v>
      </c>
      <c r="AL125" s="75" cm="1">
        <f t="array" ref="AL125">IF(AND(INDEX(CapexSalvageMonth,ROW()-116)&lt;&gt;0, AL$3&gt;=INDEX(CapexSalvageMonth,ROW()-116)),0,AK125-AL89)</f>
        <v>0</v>
      </c>
      <c r="AM125" s="75" cm="1">
        <f t="array" ref="AM125">IF(AND(INDEX(CapexSalvageMonth,ROW()-116)&lt;&gt;0, AM$3&gt;=INDEX(CapexSalvageMonth,ROW()-116)),0,AL125-AM89)</f>
        <v>0</v>
      </c>
      <c r="AN125" s="75" cm="1">
        <f t="array" ref="AN125">IF(AND(INDEX(CapexSalvageMonth,ROW()-116)&lt;&gt;0, AN$3&gt;=INDEX(CapexSalvageMonth,ROW()-116)),0,AM125-AN89)</f>
        <v>0</v>
      </c>
      <c r="AO125" s="75" cm="1">
        <f t="array" ref="AO125">IF(AND(INDEX(CapexSalvageMonth,ROW()-116)&lt;&gt;0, AO$3&gt;=INDEX(CapexSalvageMonth,ROW()-116)),0,AN125-AO89)</f>
        <v>0</v>
      </c>
      <c r="AP125" s="75" cm="1">
        <f t="array" ref="AP125">IF(AND(INDEX(CapexSalvageMonth,ROW()-116)&lt;&gt;0, AP$3&gt;=INDEX(CapexSalvageMonth,ROW()-116)),0,AO125-AP89)</f>
        <v>0</v>
      </c>
      <c r="AQ125" s="75" cm="1">
        <f t="array" ref="AQ125">IF(AND(INDEX(CapexSalvageMonth,ROW()-116)&lt;&gt;0, AQ$3&gt;=INDEX(CapexSalvageMonth,ROW()-116)),0,AP125-AQ89)</f>
        <v>0</v>
      </c>
      <c r="AR125" s="75" cm="1">
        <f t="array" ref="AR125">IF(AND(INDEX(CapexSalvageMonth,ROW()-116)&lt;&gt;0, AR$3&gt;=INDEX(CapexSalvageMonth,ROW()-116)),0,AQ125-AR89)</f>
        <v>0</v>
      </c>
      <c r="AS125" s="75" cm="1">
        <f t="array" ref="AS125">IF(AND(INDEX(CapexSalvageMonth,ROW()-116)&lt;&gt;0, AS$3&gt;=INDEX(CapexSalvageMonth,ROW()-116)),0,AR125-AS89)</f>
        <v>0</v>
      </c>
      <c r="AT125" s="76" cm="1">
        <f t="array" ref="AT125">IF(AND(INDEX(CapexSalvageMonth,ROW()-116)&lt;&gt;0, AT$3&gt;=INDEX(CapexSalvageMonth,ROW()-116)),0,AS125-AT89)</f>
        <v>0</v>
      </c>
      <c r="AU125" s="74" cm="1">
        <f t="array" ref="AU125">IF(AND(INDEX(CapexSalvageMonth,ROW()-116)&lt;&gt;0, AU$3&gt;=INDEX(CapexSalvageMonth,ROW()-116)),0,AT125-AU89)</f>
        <v>0</v>
      </c>
      <c r="AV125" s="75" cm="1">
        <f t="array" ref="AV125">IF(AND(INDEX(CapexSalvageMonth,ROW()-116)&lt;&gt;0, AV$3&gt;=INDEX(CapexSalvageMonth,ROW()-116)),0,AU125-AV89)</f>
        <v>0</v>
      </c>
      <c r="AW125" s="75" cm="1">
        <f t="array" ref="AW125">IF(AND(INDEX(CapexSalvageMonth,ROW()-116)&lt;&gt;0, AW$3&gt;=INDEX(CapexSalvageMonth,ROW()-116)),0,AV125-AW89)</f>
        <v>0</v>
      </c>
      <c r="AX125" s="75" cm="1">
        <f t="array" ref="AX125">IF(AND(INDEX(CapexSalvageMonth,ROW()-116)&lt;&gt;0, AX$3&gt;=INDEX(CapexSalvageMonth,ROW()-116)),0,AW125-AX89)</f>
        <v>0</v>
      </c>
      <c r="AY125" s="75" cm="1">
        <f t="array" ref="AY125">IF(AND(INDEX(CapexSalvageMonth,ROW()-116)&lt;&gt;0, AY$3&gt;=INDEX(CapexSalvageMonth,ROW()-116)),0,AX125-AY89)</f>
        <v>0</v>
      </c>
      <c r="AZ125" s="75" cm="1">
        <f t="array" ref="AZ125">IF(AND(INDEX(CapexSalvageMonth,ROW()-116)&lt;&gt;0, AZ$3&gt;=INDEX(CapexSalvageMonth,ROW()-116)),0,AY125-AZ89)</f>
        <v>0</v>
      </c>
      <c r="BA125" s="75" cm="1">
        <f t="array" ref="BA125">IF(AND(INDEX(CapexSalvageMonth,ROW()-116)&lt;&gt;0, BA$3&gt;=INDEX(CapexSalvageMonth,ROW()-116)),0,AZ125-BA89)</f>
        <v>0</v>
      </c>
      <c r="BB125" s="75" cm="1">
        <f t="array" ref="BB125">IF(AND(INDEX(CapexSalvageMonth,ROW()-116)&lt;&gt;0, BB$3&gt;=INDEX(CapexSalvageMonth,ROW()-116)),0,BA125-BB89)</f>
        <v>0</v>
      </c>
      <c r="BC125" s="75" cm="1">
        <f t="array" ref="BC125">IF(AND(INDEX(CapexSalvageMonth,ROW()-116)&lt;&gt;0, BC$3&gt;=INDEX(CapexSalvageMonth,ROW()-116)),0,BB125-BC89)</f>
        <v>0</v>
      </c>
      <c r="BD125" s="75" cm="1">
        <f t="array" ref="BD125">IF(AND(INDEX(CapexSalvageMonth,ROW()-116)&lt;&gt;0, BD$3&gt;=INDEX(CapexSalvageMonth,ROW()-116)),0,BC125-BD89)</f>
        <v>0</v>
      </c>
      <c r="BE125" s="75" cm="1">
        <f t="array" ref="BE125">IF(AND(INDEX(CapexSalvageMonth,ROW()-116)&lt;&gt;0, BE$3&gt;=INDEX(CapexSalvageMonth,ROW()-116)),0,BD125-BE89)</f>
        <v>0</v>
      </c>
      <c r="BF125" s="76" cm="1">
        <f t="array" ref="BF125">IF(AND(INDEX(CapexSalvageMonth,ROW()-116)&lt;&gt;0, BF$3&gt;=INDEX(CapexSalvageMonth,ROW()-116)),0,BE125-BF89)</f>
        <v>0</v>
      </c>
      <c r="BG125" s="74" cm="1">
        <f t="array" ref="BG125">IF(AND(INDEX(CapexSalvageMonth,ROW()-116)&lt;&gt;0, BG$3&gt;=INDEX(CapexSalvageMonth,ROW()-116)),0,BF125-BG89)</f>
        <v>0</v>
      </c>
      <c r="BH125" s="75" cm="1">
        <f t="array" ref="BH125">IF(AND(INDEX(CapexSalvageMonth,ROW()-116)&lt;&gt;0, BH$3&gt;=INDEX(CapexSalvageMonth,ROW()-116)),0,BG125-BH89)</f>
        <v>0</v>
      </c>
      <c r="BI125" s="75" cm="1">
        <f t="array" ref="BI125">IF(AND(INDEX(CapexSalvageMonth,ROW()-116)&lt;&gt;0, BI$3&gt;=INDEX(CapexSalvageMonth,ROW()-116)),0,BH125-BI89)</f>
        <v>0</v>
      </c>
      <c r="BJ125" s="75" cm="1">
        <f t="array" ref="BJ125">IF(AND(INDEX(CapexSalvageMonth,ROW()-116)&lt;&gt;0, BJ$3&gt;=INDEX(CapexSalvageMonth,ROW()-116)),0,BI125-BJ89)</f>
        <v>0</v>
      </c>
      <c r="BK125" s="75" cm="1">
        <f t="array" ref="BK125">IF(AND(INDEX(CapexSalvageMonth,ROW()-116)&lt;&gt;0, BK$3&gt;=INDEX(CapexSalvageMonth,ROW()-116)),0,BJ125-BK89)</f>
        <v>0</v>
      </c>
      <c r="BL125" s="75" cm="1">
        <f t="array" ref="BL125">IF(AND(INDEX(CapexSalvageMonth,ROW()-116)&lt;&gt;0, BL$3&gt;=INDEX(CapexSalvageMonth,ROW()-116)),0,BK125-BL89)</f>
        <v>0</v>
      </c>
      <c r="BM125" s="75" cm="1">
        <f t="array" ref="BM125">IF(AND(INDEX(CapexSalvageMonth,ROW()-116)&lt;&gt;0, BM$3&gt;=INDEX(CapexSalvageMonth,ROW()-116)),0,BL125-BM89)</f>
        <v>0</v>
      </c>
      <c r="BN125" s="75" cm="1">
        <f t="array" ref="BN125">IF(AND(INDEX(CapexSalvageMonth,ROW()-116)&lt;&gt;0, BN$3&gt;=INDEX(CapexSalvageMonth,ROW()-116)),0,BM125-BN89)</f>
        <v>0</v>
      </c>
      <c r="BO125" s="75" cm="1">
        <f t="array" ref="BO125">IF(AND(INDEX(CapexSalvageMonth,ROW()-116)&lt;&gt;0, BO$3&gt;=INDEX(CapexSalvageMonth,ROW()-116)),0,BN125-BO89)</f>
        <v>0</v>
      </c>
      <c r="BP125" s="75" cm="1">
        <f t="array" ref="BP125">IF(AND(INDEX(CapexSalvageMonth,ROW()-116)&lt;&gt;0, BP$3&gt;=INDEX(CapexSalvageMonth,ROW()-116)),0,BO125-BP89)</f>
        <v>0</v>
      </c>
      <c r="BQ125" s="75" cm="1">
        <f t="array" ref="BQ125">IF(AND(INDEX(CapexSalvageMonth,ROW()-116)&lt;&gt;0, BQ$3&gt;=INDEX(CapexSalvageMonth,ROW()-116)),0,BP125-BQ89)</f>
        <v>0</v>
      </c>
      <c r="BR125" s="76" cm="1">
        <f t="array" ref="BR125">IF(AND(INDEX(CapexSalvageMonth,ROW()-116)&lt;&gt;0, BR$3&gt;=INDEX(CapexSalvageMonth,ROW()-116)),0,BQ125-BR89)</f>
        <v>0</v>
      </c>
    </row>
    <row r="126" spans="1:70" hidden="1" x14ac:dyDescent="0.25">
      <c r="C126" s="72">
        <f t="shared" si="53"/>
        <v>0</v>
      </c>
      <c r="E126" s="73">
        <f t="shared" si="54"/>
        <v>0</v>
      </c>
      <c r="F126" s="73">
        <f t="shared" si="55"/>
        <v>0</v>
      </c>
      <c r="G126" s="73">
        <f t="shared" si="56"/>
        <v>0</v>
      </c>
      <c r="H126" s="73">
        <f t="shared" si="57"/>
        <v>0</v>
      </c>
      <c r="I126" s="73">
        <f t="shared" si="58"/>
        <v>0</v>
      </c>
      <c r="K126" s="74" cm="1">
        <f t="array" ref="K126">IF(AND(INDEX(CapexSalvageMonth,ROW()-116)&lt;&gt;0, K$3&gt;=INDEX(CapexSalvageMonth,ROW()-116)),0,-K90)</f>
        <v>0</v>
      </c>
      <c r="L126" s="75" cm="1">
        <f t="array" ref="L126">IF(AND(INDEX(CapexSalvageMonth,ROW()-116)&lt;&gt;0, L$3&gt;=INDEX(CapexSalvageMonth,ROW()-116)),0,K126-L90)</f>
        <v>0</v>
      </c>
      <c r="M126" s="75" cm="1">
        <f t="array" ref="M126">IF(AND(INDEX(CapexSalvageMonth,ROW()-116)&lt;&gt;0, M$3&gt;=INDEX(CapexSalvageMonth,ROW()-116)),0,L126-M90)</f>
        <v>0</v>
      </c>
      <c r="N126" s="75" cm="1">
        <f t="array" ref="N126">IF(AND(INDEX(CapexSalvageMonth,ROW()-116)&lt;&gt;0, N$3&gt;=INDEX(CapexSalvageMonth,ROW()-116)),0,M126-N90)</f>
        <v>0</v>
      </c>
      <c r="O126" s="75" cm="1">
        <f t="array" ref="O126">IF(AND(INDEX(CapexSalvageMonth,ROW()-116)&lt;&gt;0, O$3&gt;=INDEX(CapexSalvageMonth,ROW()-116)),0,N126-O90)</f>
        <v>0</v>
      </c>
      <c r="P126" s="75" cm="1">
        <f t="array" ref="P126">IF(AND(INDEX(CapexSalvageMonth,ROW()-116)&lt;&gt;0, P$3&gt;=INDEX(CapexSalvageMonth,ROW()-116)),0,O126-P90)</f>
        <v>0</v>
      </c>
      <c r="Q126" s="75" cm="1">
        <f t="array" ref="Q126">IF(AND(INDEX(CapexSalvageMonth,ROW()-116)&lt;&gt;0, Q$3&gt;=INDEX(CapexSalvageMonth,ROW()-116)),0,P126-Q90)</f>
        <v>0</v>
      </c>
      <c r="R126" s="75" cm="1">
        <f t="array" ref="R126">IF(AND(INDEX(CapexSalvageMonth,ROW()-116)&lt;&gt;0, R$3&gt;=INDEX(CapexSalvageMonth,ROW()-116)),0,Q126-R90)</f>
        <v>0</v>
      </c>
      <c r="S126" s="75" cm="1">
        <f t="array" ref="S126">IF(AND(INDEX(CapexSalvageMonth,ROW()-116)&lt;&gt;0, S$3&gt;=INDEX(CapexSalvageMonth,ROW()-116)),0,R126-S90)</f>
        <v>0</v>
      </c>
      <c r="T126" s="75" cm="1">
        <f t="array" ref="T126">IF(AND(INDEX(CapexSalvageMonth,ROW()-116)&lt;&gt;0, T$3&gt;=INDEX(CapexSalvageMonth,ROW()-116)),0,S126-T90)</f>
        <v>0</v>
      </c>
      <c r="U126" s="75" cm="1">
        <f t="array" ref="U126">IF(AND(INDEX(CapexSalvageMonth,ROW()-116)&lt;&gt;0, U$3&gt;=INDEX(CapexSalvageMonth,ROW()-116)),0,T126-U90)</f>
        <v>0</v>
      </c>
      <c r="V126" s="76" cm="1">
        <f t="array" ref="V126">IF(AND(INDEX(CapexSalvageMonth,ROW()-116)&lt;&gt;0, V$3&gt;=INDEX(CapexSalvageMonth,ROW()-116)),0,U126-V90)</f>
        <v>0</v>
      </c>
      <c r="W126" s="74" cm="1">
        <f t="array" ref="W126">IF(AND(INDEX(CapexSalvageMonth,ROW()-116)&lt;&gt;0, W$3&gt;=INDEX(CapexSalvageMonth,ROW()-116)),0,V126-W90)</f>
        <v>0</v>
      </c>
      <c r="X126" s="75" cm="1">
        <f t="array" ref="X126">IF(AND(INDEX(CapexSalvageMonth,ROW()-116)&lt;&gt;0, X$3&gt;=INDEX(CapexSalvageMonth,ROW()-116)),0,W126-X90)</f>
        <v>0</v>
      </c>
      <c r="Y126" s="75" cm="1">
        <f t="array" ref="Y126">IF(AND(INDEX(CapexSalvageMonth,ROW()-116)&lt;&gt;0, Y$3&gt;=INDEX(CapexSalvageMonth,ROW()-116)),0,X126-Y90)</f>
        <v>0</v>
      </c>
      <c r="Z126" s="75" cm="1">
        <f t="array" ref="Z126">IF(AND(INDEX(CapexSalvageMonth,ROW()-116)&lt;&gt;0, Z$3&gt;=INDEX(CapexSalvageMonth,ROW()-116)),0,Y126-Z90)</f>
        <v>0</v>
      </c>
      <c r="AA126" s="75" cm="1">
        <f t="array" ref="AA126">IF(AND(INDEX(CapexSalvageMonth,ROW()-116)&lt;&gt;0, AA$3&gt;=INDEX(CapexSalvageMonth,ROW()-116)),0,Z126-AA90)</f>
        <v>0</v>
      </c>
      <c r="AB126" s="75" cm="1">
        <f t="array" ref="AB126">IF(AND(INDEX(CapexSalvageMonth,ROW()-116)&lt;&gt;0, AB$3&gt;=INDEX(CapexSalvageMonth,ROW()-116)),0,AA126-AB90)</f>
        <v>0</v>
      </c>
      <c r="AC126" s="75" cm="1">
        <f t="array" ref="AC126">IF(AND(INDEX(CapexSalvageMonth,ROW()-116)&lt;&gt;0, AC$3&gt;=INDEX(CapexSalvageMonth,ROW()-116)),0,AB126-AC90)</f>
        <v>0</v>
      </c>
      <c r="AD126" s="75" cm="1">
        <f t="array" ref="AD126">IF(AND(INDEX(CapexSalvageMonth,ROW()-116)&lt;&gt;0, AD$3&gt;=INDEX(CapexSalvageMonth,ROW()-116)),0,AC126-AD90)</f>
        <v>0</v>
      </c>
      <c r="AE126" s="75" cm="1">
        <f t="array" ref="AE126">IF(AND(INDEX(CapexSalvageMonth,ROW()-116)&lt;&gt;0, AE$3&gt;=INDEX(CapexSalvageMonth,ROW()-116)),0,AD126-AE90)</f>
        <v>0</v>
      </c>
      <c r="AF126" s="75" cm="1">
        <f t="array" ref="AF126">IF(AND(INDEX(CapexSalvageMonth,ROW()-116)&lt;&gt;0, AF$3&gt;=INDEX(CapexSalvageMonth,ROW()-116)),0,AE126-AF90)</f>
        <v>0</v>
      </c>
      <c r="AG126" s="75" cm="1">
        <f t="array" ref="AG126">IF(AND(INDEX(CapexSalvageMonth,ROW()-116)&lt;&gt;0, AG$3&gt;=INDEX(CapexSalvageMonth,ROW()-116)),0,AF126-AG90)</f>
        <v>0</v>
      </c>
      <c r="AH126" s="76" cm="1">
        <f t="array" ref="AH126">IF(AND(INDEX(CapexSalvageMonth,ROW()-116)&lt;&gt;0, AH$3&gt;=INDEX(CapexSalvageMonth,ROW()-116)),0,AG126-AH90)</f>
        <v>0</v>
      </c>
      <c r="AI126" s="74" cm="1">
        <f t="array" ref="AI126">IF(AND(INDEX(CapexSalvageMonth,ROW()-116)&lt;&gt;0, AI$3&gt;=INDEX(CapexSalvageMonth,ROW()-116)),0,AH126-AI90)</f>
        <v>0</v>
      </c>
      <c r="AJ126" s="75" cm="1">
        <f t="array" ref="AJ126">IF(AND(INDEX(CapexSalvageMonth,ROW()-116)&lt;&gt;0, AJ$3&gt;=INDEX(CapexSalvageMonth,ROW()-116)),0,AI126-AJ90)</f>
        <v>0</v>
      </c>
      <c r="AK126" s="75" cm="1">
        <f t="array" ref="AK126">IF(AND(INDEX(CapexSalvageMonth,ROW()-116)&lt;&gt;0, AK$3&gt;=INDEX(CapexSalvageMonth,ROW()-116)),0,AJ126-AK90)</f>
        <v>0</v>
      </c>
      <c r="AL126" s="75" cm="1">
        <f t="array" ref="AL126">IF(AND(INDEX(CapexSalvageMonth,ROW()-116)&lt;&gt;0, AL$3&gt;=INDEX(CapexSalvageMonth,ROW()-116)),0,AK126-AL90)</f>
        <v>0</v>
      </c>
      <c r="AM126" s="75" cm="1">
        <f t="array" ref="AM126">IF(AND(INDEX(CapexSalvageMonth,ROW()-116)&lt;&gt;0, AM$3&gt;=INDEX(CapexSalvageMonth,ROW()-116)),0,AL126-AM90)</f>
        <v>0</v>
      </c>
      <c r="AN126" s="75" cm="1">
        <f t="array" ref="AN126">IF(AND(INDEX(CapexSalvageMonth,ROW()-116)&lt;&gt;0, AN$3&gt;=INDEX(CapexSalvageMonth,ROW()-116)),0,AM126-AN90)</f>
        <v>0</v>
      </c>
      <c r="AO126" s="75" cm="1">
        <f t="array" ref="AO126">IF(AND(INDEX(CapexSalvageMonth,ROW()-116)&lt;&gt;0, AO$3&gt;=INDEX(CapexSalvageMonth,ROW()-116)),0,AN126-AO90)</f>
        <v>0</v>
      </c>
      <c r="AP126" s="75" cm="1">
        <f t="array" ref="AP126">IF(AND(INDEX(CapexSalvageMonth,ROW()-116)&lt;&gt;0, AP$3&gt;=INDEX(CapexSalvageMonth,ROW()-116)),0,AO126-AP90)</f>
        <v>0</v>
      </c>
      <c r="AQ126" s="75" cm="1">
        <f t="array" ref="AQ126">IF(AND(INDEX(CapexSalvageMonth,ROW()-116)&lt;&gt;0, AQ$3&gt;=INDEX(CapexSalvageMonth,ROW()-116)),0,AP126-AQ90)</f>
        <v>0</v>
      </c>
      <c r="AR126" s="75" cm="1">
        <f t="array" ref="AR126">IF(AND(INDEX(CapexSalvageMonth,ROW()-116)&lt;&gt;0, AR$3&gt;=INDEX(CapexSalvageMonth,ROW()-116)),0,AQ126-AR90)</f>
        <v>0</v>
      </c>
      <c r="AS126" s="75" cm="1">
        <f t="array" ref="AS126">IF(AND(INDEX(CapexSalvageMonth,ROW()-116)&lt;&gt;0, AS$3&gt;=INDEX(CapexSalvageMonth,ROW()-116)),0,AR126-AS90)</f>
        <v>0</v>
      </c>
      <c r="AT126" s="76" cm="1">
        <f t="array" ref="AT126">IF(AND(INDEX(CapexSalvageMonth,ROW()-116)&lt;&gt;0, AT$3&gt;=INDEX(CapexSalvageMonth,ROW()-116)),0,AS126-AT90)</f>
        <v>0</v>
      </c>
      <c r="AU126" s="74" cm="1">
        <f t="array" ref="AU126">IF(AND(INDEX(CapexSalvageMonth,ROW()-116)&lt;&gt;0, AU$3&gt;=INDEX(CapexSalvageMonth,ROW()-116)),0,AT126-AU90)</f>
        <v>0</v>
      </c>
      <c r="AV126" s="75" cm="1">
        <f t="array" ref="AV126">IF(AND(INDEX(CapexSalvageMonth,ROW()-116)&lt;&gt;0, AV$3&gt;=INDEX(CapexSalvageMonth,ROW()-116)),0,AU126-AV90)</f>
        <v>0</v>
      </c>
      <c r="AW126" s="75" cm="1">
        <f t="array" ref="AW126">IF(AND(INDEX(CapexSalvageMonth,ROW()-116)&lt;&gt;0, AW$3&gt;=INDEX(CapexSalvageMonth,ROW()-116)),0,AV126-AW90)</f>
        <v>0</v>
      </c>
      <c r="AX126" s="75" cm="1">
        <f t="array" ref="AX126">IF(AND(INDEX(CapexSalvageMonth,ROW()-116)&lt;&gt;0, AX$3&gt;=INDEX(CapexSalvageMonth,ROW()-116)),0,AW126-AX90)</f>
        <v>0</v>
      </c>
      <c r="AY126" s="75" cm="1">
        <f t="array" ref="AY126">IF(AND(INDEX(CapexSalvageMonth,ROW()-116)&lt;&gt;0, AY$3&gt;=INDEX(CapexSalvageMonth,ROW()-116)),0,AX126-AY90)</f>
        <v>0</v>
      </c>
      <c r="AZ126" s="75" cm="1">
        <f t="array" ref="AZ126">IF(AND(INDEX(CapexSalvageMonth,ROW()-116)&lt;&gt;0, AZ$3&gt;=INDEX(CapexSalvageMonth,ROW()-116)),0,AY126-AZ90)</f>
        <v>0</v>
      </c>
      <c r="BA126" s="75" cm="1">
        <f t="array" ref="BA126">IF(AND(INDEX(CapexSalvageMonth,ROW()-116)&lt;&gt;0, BA$3&gt;=INDEX(CapexSalvageMonth,ROW()-116)),0,AZ126-BA90)</f>
        <v>0</v>
      </c>
      <c r="BB126" s="75" cm="1">
        <f t="array" ref="BB126">IF(AND(INDEX(CapexSalvageMonth,ROW()-116)&lt;&gt;0, BB$3&gt;=INDEX(CapexSalvageMonth,ROW()-116)),0,BA126-BB90)</f>
        <v>0</v>
      </c>
      <c r="BC126" s="75" cm="1">
        <f t="array" ref="BC126">IF(AND(INDEX(CapexSalvageMonth,ROW()-116)&lt;&gt;0, BC$3&gt;=INDEX(CapexSalvageMonth,ROW()-116)),0,BB126-BC90)</f>
        <v>0</v>
      </c>
      <c r="BD126" s="75" cm="1">
        <f t="array" ref="BD126">IF(AND(INDEX(CapexSalvageMonth,ROW()-116)&lt;&gt;0, BD$3&gt;=INDEX(CapexSalvageMonth,ROW()-116)),0,BC126-BD90)</f>
        <v>0</v>
      </c>
      <c r="BE126" s="75" cm="1">
        <f t="array" ref="BE126">IF(AND(INDEX(CapexSalvageMonth,ROW()-116)&lt;&gt;0, BE$3&gt;=INDEX(CapexSalvageMonth,ROW()-116)),0,BD126-BE90)</f>
        <v>0</v>
      </c>
      <c r="BF126" s="76" cm="1">
        <f t="array" ref="BF126">IF(AND(INDEX(CapexSalvageMonth,ROW()-116)&lt;&gt;0, BF$3&gt;=INDEX(CapexSalvageMonth,ROW()-116)),0,BE126-BF90)</f>
        <v>0</v>
      </c>
      <c r="BG126" s="74" cm="1">
        <f t="array" ref="BG126">IF(AND(INDEX(CapexSalvageMonth,ROW()-116)&lt;&gt;0, BG$3&gt;=INDEX(CapexSalvageMonth,ROW()-116)),0,BF126-BG90)</f>
        <v>0</v>
      </c>
      <c r="BH126" s="75" cm="1">
        <f t="array" ref="BH126">IF(AND(INDEX(CapexSalvageMonth,ROW()-116)&lt;&gt;0, BH$3&gt;=INDEX(CapexSalvageMonth,ROW()-116)),0,BG126-BH90)</f>
        <v>0</v>
      </c>
      <c r="BI126" s="75" cm="1">
        <f t="array" ref="BI126">IF(AND(INDEX(CapexSalvageMonth,ROW()-116)&lt;&gt;0, BI$3&gt;=INDEX(CapexSalvageMonth,ROW()-116)),0,BH126-BI90)</f>
        <v>0</v>
      </c>
      <c r="BJ126" s="75" cm="1">
        <f t="array" ref="BJ126">IF(AND(INDEX(CapexSalvageMonth,ROW()-116)&lt;&gt;0, BJ$3&gt;=INDEX(CapexSalvageMonth,ROW()-116)),0,BI126-BJ90)</f>
        <v>0</v>
      </c>
      <c r="BK126" s="75" cm="1">
        <f t="array" ref="BK126">IF(AND(INDEX(CapexSalvageMonth,ROW()-116)&lt;&gt;0, BK$3&gt;=INDEX(CapexSalvageMonth,ROW()-116)),0,BJ126-BK90)</f>
        <v>0</v>
      </c>
      <c r="BL126" s="75" cm="1">
        <f t="array" ref="BL126">IF(AND(INDEX(CapexSalvageMonth,ROW()-116)&lt;&gt;0, BL$3&gt;=INDEX(CapexSalvageMonth,ROW()-116)),0,BK126-BL90)</f>
        <v>0</v>
      </c>
      <c r="BM126" s="75" cm="1">
        <f t="array" ref="BM126">IF(AND(INDEX(CapexSalvageMonth,ROW()-116)&lt;&gt;0, BM$3&gt;=INDEX(CapexSalvageMonth,ROW()-116)),0,BL126-BM90)</f>
        <v>0</v>
      </c>
      <c r="BN126" s="75" cm="1">
        <f t="array" ref="BN126">IF(AND(INDEX(CapexSalvageMonth,ROW()-116)&lt;&gt;0, BN$3&gt;=INDEX(CapexSalvageMonth,ROW()-116)),0,BM126-BN90)</f>
        <v>0</v>
      </c>
      <c r="BO126" s="75" cm="1">
        <f t="array" ref="BO126">IF(AND(INDEX(CapexSalvageMonth,ROW()-116)&lt;&gt;0, BO$3&gt;=INDEX(CapexSalvageMonth,ROW()-116)),0,BN126-BO90)</f>
        <v>0</v>
      </c>
      <c r="BP126" s="75" cm="1">
        <f t="array" ref="BP126">IF(AND(INDEX(CapexSalvageMonth,ROW()-116)&lt;&gt;0, BP$3&gt;=INDEX(CapexSalvageMonth,ROW()-116)),0,BO126-BP90)</f>
        <v>0</v>
      </c>
      <c r="BQ126" s="75" cm="1">
        <f t="array" ref="BQ126">IF(AND(INDEX(CapexSalvageMonth,ROW()-116)&lt;&gt;0, BQ$3&gt;=INDEX(CapexSalvageMonth,ROW()-116)),0,BP126-BQ90)</f>
        <v>0</v>
      </c>
      <c r="BR126" s="76" cm="1">
        <f t="array" ref="BR126">IF(AND(INDEX(CapexSalvageMonth,ROW()-116)&lt;&gt;0, BR$3&gt;=INDEX(CapexSalvageMonth,ROW()-116)),0,BQ126-BR90)</f>
        <v>0</v>
      </c>
    </row>
    <row r="127" spans="1:70" hidden="1" x14ac:dyDescent="0.25">
      <c r="C127" s="72">
        <f t="shared" si="53"/>
        <v>0</v>
      </c>
      <c r="E127" s="73">
        <f t="shared" si="54"/>
        <v>0</v>
      </c>
      <c r="F127" s="73">
        <f t="shared" si="55"/>
        <v>0</v>
      </c>
      <c r="G127" s="73">
        <f t="shared" si="56"/>
        <v>0</v>
      </c>
      <c r="H127" s="73">
        <f t="shared" si="57"/>
        <v>0</v>
      </c>
      <c r="I127" s="73">
        <f t="shared" si="58"/>
        <v>0</v>
      </c>
      <c r="K127" s="74" cm="1">
        <f t="array" ref="K127">IF(AND(INDEX(CapexSalvageMonth,ROW()-116)&lt;&gt;0, K$3&gt;=INDEX(CapexSalvageMonth,ROW()-116)),0,-K91)</f>
        <v>0</v>
      </c>
      <c r="L127" s="75" cm="1">
        <f t="array" ref="L127">IF(AND(INDEX(CapexSalvageMonth,ROW()-116)&lt;&gt;0, L$3&gt;=INDEX(CapexSalvageMonth,ROW()-116)),0,K127-L91)</f>
        <v>0</v>
      </c>
      <c r="M127" s="75" cm="1">
        <f t="array" ref="M127">IF(AND(INDEX(CapexSalvageMonth,ROW()-116)&lt;&gt;0, M$3&gt;=INDEX(CapexSalvageMonth,ROW()-116)),0,L127-M91)</f>
        <v>0</v>
      </c>
      <c r="N127" s="75" cm="1">
        <f t="array" ref="N127">IF(AND(INDEX(CapexSalvageMonth,ROW()-116)&lt;&gt;0, N$3&gt;=INDEX(CapexSalvageMonth,ROW()-116)),0,M127-N91)</f>
        <v>0</v>
      </c>
      <c r="O127" s="75" cm="1">
        <f t="array" ref="O127">IF(AND(INDEX(CapexSalvageMonth,ROW()-116)&lt;&gt;0, O$3&gt;=INDEX(CapexSalvageMonth,ROW()-116)),0,N127-O91)</f>
        <v>0</v>
      </c>
      <c r="P127" s="75" cm="1">
        <f t="array" ref="P127">IF(AND(INDEX(CapexSalvageMonth,ROW()-116)&lt;&gt;0, P$3&gt;=INDEX(CapexSalvageMonth,ROW()-116)),0,O127-P91)</f>
        <v>0</v>
      </c>
      <c r="Q127" s="75" cm="1">
        <f t="array" ref="Q127">IF(AND(INDEX(CapexSalvageMonth,ROW()-116)&lt;&gt;0, Q$3&gt;=INDEX(CapexSalvageMonth,ROW()-116)),0,P127-Q91)</f>
        <v>0</v>
      </c>
      <c r="R127" s="75" cm="1">
        <f t="array" ref="R127">IF(AND(INDEX(CapexSalvageMonth,ROW()-116)&lt;&gt;0, R$3&gt;=INDEX(CapexSalvageMonth,ROW()-116)),0,Q127-R91)</f>
        <v>0</v>
      </c>
      <c r="S127" s="75" cm="1">
        <f t="array" ref="S127">IF(AND(INDEX(CapexSalvageMonth,ROW()-116)&lt;&gt;0, S$3&gt;=INDEX(CapexSalvageMonth,ROW()-116)),0,R127-S91)</f>
        <v>0</v>
      </c>
      <c r="T127" s="75" cm="1">
        <f t="array" ref="T127">IF(AND(INDEX(CapexSalvageMonth,ROW()-116)&lt;&gt;0, T$3&gt;=INDEX(CapexSalvageMonth,ROW()-116)),0,S127-T91)</f>
        <v>0</v>
      </c>
      <c r="U127" s="75" cm="1">
        <f t="array" ref="U127">IF(AND(INDEX(CapexSalvageMonth,ROW()-116)&lt;&gt;0, U$3&gt;=INDEX(CapexSalvageMonth,ROW()-116)),0,T127-U91)</f>
        <v>0</v>
      </c>
      <c r="V127" s="76" cm="1">
        <f t="array" ref="V127">IF(AND(INDEX(CapexSalvageMonth,ROW()-116)&lt;&gt;0, V$3&gt;=INDEX(CapexSalvageMonth,ROW()-116)),0,U127-V91)</f>
        <v>0</v>
      </c>
      <c r="W127" s="74" cm="1">
        <f t="array" ref="W127">IF(AND(INDEX(CapexSalvageMonth,ROW()-116)&lt;&gt;0, W$3&gt;=INDEX(CapexSalvageMonth,ROW()-116)),0,V127-W91)</f>
        <v>0</v>
      </c>
      <c r="X127" s="75" cm="1">
        <f t="array" ref="X127">IF(AND(INDEX(CapexSalvageMonth,ROW()-116)&lt;&gt;0, X$3&gt;=INDEX(CapexSalvageMonth,ROW()-116)),0,W127-X91)</f>
        <v>0</v>
      </c>
      <c r="Y127" s="75" cm="1">
        <f t="array" ref="Y127">IF(AND(INDEX(CapexSalvageMonth,ROW()-116)&lt;&gt;0, Y$3&gt;=INDEX(CapexSalvageMonth,ROW()-116)),0,X127-Y91)</f>
        <v>0</v>
      </c>
      <c r="Z127" s="75" cm="1">
        <f t="array" ref="Z127">IF(AND(INDEX(CapexSalvageMonth,ROW()-116)&lt;&gt;0, Z$3&gt;=INDEX(CapexSalvageMonth,ROW()-116)),0,Y127-Z91)</f>
        <v>0</v>
      </c>
      <c r="AA127" s="75" cm="1">
        <f t="array" ref="AA127">IF(AND(INDEX(CapexSalvageMonth,ROW()-116)&lt;&gt;0, AA$3&gt;=INDEX(CapexSalvageMonth,ROW()-116)),0,Z127-AA91)</f>
        <v>0</v>
      </c>
      <c r="AB127" s="75" cm="1">
        <f t="array" ref="AB127">IF(AND(INDEX(CapexSalvageMonth,ROW()-116)&lt;&gt;0, AB$3&gt;=INDEX(CapexSalvageMonth,ROW()-116)),0,AA127-AB91)</f>
        <v>0</v>
      </c>
      <c r="AC127" s="75" cm="1">
        <f t="array" ref="AC127">IF(AND(INDEX(CapexSalvageMonth,ROW()-116)&lt;&gt;0, AC$3&gt;=INDEX(CapexSalvageMonth,ROW()-116)),0,AB127-AC91)</f>
        <v>0</v>
      </c>
      <c r="AD127" s="75" cm="1">
        <f t="array" ref="AD127">IF(AND(INDEX(CapexSalvageMonth,ROW()-116)&lt;&gt;0, AD$3&gt;=INDEX(CapexSalvageMonth,ROW()-116)),0,AC127-AD91)</f>
        <v>0</v>
      </c>
      <c r="AE127" s="75" cm="1">
        <f t="array" ref="AE127">IF(AND(INDEX(CapexSalvageMonth,ROW()-116)&lt;&gt;0, AE$3&gt;=INDEX(CapexSalvageMonth,ROW()-116)),0,AD127-AE91)</f>
        <v>0</v>
      </c>
      <c r="AF127" s="75" cm="1">
        <f t="array" ref="AF127">IF(AND(INDEX(CapexSalvageMonth,ROW()-116)&lt;&gt;0, AF$3&gt;=INDEX(CapexSalvageMonth,ROW()-116)),0,AE127-AF91)</f>
        <v>0</v>
      </c>
      <c r="AG127" s="75" cm="1">
        <f t="array" ref="AG127">IF(AND(INDEX(CapexSalvageMonth,ROW()-116)&lt;&gt;0, AG$3&gt;=INDEX(CapexSalvageMonth,ROW()-116)),0,AF127-AG91)</f>
        <v>0</v>
      </c>
      <c r="AH127" s="76" cm="1">
        <f t="array" ref="AH127">IF(AND(INDEX(CapexSalvageMonth,ROW()-116)&lt;&gt;0, AH$3&gt;=INDEX(CapexSalvageMonth,ROW()-116)),0,AG127-AH91)</f>
        <v>0</v>
      </c>
      <c r="AI127" s="74" cm="1">
        <f t="array" ref="AI127">IF(AND(INDEX(CapexSalvageMonth,ROW()-116)&lt;&gt;0, AI$3&gt;=INDEX(CapexSalvageMonth,ROW()-116)),0,AH127-AI91)</f>
        <v>0</v>
      </c>
      <c r="AJ127" s="75" cm="1">
        <f t="array" ref="AJ127">IF(AND(INDEX(CapexSalvageMonth,ROW()-116)&lt;&gt;0, AJ$3&gt;=INDEX(CapexSalvageMonth,ROW()-116)),0,AI127-AJ91)</f>
        <v>0</v>
      </c>
      <c r="AK127" s="75" cm="1">
        <f t="array" ref="AK127">IF(AND(INDEX(CapexSalvageMonth,ROW()-116)&lt;&gt;0, AK$3&gt;=INDEX(CapexSalvageMonth,ROW()-116)),0,AJ127-AK91)</f>
        <v>0</v>
      </c>
      <c r="AL127" s="75" cm="1">
        <f t="array" ref="AL127">IF(AND(INDEX(CapexSalvageMonth,ROW()-116)&lt;&gt;0, AL$3&gt;=INDEX(CapexSalvageMonth,ROW()-116)),0,AK127-AL91)</f>
        <v>0</v>
      </c>
      <c r="AM127" s="75" cm="1">
        <f t="array" ref="AM127">IF(AND(INDEX(CapexSalvageMonth,ROW()-116)&lt;&gt;0, AM$3&gt;=INDEX(CapexSalvageMonth,ROW()-116)),0,AL127-AM91)</f>
        <v>0</v>
      </c>
      <c r="AN127" s="75" cm="1">
        <f t="array" ref="AN127">IF(AND(INDEX(CapexSalvageMonth,ROW()-116)&lt;&gt;0, AN$3&gt;=INDEX(CapexSalvageMonth,ROW()-116)),0,AM127-AN91)</f>
        <v>0</v>
      </c>
      <c r="AO127" s="75" cm="1">
        <f t="array" ref="AO127">IF(AND(INDEX(CapexSalvageMonth,ROW()-116)&lt;&gt;0, AO$3&gt;=INDEX(CapexSalvageMonth,ROW()-116)),0,AN127-AO91)</f>
        <v>0</v>
      </c>
      <c r="AP127" s="75" cm="1">
        <f t="array" ref="AP127">IF(AND(INDEX(CapexSalvageMonth,ROW()-116)&lt;&gt;0, AP$3&gt;=INDEX(CapexSalvageMonth,ROW()-116)),0,AO127-AP91)</f>
        <v>0</v>
      </c>
      <c r="AQ127" s="75" cm="1">
        <f t="array" ref="AQ127">IF(AND(INDEX(CapexSalvageMonth,ROW()-116)&lt;&gt;0, AQ$3&gt;=INDEX(CapexSalvageMonth,ROW()-116)),0,AP127-AQ91)</f>
        <v>0</v>
      </c>
      <c r="AR127" s="75" cm="1">
        <f t="array" ref="AR127">IF(AND(INDEX(CapexSalvageMonth,ROW()-116)&lt;&gt;0, AR$3&gt;=INDEX(CapexSalvageMonth,ROW()-116)),0,AQ127-AR91)</f>
        <v>0</v>
      </c>
      <c r="AS127" s="75" cm="1">
        <f t="array" ref="AS127">IF(AND(INDEX(CapexSalvageMonth,ROW()-116)&lt;&gt;0, AS$3&gt;=INDEX(CapexSalvageMonth,ROW()-116)),0,AR127-AS91)</f>
        <v>0</v>
      </c>
      <c r="AT127" s="76" cm="1">
        <f t="array" ref="AT127">IF(AND(INDEX(CapexSalvageMonth,ROW()-116)&lt;&gt;0, AT$3&gt;=INDEX(CapexSalvageMonth,ROW()-116)),0,AS127-AT91)</f>
        <v>0</v>
      </c>
      <c r="AU127" s="74" cm="1">
        <f t="array" ref="AU127">IF(AND(INDEX(CapexSalvageMonth,ROW()-116)&lt;&gt;0, AU$3&gt;=INDEX(CapexSalvageMonth,ROW()-116)),0,AT127-AU91)</f>
        <v>0</v>
      </c>
      <c r="AV127" s="75" cm="1">
        <f t="array" ref="AV127">IF(AND(INDEX(CapexSalvageMonth,ROW()-116)&lt;&gt;0, AV$3&gt;=INDEX(CapexSalvageMonth,ROW()-116)),0,AU127-AV91)</f>
        <v>0</v>
      </c>
      <c r="AW127" s="75" cm="1">
        <f t="array" ref="AW127">IF(AND(INDEX(CapexSalvageMonth,ROW()-116)&lt;&gt;0, AW$3&gt;=INDEX(CapexSalvageMonth,ROW()-116)),0,AV127-AW91)</f>
        <v>0</v>
      </c>
      <c r="AX127" s="75" cm="1">
        <f t="array" ref="AX127">IF(AND(INDEX(CapexSalvageMonth,ROW()-116)&lt;&gt;0, AX$3&gt;=INDEX(CapexSalvageMonth,ROW()-116)),0,AW127-AX91)</f>
        <v>0</v>
      </c>
      <c r="AY127" s="75" cm="1">
        <f t="array" ref="AY127">IF(AND(INDEX(CapexSalvageMonth,ROW()-116)&lt;&gt;0, AY$3&gt;=INDEX(CapexSalvageMonth,ROW()-116)),0,AX127-AY91)</f>
        <v>0</v>
      </c>
      <c r="AZ127" s="75" cm="1">
        <f t="array" ref="AZ127">IF(AND(INDEX(CapexSalvageMonth,ROW()-116)&lt;&gt;0, AZ$3&gt;=INDEX(CapexSalvageMonth,ROW()-116)),0,AY127-AZ91)</f>
        <v>0</v>
      </c>
      <c r="BA127" s="75" cm="1">
        <f t="array" ref="BA127">IF(AND(INDEX(CapexSalvageMonth,ROW()-116)&lt;&gt;0, BA$3&gt;=INDEX(CapexSalvageMonth,ROW()-116)),0,AZ127-BA91)</f>
        <v>0</v>
      </c>
      <c r="BB127" s="75" cm="1">
        <f t="array" ref="BB127">IF(AND(INDEX(CapexSalvageMonth,ROW()-116)&lt;&gt;0, BB$3&gt;=INDEX(CapexSalvageMonth,ROW()-116)),0,BA127-BB91)</f>
        <v>0</v>
      </c>
      <c r="BC127" s="75" cm="1">
        <f t="array" ref="BC127">IF(AND(INDEX(CapexSalvageMonth,ROW()-116)&lt;&gt;0, BC$3&gt;=INDEX(CapexSalvageMonth,ROW()-116)),0,BB127-BC91)</f>
        <v>0</v>
      </c>
      <c r="BD127" s="75" cm="1">
        <f t="array" ref="BD127">IF(AND(INDEX(CapexSalvageMonth,ROW()-116)&lt;&gt;0, BD$3&gt;=INDEX(CapexSalvageMonth,ROW()-116)),0,BC127-BD91)</f>
        <v>0</v>
      </c>
      <c r="BE127" s="75" cm="1">
        <f t="array" ref="BE127">IF(AND(INDEX(CapexSalvageMonth,ROW()-116)&lt;&gt;0, BE$3&gt;=INDEX(CapexSalvageMonth,ROW()-116)),0,BD127-BE91)</f>
        <v>0</v>
      </c>
      <c r="BF127" s="76" cm="1">
        <f t="array" ref="BF127">IF(AND(INDEX(CapexSalvageMonth,ROW()-116)&lt;&gt;0, BF$3&gt;=INDEX(CapexSalvageMonth,ROW()-116)),0,BE127-BF91)</f>
        <v>0</v>
      </c>
      <c r="BG127" s="74" cm="1">
        <f t="array" ref="BG127">IF(AND(INDEX(CapexSalvageMonth,ROW()-116)&lt;&gt;0, BG$3&gt;=INDEX(CapexSalvageMonth,ROW()-116)),0,BF127-BG91)</f>
        <v>0</v>
      </c>
      <c r="BH127" s="75" cm="1">
        <f t="array" ref="BH127">IF(AND(INDEX(CapexSalvageMonth,ROW()-116)&lt;&gt;0, BH$3&gt;=INDEX(CapexSalvageMonth,ROW()-116)),0,BG127-BH91)</f>
        <v>0</v>
      </c>
      <c r="BI127" s="75" cm="1">
        <f t="array" ref="BI127">IF(AND(INDEX(CapexSalvageMonth,ROW()-116)&lt;&gt;0, BI$3&gt;=INDEX(CapexSalvageMonth,ROW()-116)),0,BH127-BI91)</f>
        <v>0</v>
      </c>
      <c r="BJ127" s="75" cm="1">
        <f t="array" ref="BJ127">IF(AND(INDEX(CapexSalvageMonth,ROW()-116)&lt;&gt;0, BJ$3&gt;=INDEX(CapexSalvageMonth,ROW()-116)),0,BI127-BJ91)</f>
        <v>0</v>
      </c>
      <c r="BK127" s="75" cm="1">
        <f t="array" ref="BK127">IF(AND(INDEX(CapexSalvageMonth,ROW()-116)&lt;&gt;0, BK$3&gt;=INDEX(CapexSalvageMonth,ROW()-116)),0,BJ127-BK91)</f>
        <v>0</v>
      </c>
      <c r="BL127" s="75" cm="1">
        <f t="array" ref="BL127">IF(AND(INDEX(CapexSalvageMonth,ROW()-116)&lt;&gt;0, BL$3&gt;=INDEX(CapexSalvageMonth,ROW()-116)),0,BK127-BL91)</f>
        <v>0</v>
      </c>
      <c r="BM127" s="75" cm="1">
        <f t="array" ref="BM127">IF(AND(INDEX(CapexSalvageMonth,ROW()-116)&lt;&gt;0, BM$3&gt;=INDEX(CapexSalvageMonth,ROW()-116)),0,BL127-BM91)</f>
        <v>0</v>
      </c>
      <c r="BN127" s="75" cm="1">
        <f t="array" ref="BN127">IF(AND(INDEX(CapexSalvageMonth,ROW()-116)&lt;&gt;0, BN$3&gt;=INDEX(CapexSalvageMonth,ROW()-116)),0,BM127-BN91)</f>
        <v>0</v>
      </c>
      <c r="BO127" s="75" cm="1">
        <f t="array" ref="BO127">IF(AND(INDEX(CapexSalvageMonth,ROW()-116)&lt;&gt;0, BO$3&gt;=INDEX(CapexSalvageMonth,ROW()-116)),0,BN127-BO91)</f>
        <v>0</v>
      </c>
      <c r="BP127" s="75" cm="1">
        <f t="array" ref="BP127">IF(AND(INDEX(CapexSalvageMonth,ROW()-116)&lt;&gt;0, BP$3&gt;=INDEX(CapexSalvageMonth,ROW()-116)),0,BO127-BP91)</f>
        <v>0</v>
      </c>
      <c r="BQ127" s="75" cm="1">
        <f t="array" ref="BQ127">IF(AND(INDEX(CapexSalvageMonth,ROW()-116)&lt;&gt;0, BQ$3&gt;=INDEX(CapexSalvageMonth,ROW()-116)),0,BP127-BQ91)</f>
        <v>0</v>
      </c>
      <c r="BR127" s="76" cm="1">
        <f t="array" ref="BR127">IF(AND(INDEX(CapexSalvageMonth,ROW()-116)&lt;&gt;0, BR$3&gt;=INDEX(CapexSalvageMonth,ROW()-116)),0,BQ127-BR91)</f>
        <v>0</v>
      </c>
    </row>
    <row r="128" spans="1:70" hidden="1" x14ac:dyDescent="0.25">
      <c r="C128" s="72">
        <f t="shared" si="53"/>
        <v>0</v>
      </c>
      <c r="E128" s="73">
        <f t="shared" si="54"/>
        <v>0</v>
      </c>
      <c r="F128" s="73">
        <f t="shared" si="55"/>
        <v>0</v>
      </c>
      <c r="G128" s="73">
        <f t="shared" si="56"/>
        <v>0</v>
      </c>
      <c r="H128" s="73">
        <f t="shared" si="57"/>
        <v>0</v>
      </c>
      <c r="I128" s="73">
        <f t="shared" si="58"/>
        <v>0</v>
      </c>
      <c r="K128" s="74" cm="1">
        <f t="array" ref="K128">IF(AND(INDEX(CapexSalvageMonth,ROW()-116)&lt;&gt;0, K$3&gt;=INDEX(CapexSalvageMonth,ROW()-116)),0,-K92)</f>
        <v>0</v>
      </c>
      <c r="L128" s="75" cm="1">
        <f t="array" ref="L128">IF(AND(INDEX(CapexSalvageMonth,ROW()-116)&lt;&gt;0, L$3&gt;=INDEX(CapexSalvageMonth,ROW()-116)),0,K128-L92)</f>
        <v>0</v>
      </c>
      <c r="M128" s="75" cm="1">
        <f t="array" ref="M128">IF(AND(INDEX(CapexSalvageMonth,ROW()-116)&lt;&gt;0, M$3&gt;=INDEX(CapexSalvageMonth,ROW()-116)),0,L128-M92)</f>
        <v>0</v>
      </c>
      <c r="N128" s="75" cm="1">
        <f t="array" ref="N128">IF(AND(INDEX(CapexSalvageMonth,ROW()-116)&lt;&gt;0, N$3&gt;=INDEX(CapexSalvageMonth,ROW()-116)),0,M128-N92)</f>
        <v>0</v>
      </c>
      <c r="O128" s="75" cm="1">
        <f t="array" ref="O128">IF(AND(INDEX(CapexSalvageMonth,ROW()-116)&lt;&gt;0, O$3&gt;=INDEX(CapexSalvageMonth,ROW()-116)),0,N128-O92)</f>
        <v>0</v>
      </c>
      <c r="P128" s="75" cm="1">
        <f t="array" ref="P128">IF(AND(INDEX(CapexSalvageMonth,ROW()-116)&lt;&gt;0, P$3&gt;=INDEX(CapexSalvageMonth,ROW()-116)),0,O128-P92)</f>
        <v>0</v>
      </c>
      <c r="Q128" s="75" cm="1">
        <f t="array" ref="Q128">IF(AND(INDEX(CapexSalvageMonth,ROW()-116)&lt;&gt;0, Q$3&gt;=INDEX(CapexSalvageMonth,ROW()-116)),0,P128-Q92)</f>
        <v>0</v>
      </c>
      <c r="R128" s="75" cm="1">
        <f t="array" ref="R128">IF(AND(INDEX(CapexSalvageMonth,ROW()-116)&lt;&gt;0, R$3&gt;=INDEX(CapexSalvageMonth,ROW()-116)),0,Q128-R92)</f>
        <v>0</v>
      </c>
      <c r="S128" s="75" cm="1">
        <f t="array" ref="S128">IF(AND(INDEX(CapexSalvageMonth,ROW()-116)&lt;&gt;0, S$3&gt;=INDEX(CapexSalvageMonth,ROW()-116)),0,R128-S92)</f>
        <v>0</v>
      </c>
      <c r="T128" s="75" cm="1">
        <f t="array" ref="T128">IF(AND(INDEX(CapexSalvageMonth,ROW()-116)&lt;&gt;0, T$3&gt;=INDEX(CapexSalvageMonth,ROW()-116)),0,S128-T92)</f>
        <v>0</v>
      </c>
      <c r="U128" s="75" cm="1">
        <f t="array" ref="U128">IF(AND(INDEX(CapexSalvageMonth,ROW()-116)&lt;&gt;0, U$3&gt;=INDEX(CapexSalvageMonth,ROW()-116)),0,T128-U92)</f>
        <v>0</v>
      </c>
      <c r="V128" s="76" cm="1">
        <f t="array" ref="V128">IF(AND(INDEX(CapexSalvageMonth,ROW()-116)&lt;&gt;0, V$3&gt;=INDEX(CapexSalvageMonth,ROW()-116)),0,U128-V92)</f>
        <v>0</v>
      </c>
      <c r="W128" s="74" cm="1">
        <f t="array" ref="W128">IF(AND(INDEX(CapexSalvageMonth,ROW()-116)&lt;&gt;0, W$3&gt;=INDEX(CapexSalvageMonth,ROW()-116)),0,V128-W92)</f>
        <v>0</v>
      </c>
      <c r="X128" s="75" cm="1">
        <f t="array" ref="X128">IF(AND(INDEX(CapexSalvageMonth,ROW()-116)&lt;&gt;0, X$3&gt;=INDEX(CapexSalvageMonth,ROW()-116)),0,W128-X92)</f>
        <v>0</v>
      </c>
      <c r="Y128" s="75" cm="1">
        <f t="array" ref="Y128">IF(AND(INDEX(CapexSalvageMonth,ROW()-116)&lt;&gt;0, Y$3&gt;=INDEX(CapexSalvageMonth,ROW()-116)),0,X128-Y92)</f>
        <v>0</v>
      </c>
      <c r="Z128" s="75" cm="1">
        <f t="array" ref="Z128">IF(AND(INDEX(CapexSalvageMonth,ROW()-116)&lt;&gt;0, Z$3&gt;=INDEX(CapexSalvageMonth,ROW()-116)),0,Y128-Z92)</f>
        <v>0</v>
      </c>
      <c r="AA128" s="75" cm="1">
        <f t="array" ref="AA128">IF(AND(INDEX(CapexSalvageMonth,ROW()-116)&lt;&gt;0, AA$3&gt;=INDEX(CapexSalvageMonth,ROW()-116)),0,Z128-AA92)</f>
        <v>0</v>
      </c>
      <c r="AB128" s="75" cm="1">
        <f t="array" ref="AB128">IF(AND(INDEX(CapexSalvageMonth,ROW()-116)&lt;&gt;0, AB$3&gt;=INDEX(CapexSalvageMonth,ROW()-116)),0,AA128-AB92)</f>
        <v>0</v>
      </c>
      <c r="AC128" s="75" cm="1">
        <f t="array" ref="AC128">IF(AND(INDEX(CapexSalvageMonth,ROW()-116)&lt;&gt;0, AC$3&gt;=INDEX(CapexSalvageMonth,ROW()-116)),0,AB128-AC92)</f>
        <v>0</v>
      </c>
      <c r="AD128" s="75" cm="1">
        <f t="array" ref="AD128">IF(AND(INDEX(CapexSalvageMonth,ROW()-116)&lt;&gt;0, AD$3&gt;=INDEX(CapexSalvageMonth,ROW()-116)),0,AC128-AD92)</f>
        <v>0</v>
      </c>
      <c r="AE128" s="75" cm="1">
        <f t="array" ref="AE128">IF(AND(INDEX(CapexSalvageMonth,ROW()-116)&lt;&gt;0, AE$3&gt;=INDEX(CapexSalvageMonth,ROW()-116)),0,AD128-AE92)</f>
        <v>0</v>
      </c>
      <c r="AF128" s="75" cm="1">
        <f t="array" ref="AF128">IF(AND(INDEX(CapexSalvageMonth,ROW()-116)&lt;&gt;0, AF$3&gt;=INDEX(CapexSalvageMonth,ROW()-116)),0,AE128-AF92)</f>
        <v>0</v>
      </c>
      <c r="AG128" s="75" cm="1">
        <f t="array" ref="AG128">IF(AND(INDEX(CapexSalvageMonth,ROW()-116)&lt;&gt;0, AG$3&gt;=INDEX(CapexSalvageMonth,ROW()-116)),0,AF128-AG92)</f>
        <v>0</v>
      </c>
      <c r="AH128" s="76" cm="1">
        <f t="array" ref="AH128">IF(AND(INDEX(CapexSalvageMonth,ROW()-116)&lt;&gt;0, AH$3&gt;=INDEX(CapexSalvageMonth,ROW()-116)),0,AG128-AH92)</f>
        <v>0</v>
      </c>
      <c r="AI128" s="74" cm="1">
        <f t="array" ref="AI128">IF(AND(INDEX(CapexSalvageMonth,ROW()-116)&lt;&gt;0, AI$3&gt;=INDEX(CapexSalvageMonth,ROW()-116)),0,AH128-AI92)</f>
        <v>0</v>
      </c>
      <c r="AJ128" s="75" cm="1">
        <f t="array" ref="AJ128">IF(AND(INDEX(CapexSalvageMonth,ROW()-116)&lt;&gt;0, AJ$3&gt;=INDEX(CapexSalvageMonth,ROW()-116)),0,AI128-AJ92)</f>
        <v>0</v>
      </c>
      <c r="AK128" s="75" cm="1">
        <f t="array" ref="AK128">IF(AND(INDEX(CapexSalvageMonth,ROW()-116)&lt;&gt;0, AK$3&gt;=INDEX(CapexSalvageMonth,ROW()-116)),0,AJ128-AK92)</f>
        <v>0</v>
      </c>
      <c r="AL128" s="75" cm="1">
        <f t="array" ref="AL128">IF(AND(INDEX(CapexSalvageMonth,ROW()-116)&lt;&gt;0, AL$3&gt;=INDEX(CapexSalvageMonth,ROW()-116)),0,AK128-AL92)</f>
        <v>0</v>
      </c>
      <c r="AM128" s="75" cm="1">
        <f t="array" ref="AM128">IF(AND(INDEX(CapexSalvageMonth,ROW()-116)&lt;&gt;0, AM$3&gt;=INDEX(CapexSalvageMonth,ROW()-116)),0,AL128-AM92)</f>
        <v>0</v>
      </c>
      <c r="AN128" s="75" cm="1">
        <f t="array" ref="AN128">IF(AND(INDEX(CapexSalvageMonth,ROW()-116)&lt;&gt;0, AN$3&gt;=INDEX(CapexSalvageMonth,ROW()-116)),0,AM128-AN92)</f>
        <v>0</v>
      </c>
      <c r="AO128" s="75" cm="1">
        <f t="array" ref="AO128">IF(AND(INDEX(CapexSalvageMonth,ROW()-116)&lt;&gt;0, AO$3&gt;=INDEX(CapexSalvageMonth,ROW()-116)),0,AN128-AO92)</f>
        <v>0</v>
      </c>
      <c r="AP128" s="75" cm="1">
        <f t="array" ref="AP128">IF(AND(INDEX(CapexSalvageMonth,ROW()-116)&lt;&gt;0, AP$3&gt;=INDEX(CapexSalvageMonth,ROW()-116)),0,AO128-AP92)</f>
        <v>0</v>
      </c>
      <c r="AQ128" s="75" cm="1">
        <f t="array" ref="AQ128">IF(AND(INDEX(CapexSalvageMonth,ROW()-116)&lt;&gt;0, AQ$3&gt;=INDEX(CapexSalvageMonth,ROW()-116)),0,AP128-AQ92)</f>
        <v>0</v>
      </c>
      <c r="AR128" s="75" cm="1">
        <f t="array" ref="AR128">IF(AND(INDEX(CapexSalvageMonth,ROW()-116)&lt;&gt;0, AR$3&gt;=INDEX(CapexSalvageMonth,ROW()-116)),0,AQ128-AR92)</f>
        <v>0</v>
      </c>
      <c r="AS128" s="75" cm="1">
        <f t="array" ref="AS128">IF(AND(INDEX(CapexSalvageMonth,ROW()-116)&lt;&gt;0, AS$3&gt;=INDEX(CapexSalvageMonth,ROW()-116)),0,AR128-AS92)</f>
        <v>0</v>
      </c>
      <c r="AT128" s="76" cm="1">
        <f t="array" ref="AT128">IF(AND(INDEX(CapexSalvageMonth,ROW()-116)&lt;&gt;0, AT$3&gt;=INDEX(CapexSalvageMonth,ROW()-116)),0,AS128-AT92)</f>
        <v>0</v>
      </c>
      <c r="AU128" s="74" cm="1">
        <f t="array" ref="AU128">IF(AND(INDEX(CapexSalvageMonth,ROW()-116)&lt;&gt;0, AU$3&gt;=INDEX(CapexSalvageMonth,ROW()-116)),0,AT128-AU92)</f>
        <v>0</v>
      </c>
      <c r="AV128" s="75" cm="1">
        <f t="array" ref="AV128">IF(AND(INDEX(CapexSalvageMonth,ROW()-116)&lt;&gt;0, AV$3&gt;=INDEX(CapexSalvageMonth,ROW()-116)),0,AU128-AV92)</f>
        <v>0</v>
      </c>
      <c r="AW128" s="75" cm="1">
        <f t="array" ref="AW128">IF(AND(INDEX(CapexSalvageMonth,ROW()-116)&lt;&gt;0, AW$3&gt;=INDEX(CapexSalvageMonth,ROW()-116)),0,AV128-AW92)</f>
        <v>0</v>
      </c>
      <c r="AX128" s="75" cm="1">
        <f t="array" ref="AX128">IF(AND(INDEX(CapexSalvageMonth,ROW()-116)&lt;&gt;0, AX$3&gt;=INDEX(CapexSalvageMonth,ROW()-116)),0,AW128-AX92)</f>
        <v>0</v>
      </c>
      <c r="AY128" s="75" cm="1">
        <f t="array" ref="AY128">IF(AND(INDEX(CapexSalvageMonth,ROW()-116)&lt;&gt;0, AY$3&gt;=INDEX(CapexSalvageMonth,ROW()-116)),0,AX128-AY92)</f>
        <v>0</v>
      </c>
      <c r="AZ128" s="75" cm="1">
        <f t="array" ref="AZ128">IF(AND(INDEX(CapexSalvageMonth,ROW()-116)&lt;&gt;0, AZ$3&gt;=INDEX(CapexSalvageMonth,ROW()-116)),0,AY128-AZ92)</f>
        <v>0</v>
      </c>
      <c r="BA128" s="75" cm="1">
        <f t="array" ref="BA128">IF(AND(INDEX(CapexSalvageMonth,ROW()-116)&lt;&gt;0, BA$3&gt;=INDEX(CapexSalvageMonth,ROW()-116)),0,AZ128-BA92)</f>
        <v>0</v>
      </c>
      <c r="BB128" s="75" cm="1">
        <f t="array" ref="BB128">IF(AND(INDEX(CapexSalvageMonth,ROW()-116)&lt;&gt;0, BB$3&gt;=INDEX(CapexSalvageMonth,ROW()-116)),0,BA128-BB92)</f>
        <v>0</v>
      </c>
      <c r="BC128" s="75" cm="1">
        <f t="array" ref="BC128">IF(AND(INDEX(CapexSalvageMonth,ROW()-116)&lt;&gt;0, BC$3&gt;=INDEX(CapexSalvageMonth,ROW()-116)),0,BB128-BC92)</f>
        <v>0</v>
      </c>
      <c r="BD128" s="75" cm="1">
        <f t="array" ref="BD128">IF(AND(INDEX(CapexSalvageMonth,ROW()-116)&lt;&gt;0, BD$3&gt;=INDEX(CapexSalvageMonth,ROW()-116)),0,BC128-BD92)</f>
        <v>0</v>
      </c>
      <c r="BE128" s="75" cm="1">
        <f t="array" ref="BE128">IF(AND(INDEX(CapexSalvageMonth,ROW()-116)&lt;&gt;0, BE$3&gt;=INDEX(CapexSalvageMonth,ROW()-116)),0,BD128-BE92)</f>
        <v>0</v>
      </c>
      <c r="BF128" s="76" cm="1">
        <f t="array" ref="BF128">IF(AND(INDEX(CapexSalvageMonth,ROW()-116)&lt;&gt;0, BF$3&gt;=INDEX(CapexSalvageMonth,ROW()-116)),0,BE128-BF92)</f>
        <v>0</v>
      </c>
      <c r="BG128" s="74" cm="1">
        <f t="array" ref="BG128">IF(AND(INDEX(CapexSalvageMonth,ROW()-116)&lt;&gt;0, BG$3&gt;=INDEX(CapexSalvageMonth,ROW()-116)),0,BF128-BG92)</f>
        <v>0</v>
      </c>
      <c r="BH128" s="75" cm="1">
        <f t="array" ref="BH128">IF(AND(INDEX(CapexSalvageMonth,ROW()-116)&lt;&gt;0, BH$3&gt;=INDEX(CapexSalvageMonth,ROW()-116)),0,BG128-BH92)</f>
        <v>0</v>
      </c>
      <c r="BI128" s="75" cm="1">
        <f t="array" ref="BI128">IF(AND(INDEX(CapexSalvageMonth,ROW()-116)&lt;&gt;0, BI$3&gt;=INDEX(CapexSalvageMonth,ROW()-116)),0,BH128-BI92)</f>
        <v>0</v>
      </c>
      <c r="BJ128" s="75" cm="1">
        <f t="array" ref="BJ128">IF(AND(INDEX(CapexSalvageMonth,ROW()-116)&lt;&gt;0, BJ$3&gt;=INDEX(CapexSalvageMonth,ROW()-116)),0,BI128-BJ92)</f>
        <v>0</v>
      </c>
      <c r="BK128" s="75" cm="1">
        <f t="array" ref="BK128">IF(AND(INDEX(CapexSalvageMonth,ROW()-116)&lt;&gt;0, BK$3&gt;=INDEX(CapexSalvageMonth,ROW()-116)),0,BJ128-BK92)</f>
        <v>0</v>
      </c>
      <c r="BL128" s="75" cm="1">
        <f t="array" ref="BL128">IF(AND(INDEX(CapexSalvageMonth,ROW()-116)&lt;&gt;0, BL$3&gt;=INDEX(CapexSalvageMonth,ROW()-116)),0,BK128-BL92)</f>
        <v>0</v>
      </c>
      <c r="BM128" s="75" cm="1">
        <f t="array" ref="BM128">IF(AND(INDEX(CapexSalvageMonth,ROW()-116)&lt;&gt;0, BM$3&gt;=INDEX(CapexSalvageMonth,ROW()-116)),0,BL128-BM92)</f>
        <v>0</v>
      </c>
      <c r="BN128" s="75" cm="1">
        <f t="array" ref="BN128">IF(AND(INDEX(CapexSalvageMonth,ROW()-116)&lt;&gt;0, BN$3&gt;=INDEX(CapexSalvageMonth,ROW()-116)),0,BM128-BN92)</f>
        <v>0</v>
      </c>
      <c r="BO128" s="75" cm="1">
        <f t="array" ref="BO128">IF(AND(INDEX(CapexSalvageMonth,ROW()-116)&lt;&gt;0, BO$3&gt;=INDEX(CapexSalvageMonth,ROW()-116)),0,BN128-BO92)</f>
        <v>0</v>
      </c>
      <c r="BP128" s="75" cm="1">
        <f t="array" ref="BP128">IF(AND(INDEX(CapexSalvageMonth,ROW()-116)&lt;&gt;0, BP$3&gt;=INDEX(CapexSalvageMonth,ROW()-116)),0,BO128-BP92)</f>
        <v>0</v>
      </c>
      <c r="BQ128" s="75" cm="1">
        <f t="array" ref="BQ128">IF(AND(INDEX(CapexSalvageMonth,ROW()-116)&lt;&gt;0, BQ$3&gt;=INDEX(CapexSalvageMonth,ROW()-116)),0,BP128-BQ92)</f>
        <v>0</v>
      </c>
      <c r="BR128" s="76" cm="1">
        <f t="array" ref="BR128">IF(AND(INDEX(CapexSalvageMonth,ROW()-116)&lt;&gt;0, BR$3&gt;=INDEX(CapexSalvageMonth,ROW()-116)),0,BQ128-BR92)</f>
        <v>0</v>
      </c>
    </row>
    <row r="129" spans="3:70" hidden="1" x14ac:dyDescent="0.25">
      <c r="C129" s="72">
        <f t="shared" si="53"/>
        <v>0</v>
      </c>
      <c r="E129" s="73">
        <f t="shared" si="54"/>
        <v>0</v>
      </c>
      <c r="F129" s="73">
        <f t="shared" si="55"/>
        <v>0</v>
      </c>
      <c r="G129" s="73">
        <f t="shared" si="56"/>
        <v>0</v>
      </c>
      <c r="H129" s="73">
        <f t="shared" si="57"/>
        <v>0</v>
      </c>
      <c r="I129" s="73">
        <f t="shared" si="58"/>
        <v>0</v>
      </c>
      <c r="K129" s="74" cm="1">
        <f t="array" ref="K129">IF(AND(INDEX(CapexSalvageMonth,ROW()-116)&lt;&gt;0, K$3&gt;=INDEX(CapexSalvageMonth,ROW()-116)),0,-K93)</f>
        <v>0</v>
      </c>
      <c r="L129" s="75" cm="1">
        <f t="array" ref="L129">IF(AND(INDEX(CapexSalvageMonth,ROW()-116)&lt;&gt;0, L$3&gt;=INDEX(CapexSalvageMonth,ROW()-116)),0,K129-L93)</f>
        <v>0</v>
      </c>
      <c r="M129" s="75" cm="1">
        <f t="array" ref="M129">IF(AND(INDEX(CapexSalvageMonth,ROW()-116)&lt;&gt;0, M$3&gt;=INDEX(CapexSalvageMonth,ROW()-116)),0,L129-M93)</f>
        <v>0</v>
      </c>
      <c r="N129" s="75" cm="1">
        <f t="array" ref="N129">IF(AND(INDEX(CapexSalvageMonth,ROW()-116)&lt;&gt;0, N$3&gt;=INDEX(CapexSalvageMonth,ROW()-116)),0,M129-N93)</f>
        <v>0</v>
      </c>
      <c r="O129" s="75" cm="1">
        <f t="array" ref="O129">IF(AND(INDEX(CapexSalvageMonth,ROW()-116)&lt;&gt;0, O$3&gt;=INDEX(CapexSalvageMonth,ROW()-116)),0,N129-O93)</f>
        <v>0</v>
      </c>
      <c r="P129" s="75" cm="1">
        <f t="array" ref="P129">IF(AND(INDEX(CapexSalvageMonth,ROW()-116)&lt;&gt;0, P$3&gt;=INDEX(CapexSalvageMonth,ROW()-116)),0,O129-P93)</f>
        <v>0</v>
      </c>
      <c r="Q129" s="75" cm="1">
        <f t="array" ref="Q129">IF(AND(INDEX(CapexSalvageMonth,ROW()-116)&lt;&gt;0, Q$3&gt;=INDEX(CapexSalvageMonth,ROW()-116)),0,P129-Q93)</f>
        <v>0</v>
      </c>
      <c r="R129" s="75" cm="1">
        <f t="array" ref="R129">IF(AND(INDEX(CapexSalvageMonth,ROW()-116)&lt;&gt;0, R$3&gt;=INDEX(CapexSalvageMonth,ROW()-116)),0,Q129-R93)</f>
        <v>0</v>
      </c>
      <c r="S129" s="75" cm="1">
        <f t="array" ref="S129">IF(AND(INDEX(CapexSalvageMonth,ROW()-116)&lt;&gt;0, S$3&gt;=INDEX(CapexSalvageMonth,ROW()-116)),0,R129-S93)</f>
        <v>0</v>
      </c>
      <c r="T129" s="75" cm="1">
        <f t="array" ref="T129">IF(AND(INDEX(CapexSalvageMonth,ROW()-116)&lt;&gt;0, T$3&gt;=INDEX(CapexSalvageMonth,ROW()-116)),0,S129-T93)</f>
        <v>0</v>
      </c>
      <c r="U129" s="75" cm="1">
        <f t="array" ref="U129">IF(AND(INDEX(CapexSalvageMonth,ROW()-116)&lt;&gt;0, U$3&gt;=INDEX(CapexSalvageMonth,ROW()-116)),0,T129-U93)</f>
        <v>0</v>
      </c>
      <c r="V129" s="76" cm="1">
        <f t="array" ref="V129">IF(AND(INDEX(CapexSalvageMonth,ROW()-116)&lt;&gt;0, V$3&gt;=INDEX(CapexSalvageMonth,ROW()-116)),0,U129-V93)</f>
        <v>0</v>
      </c>
      <c r="W129" s="74" cm="1">
        <f t="array" ref="W129">IF(AND(INDEX(CapexSalvageMonth,ROW()-116)&lt;&gt;0, W$3&gt;=INDEX(CapexSalvageMonth,ROW()-116)),0,V129-W93)</f>
        <v>0</v>
      </c>
      <c r="X129" s="75" cm="1">
        <f t="array" ref="X129">IF(AND(INDEX(CapexSalvageMonth,ROW()-116)&lt;&gt;0, X$3&gt;=INDEX(CapexSalvageMonth,ROW()-116)),0,W129-X93)</f>
        <v>0</v>
      </c>
      <c r="Y129" s="75" cm="1">
        <f t="array" ref="Y129">IF(AND(INDEX(CapexSalvageMonth,ROW()-116)&lt;&gt;0, Y$3&gt;=INDEX(CapexSalvageMonth,ROW()-116)),0,X129-Y93)</f>
        <v>0</v>
      </c>
      <c r="Z129" s="75" cm="1">
        <f t="array" ref="Z129">IF(AND(INDEX(CapexSalvageMonth,ROW()-116)&lt;&gt;0, Z$3&gt;=INDEX(CapexSalvageMonth,ROW()-116)),0,Y129-Z93)</f>
        <v>0</v>
      </c>
      <c r="AA129" s="75" cm="1">
        <f t="array" ref="AA129">IF(AND(INDEX(CapexSalvageMonth,ROW()-116)&lt;&gt;0, AA$3&gt;=INDEX(CapexSalvageMonth,ROW()-116)),0,Z129-AA93)</f>
        <v>0</v>
      </c>
      <c r="AB129" s="75" cm="1">
        <f t="array" ref="AB129">IF(AND(INDEX(CapexSalvageMonth,ROW()-116)&lt;&gt;0, AB$3&gt;=INDEX(CapexSalvageMonth,ROW()-116)),0,AA129-AB93)</f>
        <v>0</v>
      </c>
      <c r="AC129" s="75" cm="1">
        <f t="array" ref="AC129">IF(AND(INDEX(CapexSalvageMonth,ROW()-116)&lt;&gt;0, AC$3&gt;=INDEX(CapexSalvageMonth,ROW()-116)),0,AB129-AC93)</f>
        <v>0</v>
      </c>
      <c r="AD129" s="75" cm="1">
        <f t="array" ref="AD129">IF(AND(INDEX(CapexSalvageMonth,ROW()-116)&lt;&gt;0, AD$3&gt;=INDEX(CapexSalvageMonth,ROW()-116)),0,AC129-AD93)</f>
        <v>0</v>
      </c>
      <c r="AE129" s="75" cm="1">
        <f t="array" ref="AE129">IF(AND(INDEX(CapexSalvageMonth,ROW()-116)&lt;&gt;0, AE$3&gt;=INDEX(CapexSalvageMonth,ROW()-116)),0,AD129-AE93)</f>
        <v>0</v>
      </c>
      <c r="AF129" s="75" cm="1">
        <f t="array" ref="AF129">IF(AND(INDEX(CapexSalvageMonth,ROW()-116)&lt;&gt;0, AF$3&gt;=INDEX(CapexSalvageMonth,ROW()-116)),0,AE129-AF93)</f>
        <v>0</v>
      </c>
      <c r="AG129" s="75" cm="1">
        <f t="array" ref="AG129">IF(AND(INDEX(CapexSalvageMonth,ROW()-116)&lt;&gt;0, AG$3&gt;=INDEX(CapexSalvageMonth,ROW()-116)),0,AF129-AG93)</f>
        <v>0</v>
      </c>
      <c r="AH129" s="76" cm="1">
        <f t="array" ref="AH129">IF(AND(INDEX(CapexSalvageMonth,ROW()-116)&lt;&gt;0, AH$3&gt;=INDEX(CapexSalvageMonth,ROW()-116)),0,AG129-AH93)</f>
        <v>0</v>
      </c>
      <c r="AI129" s="74" cm="1">
        <f t="array" ref="AI129">IF(AND(INDEX(CapexSalvageMonth,ROW()-116)&lt;&gt;0, AI$3&gt;=INDEX(CapexSalvageMonth,ROW()-116)),0,AH129-AI93)</f>
        <v>0</v>
      </c>
      <c r="AJ129" s="75" cm="1">
        <f t="array" ref="AJ129">IF(AND(INDEX(CapexSalvageMonth,ROW()-116)&lt;&gt;0, AJ$3&gt;=INDEX(CapexSalvageMonth,ROW()-116)),0,AI129-AJ93)</f>
        <v>0</v>
      </c>
      <c r="AK129" s="75" cm="1">
        <f t="array" ref="AK129">IF(AND(INDEX(CapexSalvageMonth,ROW()-116)&lt;&gt;0, AK$3&gt;=INDEX(CapexSalvageMonth,ROW()-116)),0,AJ129-AK93)</f>
        <v>0</v>
      </c>
      <c r="AL129" s="75" cm="1">
        <f t="array" ref="AL129">IF(AND(INDEX(CapexSalvageMonth,ROW()-116)&lt;&gt;0, AL$3&gt;=INDEX(CapexSalvageMonth,ROW()-116)),0,AK129-AL93)</f>
        <v>0</v>
      </c>
      <c r="AM129" s="75" cm="1">
        <f t="array" ref="AM129">IF(AND(INDEX(CapexSalvageMonth,ROW()-116)&lt;&gt;0, AM$3&gt;=INDEX(CapexSalvageMonth,ROW()-116)),0,AL129-AM93)</f>
        <v>0</v>
      </c>
      <c r="AN129" s="75" cm="1">
        <f t="array" ref="AN129">IF(AND(INDEX(CapexSalvageMonth,ROW()-116)&lt;&gt;0, AN$3&gt;=INDEX(CapexSalvageMonth,ROW()-116)),0,AM129-AN93)</f>
        <v>0</v>
      </c>
      <c r="AO129" s="75" cm="1">
        <f t="array" ref="AO129">IF(AND(INDEX(CapexSalvageMonth,ROW()-116)&lt;&gt;0, AO$3&gt;=INDEX(CapexSalvageMonth,ROW()-116)),0,AN129-AO93)</f>
        <v>0</v>
      </c>
      <c r="AP129" s="75" cm="1">
        <f t="array" ref="AP129">IF(AND(INDEX(CapexSalvageMonth,ROW()-116)&lt;&gt;0, AP$3&gt;=INDEX(CapexSalvageMonth,ROW()-116)),0,AO129-AP93)</f>
        <v>0</v>
      </c>
      <c r="AQ129" s="75" cm="1">
        <f t="array" ref="AQ129">IF(AND(INDEX(CapexSalvageMonth,ROW()-116)&lt;&gt;0, AQ$3&gt;=INDEX(CapexSalvageMonth,ROW()-116)),0,AP129-AQ93)</f>
        <v>0</v>
      </c>
      <c r="AR129" s="75" cm="1">
        <f t="array" ref="AR129">IF(AND(INDEX(CapexSalvageMonth,ROW()-116)&lt;&gt;0, AR$3&gt;=INDEX(CapexSalvageMonth,ROW()-116)),0,AQ129-AR93)</f>
        <v>0</v>
      </c>
      <c r="AS129" s="75" cm="1">
        <f t="array" ref="AS129">IF(AND(INDEX(CapexSalvageMonth,ROW()-116)&lt;&gt;0, AS$3&gt;=INDEX(CapexSalvageMonth,ROW()-116)),0,AR129-AS93)</f>
        <v>0</v>
      </c>
      <c r="AT129" s="76" cm="1">
        <f t="array" ref="AT129">IF(AND(INDEX(CapexSalvageMonth,ROW()-116)&lt;&gt;0, AT$3&gt;=INDEX(CapexSalvageMonth,ROW()-116)),0,AS129-AT93)</f>
        <v>0</v>
      </c>
      <c r="AU129" s="74" cm="1">
        <f t="array" ref="AU129">IF(AND(INDEX(CapexSalvageMonth,ROW()-116)&lt;&gt;0, AU$3&gt;=INDEX(CapexSalvageMonth,ROW()-116)),0,AT129-AU93)</f>
        <v>0</v>
      </c>
      <c r="AV129" s="75" cm="1">
        <f t="array" ref="AV129">IF(AND(INDEX(CapexSalvageMonth,ROW()-116)&lt;&gt;0, AV$3&gt;=INDEX(CapexSalvageMonth,ROW()-116)),0,AU129-AV93)</f>
        <v>0</v>
      </c>
      <c r="AW129" s="75" cm="1">
        <f t="array" ref="AW129">IF(AND(INDEX(CapexSalvageMonth,ROW()-116)&lt;&gt;0, AW$3&gt;=INDEX(CapexSalvageMonth,ROW()-116)),0,AV129-AW93)</f>
        <v>0</v>
      </c>
      <c r="AX129" s="75" cm="1">
        <f t="array" ref="AX129">IF(AND(INDEX(CapexSalvageMonth,ROW()-116)&lt;&gt;0, AX$3&gt;=INDEX(CapexSalvageMonth,ROW()-116)),0,AW129-AX93)</f>
        <v>0</v>
      </c>
      <c r="AY129" s="75" cm="1">
        <f t="array" ref="AY129">IF(AND(INDEX(CapexSalvageMonth,ROW()-116)&lt;&gt;0, AY$3&gt;=INDEX(CapexSalvageMonth,ROW()-116)),0,AX129-AY93)</f>
        <v>0</v>
      </c>
      <c r="AZ129" s="75" cm="1">
        <f t="array" ref="AZ129">IF(AND(INDEX(CapexSalvageMonth,ROW()-116)&lt;&gt;0, AZ$3&gt;=INDEX(CapexSalvageMonth,ROW()-116)),0,AY129-AZ93)</f>
        <v>0</v>
      </c>
      <c r="BA129" s="75" cm="1">
        <f t="array" ref="BA129">IF(AND(INDEX(CapexSalvageMonth,ROW()-116)&lt;&gt;0, BA$3&gt;=INDEX(CapexSalvageMonth,ROW()-116)),0,AZ129-BA93)</f>
        <v>0</v>
      </c>
      <c r="BB129" s="75" cm="1">
        <f t="array" ref="BB129">IF(AND(INDEX(CapexSalvageMonth,ROW()-116)&lt;&gt;0, BB$3&gt;=INDEX(CapexSalvageMonth,ROW()-116)),0,BA129-BB93)</f>
        <v>0</v>
      </c>
      <c r="BC129" s="75" cm="1">
        <f t="array" ref="BC129">IF(AND(INDEX(CapexSalvageMonth,ROW()-116)&lt;&gt;0, BC$3&gt;=INDEX(CapexSalvageMonth,ROW()-116)),0,BB129-BC93)</f>
        <v>0</v>
      </c>
      <c r="BD129" s="75" cm="1">
        <f t="array" ref="BD129">IF(AND(INDEX(CapexSalvageMonth,ROW()-116)&lt;&gt;0, BD$3&gt;=INDEX(CapexSalvageMonth,ROW()-116)),0,BC129-BD93)</f>
        <v>0</v>
      </c>
      <c r="BE129" s="75" cm="1">
        <f t="array" ref="BE129">IF(AND(INDEX(CapexSalvageMonth,ROW()-116)&lt;&gt;0, BE$3&gt;=INDEX(CapexSalvageMonth,ROW()-116)),0,BD129-BE93)</f>
        <v>0</v>
      </c>
      <c r="BF129" s="76" cm="1">
        <f t="array" ref="BF129">IF(AND(INDEX(CapexSalvageMonth,ROW()-116)&lt;&gt;0, BF$3&gt;=INDEX(CapexSalvageMonth,ROW()-116)),0,BE129-BF93)</f>
        <v>0</v>
      </c>
      <c r="BG129" s="74" cm="1">
        <f t="array" ref="BG129">IF(AND(INDEX(CapexSalvageMonth,ROW()-116)&lt;&gt;0, BG$3&gt;=INDEX(CapexSalvageMonth,ROW()-116)),0,BF129-BG93)</f>
        <v>0</v>
      </c>
      <c r="BH129" s="75" cm="1">
        <f t="array" ref="BH129">IF(AND(INDEX(CapexSalvageMonth,ROW()-116)&lt;&gt;0, BH$3&gt;=INDEX(CapexSalvageMonth,ROW()-116)),0,BG129-BH93)</f>
        <v>0</v>
      </c>
      <c r="BI129" s="75" cm="1">
        <f t="array" ref="BI129">IF(AND(INDEX(CapexSalvageMonth,ROW()-116)&lt;&gt;0, BI$3&gt;=INDEX(CapexSalvageMonth,ROW()-116)),0,BH129-BI93)</f>
        <v>0</v>
      </c>
      <c r="BJ129" s="75" cm="1">
        <f t="array" ref="BJ129">IF(AND(INDEX(CapexSalvageMonth,ROW()-116)&lt;&gt;0, BJ$3&gt;=INDEX(CapexSalvageMonth,ROW()-116)),0,BI129-BJ93)</f>
        <v>0</v>
      </c>
      <c r="BK129" s="75" cm="1">
        <f t="array" ref="BK129">IF(AND(INDEX(CapexSalvageMonth,ROW()-116)&lt;&gt;0, BK$3&gt;=INDEX(CapexSalvageMonth,ROW()-116)),0,BJ129-BK93)</f>
        <v>0</v>
      </c>
      <c r="BL129" s="75" cm="1">
        <f t="array" ref="BL129">IF(AND(INDEX(CapexSalvageMonth,ROW()-116)&lt;&gt;0, BL$3&gt;=INDEX(CapexSalvageMonth,ROW()-116)),0,BK129-BL93)</f>
        <v>0</v>
      </c>
      <c r="BM129" s="75" cm="1">
        <f t="array" ref="BM129">IF(AND(INDEX(CapexSalvageMonth,ROW()-116)&lt;&gt;0, BM$3&gt;=INDEX(CapexSalvageMonth,ROW()-116)),0,BL129-BM93)</f>
        <v>0</v>
      </c>
      <c r="BN129" s="75" cm="1">
        <f t="array" ref="BN129">IF(AND(INDEX(CapexSalvageMonth,ROW()-116)&lt;&gt;0, BN$3&gt;=INDEX(CapexSalvageMonth,ROW()-116)),0,BM129-BN93)</f>
        <v>0</v>
      </c>
      <c r="BO129" s="75" cm="1">
        <f t="array" ref="BO129">IF(AND(INDEX(CapexSalvageMonth,ROW()-116)&lt;&gt;0, BO$3&gt;=INDEX(CapexSalvageMonth,ROW()-116)),0,BN129-BO93)</f>
        <v>0</v>
      </c>
      <c r="BP129" s="75" cm="1">
        <f t="array" ref="BP129">IF(AND(INDEX(CapexSalvageMonth,ROW()-116)&lt;&gt;0, BP$3&gt;=INDEX(CapexSalvageMonth,ROW()-116)),0,BO129-BP93)</f>
        <v>0</v>
      </c>
      <c r="BQ129" s="75" cm="1">
        <f t="array" ref="BQ129">IF(AND(INDEX(CapexSalvageMonth,ROW()-116)&lt;&gt;0, BQ$3&gt;=INDEX(CapexSalvageMonth,ROW()-116)),0,BP129-BQ93)</f>
        <v>0</v>
      </c>
      <c r="BR129" s="76" cm="1">
        <f t="array" ref="BR129">IF(AND(INDEX(CapexSalvageMonth,ROW()-116)&lt;&gt;0, BR$3&gt;=INDEX(CapexSalvageMonth,ROW()-116)),0,BQ129-BR93)</f>
        <v>0</v>
      </c>
    </row>
    <row r="130" spans="3:70" hidden="1" x14ac:dyDescent="0.25">
      <c r="C130" s="72">
        <f t="shared" si="53"/>
        <v>0</v>
      </c>
      <c r="E130" s="73">
        <f t="shared" si="54"/>
        <v>0</v>
      </c>
      <c r="F130" s="73">
        <f t="shared" si="55"/>
        <v>0</v>
      </c>
      <c r="G130" s="73">
        <f t="shared" si="56"/>
        <v>0</v>
      </c>
      <c r="H130" s="73">
        <f t="shared" si="57"/>
        <v>0</v>
      </c>
      <c r="I130" s="73">
        <f t="shared" si="58"/>
        <v>0</v>
      </c>
      <c r="K130" s="74" cm="1">
        <f t="array" ref="K130">IF(AND(INDEX(CapexSalvageMonth,ROW()-116)&lt;&gt;0, K$3&gt;=INDEX(CapexSalvageMonth,ROW()-116)),0,-K94)</f>
        <v>0</v>
      </c>
      <c r="L130" s="75" cm="1">
        <f t="array" ref="L130">IF(AND(INDEX(CapexSalvageMonth,ROW()-116)&lt;&gt;0, L$3&gt;=INDEX(CapexSalvageMonth,ROW()-116)),0,K130-L94)</f>
        <v>0</v>
      </c>
      <c r="M130" s="75" cm="1">
        <f t="array" ref="M130">IF(AND(INDEX(CapexSalvageMonth,ROW()-116)&lt;&gt;0, M$3&gt;=INDEX(CapexSalvageMonth,ROW()-116)),0,L130-M94)</f>
        <v>0</v>
      </c>
      <c r="N130" s="75" cm="1">
        <f t="array" ref="N130">IF(AND(INDEX(CapexSalvageMonth,ROW()-116)&lt;&gt;0, N$3&gt;=INDEX(CapexSalvageMonth,ROW()-116)),0,M130-N94)</f>
        <v>0</v>
      </c>
      <c r="O130" s="75" cm="1">
        <f t="array" ref="O130">IF(AND(INDEX(CapexSalvageMonth,ROW()-116)&lt;&gt;0, O$3&gt;=INDEX(CapexSalvageMonth,ROW()-116)),0,N130-O94)</f>
        <v>0</v>
      </c>
      <c r="P130" s="75" cm="1">
        <f t="array" ref="P130">IF(AND(INDEX(CapexSalvageMonth,ROW()-116)&lt;&gt;0, P$3&gt;=INDEX(CapexSalvageMonth,ROW()-116)),0,O130-P94)</f>
        <v>0</v>
      </c>
      <c r="Q130" s="75" cm="1">
        <f t="array" ref="Q130">IF(AND(INDEX(CapexSalvageMonth,ROW()-116)&lt;&gt;0, Q$3&gt;=INDEX(CapexSalvageMonth,ROW()-116)),0,P130-Q94)</f>
        <v>0</v>
      </c>
      <c r="R130" s="75" cm="1">
        <f t="array" ref="R130">IF(AND(INDEX(CapexSalvageMonth,ROW()-116)&lt;&gt;0, R$3&gt;=INDEX(CapexSalvageMonth,ROW()-116)),0,Q130-R94)</f>
        <v>0</v>
      </c>
      <c r="S130" s="75" cm="1">
        <f t="array" ref="S130">IF(AND(INDEX(CapexSalvageMonth,ROW()-116)&lt;&gt;0, S$3&gt;=INDEX(CapexSalvageMonth,ROW()-116)),0,R130-S94)</f>
        <v>0</v>
      </c>
      <c r="T130" s="75" cm="1">
        <f t="array" ref="T130">IF(AND(INDEX(CapexSalvageMonth,ROW()-116)&lt;&gt;0, T$3&gt;=INDEX(CapexSalvageMonth,ROW()-116)),0,S130-T94)</f>
        <v>0</v>
      </c>
      <c r="U130" s="75" cm="1">
        <f t="array" ref="U130">IF(AND(INDEX(CapexSalvageMonth,ROW()-116)&lt;&gt;0, U$3&gt;=INDEX(CapexSalvageMonth,ROW()-116)),0,T130-U94)</f>
        <v>0</v>
      </c>
      <c r="V130" s="76" cm="1">
        <f t="array" ref="V130">IF(AND(INDEX(CapexSalvageMonth,ROW()-116)&lt;&gt;0, V$3&gt;=INDEX(CapexSalvageMonth,ROW()-116)),0,U130-V94)</f>
        <v>0</v>
      </c>
      <c r="W130" s="74" cm="1">
        <f t="array" ref="W130">IF(AND(INDEX(CapexSalvageMonth,ROW()-116)&lt;&gt;0, W$3&gt;=INDEX(CapexSalvageMonth,ROW()-116)),0,V130-W94)</f>
        <v>0</v>
      </c>
      <c r="X130" s="75" cm="1">
        <f t="array" ref="X130">IF(AND(INDEX(CapexSalvageMonth,ROW()-116)&lt;&gt;0, X$3&gt;=INDEX(CapexSalvageMonth,ROW()-116)),0,W130-X94)</f>
        <v>0</v>
      </c>
      <c r="Y130" s="75" cm="1">
        <f t="array" ref="Y130">IF(AND(INDEX(CapexSalvageMonth,ROW()-116)&lt;&gt;0, Y$3&gt;=INDEX(CapexSalvageMonth,ROW()-116)),0,X130-Y94)</f>
        <v>0</v>
      </c>
      <c r="Z130" s="75" cm="1">
        <f t="array" ref="Z130">IF(AND(INDEX(CapexSalvageMonth,ROW()-116)&lt;&gt;0, Z$3&gt;=INDEX(CapexSalvageMonth,ROW()-116)),0,Y130-Z94)</f>
        <v>0</v>
      </c>
      <c r="AA130" s="75" cm="1">
        <f t="array" ref="AA130">IF(AND(INDEX(CapexSalvageMonth,ROW()-116)&lt;&gt;0, AA$3&gt;=INDEX(CapexSalvageMonth,ROW()-116)),0,Z130-AA94)</f>
        <v>0</v>
      </c>
      <c r="AB130" s="75" cm="1">
        <f t="array" ref="AB130">IF(AND(INDEX(CapexSalvageMonth,ROW()-116)&lt;&gt;0, AB$3&gt;=INDEX(CapexSalvageMonth,ROW()-116)),0,AA130-AB94)</f>
        <v>0</v>
      </c>
      <c r="AC130" s="75" cm="1">
        <f t="array" ref="AC130">IF(AND(INDEX(CapexSalvageMonth,ROW()-116)&lt;&gt;0, AC$3&gt;=INDEX(CapexSalvageMonth,ROW()-116)),0,AB130-AC94)</f>
        <v>0</v>
      </c>
      <c r="AD130" s="75" cm="1">
        <f t="array" ref="AD130">IF(AND(INDEX(CapexSalvageMonth,ROW()-116)&lt;&gt;0, AD$3&gt;=INDEX(CapexSalvageMonth,ROW()-116)),0,AC130-AD94)</f>
        <v>0</v>
      </c>
      <c r="AE130" s="75" cm="1">
        <f t="array" ref="AE130">IF(AND(INDEX(CapexSalvageMonth,ROW()-116)&lt;&gt;0, AE$3&gt;=INDEX(CapexSalvageMonth,ROW()-116)),0,AD130-AE94)</f>
        <v>0</v>
      </c>
      <c r="AF130" s="75" cm="1">
        <f t="array" ref="AF130">IF(AND(INDEX(CapexSalvageMonth,ROW()-116)&lt;&gt;0, AF$3&gt;=INDEX(CapexSalvageMonth,ROW()-116)),0,AE130-AF94)</f>
        <v>0</v>
      </c>
      <c r="AG130" s="75" cm="1">
        <f t="array" ref="AG130">IF(AND(INDEX(CapexSalvageMonth,ROW()-116)&lt;&gt;0, AG$3&gt;=INDEX(CapexSalvageMonth,ROW()-116)),0,AF130-AG94)</f>
        <v>0</v>
      </c>
      <c r="AH130" s="76" cm="1">
        <f t="array" ref="AH130">IF(AND(INDEX(CapexSalvageMonth,ROW()-116)&lt;&gt;0, AH$3&gt;=INDEX(CapexSalvageMonth,ROW()-116)),0,AG130-AH94)</f>
        <v>0</v>
      </c>
      <c r="AI130" s="74" cm="1">
        <f t="array" ref="AI130">IF(AND(INDEX(CapexSalvageMonth,ROW()-116)&lt;&gt;0, AI$3&gt;=INDEX(CapexSalvageMonth,ROW()-116)),0,AH130-AI94)</f>
        <v>0</v>
      </c>
      <c r="AJ130" s="75" cm="1">
        <f t="array" ref="AJ130">IF(AND(INDEX(CapexSalvageMonth,ROW()-116)&lt;&gt;0, AJ$3&gt;=INDEX(CapexSalvageMonth,ROW()-116)),0,AI130-AJ94)</f>
        <v>0</v>
      </c>
      <c r="AK130" s="75" cm="1">
        <f t="array" ref="AK130">IF(AND(INDEX(CapexSalvageMonth,ROW()-116)&lt;&gt;0, AK$3&gt;=INDEX(CapexSalvageMonth,ROW()-116)),0,AJ130-AK94)</f>
        <v>0</v>
      </c>
      <c r="AL130" s="75" cm="1">
        <f t="array" ref="AL130">IF(AND(INDEX(CapexSalvageMonth,ROW()-116)&lt;&gt;0, AL$3&gt;=INDEX(CapexSalvageMonth,ROW()-116)),0,AK130-AL94)</f>
        <v>0</v>
      </c>
      <c r="AM130" s="75" cm="1">
        <f t="array" ref="AM130">IF(AND(INDEX(CapexSalvageMonth,ROW()-116)&lt;&gt;0, AM$3&gt;=INDEX(CapexSalvageMonth,ROW()-116)),0,AL130-AM94)</f>
        <v>0</v>
      </c>
      <c r="AN130" s="75" cm="1">
        <f t="array" ref="AN130">IF(AND(INDEX(CapexSalvageMonth,ROW()-116)&lt;&gt;0, AN$3&gt;=INDEX(CapexSalvageMonth,ROW()-116)),0,AM130-AN94)</f>
        <v>0</v>
      </c>
      <c r="AO130" s="75" cm="1">
        <f t="array" ref="AO130">IF(AND(INDEX(CapexSalvageMonth,ROW()-116)&lt;&gt;0, AO$3&gt;=INDEX(CapexSalvageMonth,ROW()-116)),0,AN130-AO94)</f>
        <v>0</v>
      </c>
      <c r="AP130" s="75" cm="1">
        <f t="array" ref="AP130">IF(AND(INDEX(CapexSalvageMonth,ROW()-116)&lt;&gt;0, AP$3&gt;=INDEX(CapexSalvageMonth,ROW()-116)),0,AO130-AP94)</f>
        <v>0</v>
      </c>
      <c r="AQ130" s="75" cm="1">
        <f t="array" ref="AQ130">IF(AND(INDEX(CapexSalvageMonth,ROW()-116)&lt;&gt;0, AQ$3&gt;=INDEX(CapexSalvageMonth,ROW()-116)),0,AP130-AQ94)</f>
        <v>0</v>
      </c>
      <c r="AR130" s="75" cm="1">
        <f t="array" ref="AR130">IF(AND(INDEX(CapexSalvageMonth,ROW()-116)&lt;&gt;0, AR$3&gt;=INDEX(CapexSalvageMonth,ROW()-116)),0,AQ130-AR94)</f>
        <v>0</v>
      </c>
      <c r="AS130" s="75" cm="1">
        <f t="array" ref="AS130">IF(AND(INDEX(CapexSalvageMonth,ROW()-116)&lt;&gt;0, AS$3&gt;=INDEX(CapexSalvageMonth,ROW()-116)),0,AR130-AS94)</f>
        <v>0</v>
      </c>
      <c r="AT130" s="76" cm="1">
        <f t="array" ref="AT130">IF(AND(INDEX(CapexSalvageMonth,ROW()-116)&lt;&gt;0, AT$3&gt;=INDEX(CapexSalvageMonth,ROW()-116)),0,AS130-AT94)</f>
        <v>0</v>
      </c>
      <c r="AU130" s="74" cm="1">
        <f t="array" ref="AU130">IF(AND(INDEX(CapexSalvageMonth,ROW()-116)&lt;&gt;0, AU$3&gt;=INDEX(CapexSalvageMonth,ROW()-116)),0,AT130-AU94)</f>
        <v>0</v>
      </c>
      <c r="AV130" s="75" cm="1">
        <f t="array" ref="AV130">IF(AND(INDEX(CapexSalvageMonth,ROW()-116)&lt;&gt;0, AV$3&gt;=INDEX(CapexSalvageMonth,ROW()-116)),0,AU130-AV94)</f>
        <v>0</v>
      </c>
      <c r="AW130" s="75" cm="1">
        <f t="array" ref="AW130">IF(AND(INDEX(CapexSalvageMonth,ROW()-116)&lt;&gt;0, AW$3&gt;=INDEX(CapexSalvageMonth,ROW()-116)),0,AV130-AW94)</f>
        <v>0</v>
      </c>
      <c r="AX130" s="75" cm="1">
        <f t="array" ref="AX130">IF(AND(INDEX(CapexSalvageMonth,ROW()-116)&lt;&gt;0, AX$3&gt;=INDEX(CapexSalvageMonth,ROW()-116)),0,AW130-AX94)</f>
        <v>0</v>
      </c>
      <c r="AY130" s="75" cm="1">
        <f t="array" ref="AY130">IF(AND(INDEX(CapexSalvageMonth,ROW()-116)&lt;&gt;0, AY$3&gt;=INDEX(CapexSalvageMonth,ROW()-116)),0,AX130-AY94)</f>
        <v>0</v>
      </c>
      <c r="AZ130" s="75" cm="1">
        <f t="array" ref="AZ130">IF(AND(INDEX(CapexSalvageMonth,ROW()-116)&lt;&gt;0, AZ$3&gt;=INDEX(CapexSalvageMonth,ROW()-116)),0,AY130-AZ94)</f>
        <v>0</v>
      </c>
      <c r="BA130" s="75" cm="1">
        <f t="array" ref="BA130">IF(AND(INDEX(CapexSalvageMonth,ROW()-116)&lt;&gt;0, BA$3&gt;=INDEX(CapexSalvageMonth,ROW()-116)),0,AZ130-BA94)</f>
        <v>0</v>
      </c>
      <c r="BB130" s="75" cm="1">
        <f t="array" ref="BB130">IF(AND(INDEX(CapexSalvageMonth,ROW()-116)&lt;&gt;0, BB$3&gt;=INDEX(CapexSalvageMonth,ROW()-116)),0,BA130-BB94)</f>
        <v>0</v>
      </c>
      <c r="BC130" s="75" cm="1">
        <f t="array" ref="BC130">IF(AND(INDEX(CapexSalvageMonth,ROW()-116)&lt;&gt;0, BC$3&gt;=INDEX(CapexSalvageMonth,ROW()-116)),0,BB130-BC94)</f>
        <v>0</v>
      </c>
      <c r="BD130" s="75" cm="1">
        <f t="array" ref="BD130">IF(AND(INDEX(CapexSalvageMonth,ROW()-116)&lt;&gt;0, BD$3&gt;=INDEX(CapexSalvageMonth,ROW()-116)),0,BC130-BD94)</f>
        <v>0</v>
      </c>
      <c r="BE130" s="75" cm="1">
        <f t="array" ref="BE130">IF(AND(INDEX(CapexSalvageMonth,ROW()-116)&lt;&gt;0, BE$3&gt;=INDEX(CapexSalvageMonth,ROW()-116)),0,BD130-BE94)</f>
        <v>0</v>
      </c>
      <c r="BF130" s="76" cm="1">
        <f t="array" ref="BF130">IF(AND(INDEX(CapexSalvageMonth,ROW()-116)&lt;&gt;0, BF$3&gt;=INDEX(CapexSalvageMonth,ROW()-116)),0,BE130-BF94)</f>
        <v>0</v>
      </c>
      <c r="BG130" s="74" cm="1">
        <f t="array" ref="BG130">IF(AND(INDEX(CapexSalvageMonth,ROW()-116)&lt;&gt;0, BG$3&gt;=INDEX(CapexSalvageMonth,ROW()-116)),0,BF130-BG94)</f>
        <v>0</v>
      </c>
      <c r="BH130" s="75" cm="1">
        <f t="array" ref="BH130">IF(AND(INDEX(CapexSalvageMonth,ROW()-116)&lt;&gt;0, BH$3&gt;=INDEX(CapexSalvageMonth,ROW()-116)),0,BG130-BH94)</f>
        <v>0</v>
      </c>
      <c r="BI130" s="75" cm="1">
        <f t="array" ref="BI130">IF(AND(INDEX(CapexSalvageMonth,ROW()-116)&lt;&gt;0, BI$3&gt;=INDEX(CapexSalvageMonth,ROW()-116)),0,BH130-BI94)</f>
        <v>0</v>
      </c>
      <c r="BJ130" s="75" cm="1">
        <f t="array" ref="BJ130">IF(AND(INDEX(CapexSalvageMonth,ROW()-116)&lt;&gt;0, BJ$3&gt;=INDEX(CapexSalvageMonth,ROW()-116)),0,BI130-BJ94)</f>
        <v>0</v>
      </c>
      <c r="BK130" s="75" cm="1">
        <f t="array" ref="BK130">IF(AND(INDEX(CapexSalvageMonth,ROW()-116)&lt;&gt;0, BK$3&gt;=INDEX(CapexSalvageMonth,ROW()-116)),0,BJ130-BK94)</f>
        <v>0</v>
      </c>
      <c r="BL130" s="75" cm="1">
        <f t="array" ref="BL130">IF(AND(INDEX(CapexSalvageMonth,ROW()-116)&lt;&gt;0, BL$3&gt;=INDEX(CapexSalvageMonth,ROW()-116)),0,BK130-BL94)</f>
        <v>0</v>
      </c>
      <c r="BM130" s="75" cm="1">
        <f t="array" ref="BM130">IF(AND(INDEX(CapexSalvageMonth,ROW()-116)&lt;&gt;0, BM$3&gt;=INDEX(CapexSalvageMonth,ROW()-116)),0,BL130-BM94)</f>
        <v>0</v>
      </c>
      <c r="BN130" s="75" cm="1">
        <f t="array" ref="BN130">IF(AND(INDEX(CapexSalvageMonth,ROW()-116)&lt;&gt;0, BN$3&gt;=INDEX(CapexSalvageMonth,ROW()-116)),0,BM130-BN94)</f>
        <v>0</v>
      </c>
      <c r="BO130" s="75" cm="1">
        <f t="array" ref="BO130">IF(AND(INDEX(CapexSalvageMonth,ROW()-116)&lt;&gt;0, BO$3&gt;=INDEX(CapexSalvageMonth,ROW()-116)),0,BN130-BO94)</f>
        <v>0</v>
      </c>
      <c r="BP130" s="75" cm="1">
        <f t="array" ref="BP130">IF(AND(INDEX(CapexSalvageMonth,ROW()-116)&lt;&gt;0, BP$3&gt;=INDEX(CapexSalvageMonth,ROW()-116)),0,BO130-BP94)</f>
        <v>0</v>
      </c>
      <c r="BQ130" s="75" cm="1">
        <f t="array" ref="BQ130">IF(AND(INDEX(CapexSalvageMonth,ROW()-116)&lt;&gt;0, BQ$3&gt;=INDEX(CapexSalvageMonth,ROW()-116)),0,BP130-BQ94)</f>
        <v>0</v>
      </c>
      <c r="BR130" s="76" cm="1">
        <f t="array" ref="BR130">IF(AND(INDEX(CapexSalvageMonth,ROW()-116)&lt;&gt;0, BR$3&gt;=INDEX(CapexSalvageMonth,ROW()-116)),0,BQ130-BR94)</f>
        <v>0</v>
      </c>
    </row>
    <row r="131" spans="3:70" hidden="1" x14ac:dyDescent="0.25">
      <c r="C131" s="72">
        <f t="shared" si="53"/>
        <v>0</v>
      </c>
      <c r="E131" s="73">
        <f t="shared" si="54"/>
        <v>0</v>
      </c>
      <c r="F131" s="73">
        <f t="shared" si="55"/>
        <v>0</v>
      </c>
      <c r="G131" s="73">
        <f t="shared" si="56"/>
        <v>0</v>
      </c>
      <c r="H131" s="73">
        <f t="shared" si="57"/>
        <v>0</v>
      </c>
      <c r="I131" s="73">
        <f t="shared" si="58"/>
        <v>0</v>
      </c>
      <c r="K131" s="74" cm="1">
        <f t="array" ref="K131">IF(AND(INDEX(CapexSalvageMonth,ROW()-116)&lt;&gt;0, K$3&gt;=INDEX(CapexSalvageMonth,ROW()-116)),0,-K95)</f>
        <v>0</v>
      </c>
      <c r="L131" s="75" cm="1">
        <f t="array" ref="L131">IF(AND(INDEX(CapexSalvageMonth,ROW()-116)&lt;&gt;0, L$3&gt;=INDEX(CapexSalvageMonth,ROW()-116)),0,K131-L95)</f>
        <v>0</v>
      </c>
      <c r="M131" s="75" cm="1">
        <f t="array" ref="M131">IF(AND(INDEX(CapexSalvageMonth,ROW()-116)&lt;&gt;0, M$3&gt;=INDEX(CapexSalvageMonth,ROW()-116)),0,L131-M95)</f>
        <v>0</v>
      </c>
      <c r="N131" s="75" cm="1">
        <f t="array" ref="N131">IF(AND(INDEX(CapexSalvageMonth,ROW()-116)&lt;&gt;0, N$3&gt;=INDEX(CapexSalvageMonth,ROW()-116)),0,M131-N95)</f>
        <v>0</v>
      </c>
      <c r="O131" s="75" cm="1">
        <f t="array" ref="O131">IF(AND(INDEX(CapexSalvageMonth,ROW()-116)&lt;&gt;0, O$3&gt;=INDEX(CapexSalvageMonth,ROW()-116)),0,N131-O95)</f>
        <v>0</v>
      </c>
      <c r="P131" s="75" cm="1">
        <f t="array" ref="P131">IF(AND(INDEX(CapexSalvageMonth,ROW()-116)&lt;&gt;0, P$3&gt;=INDEX(CapexSalvageMonth,ROW()-116)),0,O131-P95)</f>
        <v>0</v>
      </c>
      <c r="Q131" s="75" cm="1">
        <f t="array" ref="Q131">IF(AND(INDEX(CapexSalvageMonth,ROW()-116)&lt;&gt;0, Q$3&gt;=INDEX(CapexSalvageMonth,ROW()-116)),0,P131-Q95)</f>
        <v>0</v>
      </c>
      <c r="R131" s="75" cm="1">
        <f t="array" ref="R131">IF(AND(INDEX(CapexSalvageMonth,ROW()-116)&lt;&gt;0, R$3&gt;=INDEX(CapexSalvageMonth,ROW()-116)),0,Q131-R95)</f>
        <v>0</v>
      </c>
      <c r="S131" s="75" cm="1">
        <f t="array" ref="S131">IF(AND(INDEX(CapexSalvageMonth,ROW()-116)&lt;&gt;0, S$3&gt;=INDEX(CapexSalvageMonth,ROW()-116)),0,R131-S95)</f>
        <v>0</v>
      </c>
      <c r="T131" s="75" cm="1">
        <f t="array" ref="T131">IF(AND(INDEX(CapexSalvageMonth,ROW()-116)&lt;&gt;0, T$3&gt;=INDEX(CapexSalvageMonth,ROW()-116)),0,S131-T95)</f>
        <v>0</v>
      </c>
      <c r="U131" s="75" cm="1">
        <f t="array" ref="U131">IF(AND(INDEX(CapexSalvageMonth,ROW()-116)&lt;&gt;0, U$3&gt;=INDEX(CapexSalvageMonth,ROW()-116)),0,T131-U95)</f>
        <v>0</v>
      </c>
      <c r="V131" s="76" cm="1">
        <f t="array" ref="V131">IF(AND(INDEX(CapexSalvageMonth,ROW()-116)&lt;&gt;0, V$3&gt;=INDEX(CapexSalvageMonth,ROW()-116)),0,U131-V95)</f>
        <v>0</v>
      </c>
      <c r="W131" s="74" cm="1">
        <f t="array" ref="W131">IF(AND(INDEX(CapexSalvageMonth,ROW()-116)&lt;&gt;0, W$3&gt;=INDEX(CapexSalvageMonth,ROW()-116)),0,V131-W95)</f>
        <v>0</v>
      </c>
      <c r="X131" s="75" cm="1">
        <f t="array" ref="X131">IF(AND(INDEX(CapexSalvageMonth,ROW()-116)&lt;&gt;0, X$3&gt;=INDEX(CapexSalvageMonth,ROW()-116)),0,W131-X95)</f>
        <v>0</v>
      </c>
      <c r="Y131" s="75" cm="1">
        <f t="array" ref="Y131">IF(AND(INDEX(CapexSalvageMonth,ROW()-116)&lt;&gt;0, Y$3&gt;=INDEX(CapexSalvageMonth,ROW()-116)),0,X131-Y95)</f>
        <v>0</v>
      </c>
      <c r="Z131" s="75" cm="1">
        <f t="array" ref="Z131">IF(AND(INDEX(CapexSalvageMonth,ROW()-116)&lt;&gt;0, Z$3&gt;=INDEX(CapexSalvageMonth,ROW()-116)),0,Y131-Z95)</f>
        <v>0</v>
      </c>
      <c r="AA131" s="75" cm="1">
        <f t="array" ref="AA131">IF(AND(INDEX(CapexSalvageMonth,ROW()-116)&lt;&gt;0, AA$3&gt;=INDEX(CapexSalvageMonth,ROW()-116)),0,Z131-AA95)</f>
        <v>0</v>
      </c>
      <c r="AB131" s="75" cm="1">
        <f t="array" ref="AB131">IF(AND(INDEX(CapexSalvageMonth,ROW()-116)&lt;&gt;0, AB$3&gt;=INDEX(CapexSalvageMonth,ROW()-116)),0,AA131-AB95)</f>
        <v>0</v>
      </c>
      <c r="AC131" s="75" cm="1">
        <f t="array" ref="AC131">IF(AND(INDEX(CapexSalvageMonth,ROW()-116)&lt;&gt;0, AC$3&gt;=INDEX(CapexSalvageMonth,ROW()-116)),0,AB131-AC95)</f>
        <v>0</v>
      </c>
      <c r="AD131" s="75" cm="1">
        <f t="array" ref="AD131">IF(AND(INDEX(CapexSalvageMonth,ROW()-116)&lt;&gt;0, AD$3&gt;=INDEX(CapexSalvageMonth,ROW()-116)),0,AC131-AD95)</f>
        <v>0</v>
      </c>
      <c r="AE131" s="75" cm="1">
        <f t="array" ref="AE131">IF(AND(INDEX(CapexSalvageMonth,ROW()-116)&lt;&gt;0, AE$3&gt;=INDEX(CapexSalvageMonth,ROW()-116)),0,AD131-AE95)</f>
        <v>0</v>
      </c>
      <c r="AF131" s="75" cm="1">
        <f t="array" ref="AF131">IF(AND(INDEX(CapexSalvageMonth,ROW()-116)&lt;&gt;0, AF$3&gt;=INDEX(CapexSalvageMonth,ROW()-116)),0,AE131-AF95)</f>
        <v>0</v>
      </c>
      <c r="AG131" s="75" cm="1">
        <f t="array" ref="AG131">IF(AND(INDEX(CapexSalvageMonth,ROW()-116)&lt;&gt;0, AG$3&gt;=INDEX(CapexSalvageMonth,ROW()-116)),0,AF131-AG95)</f>
        <v>0</v>
      </c>
      <c r="AH131" s="76" cm="1">
        <f t="array" ref="AH131">IF(AND(INDEX(CapexSalvageMonth,ROW()-116)&lt;&gt;0, AH$3&gt;=INDEX(CapexSalvageMonth,ROW()-116)),0,AG131-AH95)</f>
        <v>0</v>
      </c>
      <c r="AI131" s="74" cm="1">
        <f t="array" ref="AI131">IF(AND(INDEX(CapexSalvageMonth,ROW()-116)&lt;&gt;0, AI$3&gt;=INDEX(CapexSalvageMonth,ROW()-116)),0,AH131-AI95)</f>
        <v>0</v>
      </c>
      <c r="AJ131" s="75" cm="1">
        <f t="array" ref="AJ131">IF(AND(INDEX(CapexSalvageMonth,ROW()-116)&lt;&gt;0, AJ$3&gt;=INDEX(CapexSalvageMonth,ROW()-116)),0,AI131-AJ95)</f>
        <v>0</v>
      </c>
      <c r="AK131" s="75" cm="1">
        <f t="array" ref="AK131">IF(AND(INDEX(CapexSalvageMonth,ROW()-116)&lt;&gt;0, AK$3&gt;=INDEX(CapexSalvageMonth,ROW()-116)),0,AJ131-AK95)</f>
        <v>0</v>
      </c>
      <c r="AL131" s="75" cm="1">
        <f t="array" ref="AL131">IF(AND(INDEX(CapexSalvageMonth,ROW()-116)&lt;&gt;0, AL$3&gt;=INDEX(CapexSalvageMonth,ROW()-116)),0,AK131-AL95)</f>
        <v>0</v>
      </c>
      <c r="AM131" s="75" cm="1">
        <f t="array" ref="AM131">IF(AND(INDEX(CapexSalvageMonth,ROW()-116)&lt;&gt;0, AM$3&gt;=INDEX(CapexSalvageMonth,ROW()-116)),0,AL131-AM95)</f>
        <v>0</v>
      </c>
      <c r="AN131" s="75" cm="1">
        <f t="array" ref="AN131">IF(AND(INDEX(CapexSalvageMonth,ROW()-116)&lt;&gt;0, AN$3&gt;=INDEX(CapexSalvageMonth,ROW()-116)),0,AM131-AN95)</f>
        <v>0</v>
      </c>
      <c r="AO131" s="75" cm="1">
        <f t="array" ref="AO131">IF(AND(INDEX(CapexSalvageMonth,ROW()-116)&lt;&gt;0, AO$3&gt;=INDEX(CapexSalvageMonth,ROW()-116)),0,AN131-AO95)</f>
        <v>0</v>
      </c>
      <c r="AP131" s="75" cm="1">
        <f t="array" ref="AP131">IF(AND(INDEX(CapexSalvageMonth,ROW()-116)&lt;&gt;0, AP$3&gt;=INDEX(CapexSalvageMonth,ROW()-116)),0,AO131-AP95)</f>
        <v>0</v>
      </c>
      <c r="AQ131" s="75" cm="1">
        <f t="array" ref="AQ131">IF(AND(INDEX(CapexSalvageMonth,ROW()-116)&lt;&gt;0, AQ$3&gt;=INDEX(CapexSalvageMonth,ROW()-116)),0,AP131-AQ95)</f>
        <v>0</v>
      </c>
      <c r="AR131" s="75" cm="1">
        <f t="array" ref="AR131">IF(AND(INDEX(CapexSalvageMonth,ROW()-116)&lt;&gt;0, AR$3&gt;=INDEX(CapexSalvageMonth,ROW()-116)),0,AQ131-AR95)</f>
        <v>0</v>
      </c>
      <c r="AS131" s="75" cm="1">
        <f t="array" ref="AS131">IF(AND(INDEX(CapexSalvageMonth,ROW()-116)&lt;&gt;0, AS$3&gt;=INDEX(CapexSalvageMonth,ROW()-116)),0,AR131-AS95)</f>
        <v>0</v>
      </c>
      <c r="AT131" s="76" cm="1">
        <f t="array" ref="AT131">IF(AND(INDEX(CapexSalvageMonth,ROW()-116)&lt;&gt;0, AT$3&gt;=INDEX(CapexSalvageMonth,ROW()-116)),0,AS131-AT95)</f>
        <v>0</v>
      </c>
      <c r="AU131" s="74" cm="1">
        <f t="array" ref="AU131">IF(AND(INDEX(CapexSalvageMonth,ROW()-116)&lt;&gt;0, AU$3&gt;=INDEX(CapexSalvageMonth,ROW()-116)),0,AT131-AU95)</f>
        <v>0</v>
      </c>
      <c r="AV131" s="75" cm="1">
        <f t="array" ref="AV131">IF(AND(INDEX(CapexSalvageMonth,ROW()-116)&lt;&gt;0, AV$3&gt;=INDEX(CapexSalvageMonth,ROW()-116)),0,AU131-AV95)</f>
        <v>0</v>
      </c>
      <c r="AW131" s="75" cm="1">
        <f t="array" ref="AW131">IF(AND(INDEX(CapexSalvageMonth,ROW()-116)&lt;&gt;0, AW$3&gt;=INDEX(CapexSalvageMonth,ROW()-116)),0,AV131-AW95)</f>
        <v>0</v>
      </c>
      <c r="AX131" s="75" cm="1">
        <f t="array" ref="AX131">IF(AND(INDEX(CapexSalvageMonth,ROW()-116)&lt;&gt;0, AX$3&gt;=INDEX(CapexSalvageMonth,ROW()-116)),0,AW131-AX95)</f>
        <v>0</v>
      </c>
      <c r="AY131" s="75" cm="1">
        <f t="array" ref="AY131">IF(AND(INDEX(CapexSalvageMonth,ROW()-116)&lt;&gt;0, AY$3&gt;=INDEX(CapexSalvageMonth,ROW()-116)),0,AX131-AY95)</f>
        <v>0</v>
      </c>
      <c r="AZ131" s="75" cm="1">
        <f t="array" ref="AZ131">IF(AND(INDEX(CapexSalvageMonth,ROW()-116)&lt;&gt;0, AZ$3&gt;=INDEX(CapexSalvageMonth,ROW()-116)),0,AY131-AZ95)</f>
        <v>0</v>
      </c>
      <c r="BA131" s="75" cm="1">
        <f t="array" ref="BA131">IF(AND(INDEX(CapexSalvageMonth,ROW()-116)&lt;&gt;0, BA$3&gt;=INDEX(CapexSalvageMonth,ROW()-116)),0,AZ131-BA95)</f>
        <v>0</v>
      </c>
      <c r="BB131" s="75" cm="1">
        <f t="array" ref="BB131">IF(AND(INDEX(CapexSalvageMonth,ROW()-116)&lt;&gt;0, BB$3&gt;=INDEX(CapexSalvageMonth,ROW()-116)),0,BA131-BB95)</f>
        <v>0</v>
      </c>
      <c r="BC131" s="75" cm="1">
        <f t="array" ref="BC131">IF(AND(INDEX(CapexSalvageMonth,ROW()-116)&lt;&gt;0, BC$3&gt;=INDEX(CapexSalvageMonth,ROW()-116)),0,BB131-BC95)</f>
        <v>0</v>
      </c>
      <c r="BD131" s="75" cm="1">
        <f t="array" ref="BD131">IF(AND(INDEX(CapexSalvageMonth,ROW()-116)&lt;&gt;0, BD$3&gt;=INDEX(CapexSalvageMonth,ROW()-116)),0,BC131-BD95)</f>
        <v>0</v>
      </c>
      <c r="BE131" s="75" cm="1">
        <f t="array" ref="BE131">IF(AND(INDEX(CapexSalvageMonth,ROW()-116)&lt;&gt;0, BE$3&gt;=INDEX(CapexSalvageMonth,ROW()-116)),0,BD131-BE95)</f>
        <v>0</v>
      </c>
      <c r="BF131" s="76" cm="1">
        <f t="array" ref="BF131">IF(AND(INDEX(CapexSalvageMonth,ROW()-116)&lt;&gt;0, BF$3&gt;=INDEX(CapexSalvageMonth,ROW()-116)),0,BE131-BF95)</f>
        <v>0</v>
      </c>
      <c r="BG131" s="74" cm="1">
        <f t="array" ref="BG131">IF(AND(INDEX(CapexSalvageMonth,ROW()-116)&lt;&gt;0, BG$3&gt;=INDEX(CapexSalvageMonth,ROW()-116)),0,BF131-BG95)</f>
        <v>0</v>
      </c>
      <c r="BH131" s="75" cm="1">
        <f t="array" ref="BH131">IF(AND(INDEX(CapexSalvageMonth,ROW()-116)&lt;&gt;0, BH$3&gt;=INDEX(CapexSalvageMonth,ROW()-116)),0,BG131-BH95)</f>
        <v>0</v>
      </c>
      <c r="BI131" s="75" cm="1">
        <f t="array" ref="BI131">IF(AND(INDEX(CapexSalvageMonth,ROW()-116)&lt;&gt;0, BI$3&gt;=INDEX(CapexSalvageMonth,ROW()-116)),0,BH131-BI95)</f>
        <v>0</v>
      </c>
      <c r="BJ131" s="75" cm="1">
        <f t="array" ref="BJ131">IF(AND(INDEX(CapexSalvageMonth,ROW()-116)&lt;&gt;0, BJ$3&gt;=INDEX(CapexSalvageMonth,ROW()-116)),0,BI131-BJ95)</f>
        <v>0</v>
      </c>
      <c r="BK131" s="75" cm="1">
        <f t="array" ref="BK131">IF(AND(INDEX(CapexSalvageMonth,ROW()-116)&lt;&gt;0, BK$3&gt;=INDEX(CapexSalvageMonth,ROW()-116)),0,BJ131-BK95)</f>
        <v>0</v>
      </c>
      <c r="BL131" s="75" cm="1">
        <f t="array" ref="BL131">IF(AND(INDEX(CapexSalvageMonth,ROW()-116)&lt;&gt;0, BL$3&gt;=INDEX(CapexSalvageMonth,ROW()-116)),0,BK131-BL95)</f>
        <v>0</v>
      </c>
      <c r="BM131" s="75" cm="1">
        <f t="array" ref="BM131">IF(AND(INDEX(CapexSalvageMonth,ROW()-116)&lt;&gt;0, BM$3&gt;=INDEX(CapexSalvageMonth,ROW()-116)),0,BL131-BM95)</f>
        <v>0</v>
      </c>
      <c r="BN131" s="75" cm="1">
        <f t="array" ref="BN131">IF(AND(INDEX(CapexSalvageMonth,ROW()-116)&lt;&gt;0, BN$3&gt;=INDEX(CapexSalvageMonth,ROW()-116)),0,BM131-BN95)</f>
        <v>0</v>
      </c>
      <c r="BO131" s="75" cm="1">
        <f t="array" ref="BO131">IF(AND(INDEX(CapexSalvageMonth,ROW()-116)&lt;&gt;0, BO$3&gt;=INDEX(CapexSalvageMonth,ROW()-116)),0,BN131-BO95)</f>
        <v>0</v>
      </c>
      <c r="BP131" s="75" cm="1">
        <f t="array" ref="BP131">IF(AND(INDEX(CapexSalvageMonth,ROW()-116)&lt;&gt;0, BP$3&gt;=INDEX(CapexSalvageMonth,ROW()-116)),0,BO131-BP95)</f>
        <v>0</v>
      </c>
      <c r="BQ131" s="75" cm="1">
        <f t="array" ref="BQ131">IF(AND(INDEX(CapexSalvageMonth,ROW()-116)&lt;&gt;0, BQ$3&gt;=INDEX(CapexSalvageMonth,ROW()-116)),0,BP131-BQ95)</f>
        <v>0</v>
      </c>
      <c r="BR131" s="76" cm="1">
        <f t="array" ref="BR131">IF(AND(INDEX(CapexSalvageMonth,ROW()-116)&lt;&gt;0, BR$3&gt;=INDEX(CapexSalvageMonth,ROW()-116)),0,BQ131-BR95)</f>
        <v>0</v>
      </c>
    </row>
    <row r="132" spans="3:70" hidden="1" x14ac:dyDescent="0.25">
      <c r="C132" s="72">
        <f t="shared" si="53"/>
        <v>0</v>
      </c>
      <c r="E132" s="73">
        <f t="shared" si="54"/>
        <v>0</v>
      </c>
      <c r="F132" s="73">
        <f t="shared" si="55"/>
        <v>0</v>
      </c>
      <c r="G132" s="73">
        <f t="shared" si="56"/>
        <v>0</v>
      </c>
      <c r="H132" s="73">
        <f t="shared" si="57"/>
        <v>0</v>
      </c>
      <c r="I132" s="73">
        <f t="shared" si="58"/>
        <v>0</v>
      </c>
      <c r="K132" s="74" cm="1">
        <f t="array" ref="K132">IF(AND(INDEX(CapexSalvageMonth,ROW()-116)&lt;&gt;0, K$3&gt;=INDEX(CapexSalvageMonth,ROW()-116)),0,-K96)</f>
        <v>0</v>
      </c>
      <c r="L132" s="75" cm="1">
        <f t="array" ref="L132">IF(AND(INDEX(CapexSalvageMonth,ROW()-116)&lt;&gt;0, L$3&gt;=INDEX(CapexSalvageMonth,ROW()-116)),0,K132-L96)</f>
        <v>0</v>
      </c>
      <c r="M132" s="75" cm="1">
        <f t="array" ref="M132">IF(AND(INDEX(CapexSalvageMonth,ROW()-116)&lt;&gt;0, M$3&gt;=INDEX(CapexSalvageMonth,ROW()-116)),0,L132-M96)</f>
        <v>0</v>
      </c>
      <c r="N132" s="75" cm="1">
        <f t="array" ref="N132">IF(AND(INDEX(CapexSalvageMonth,ROW()-116)&lt;&gt;0, N$3&gt;=INDEX(CapexSalvageMonth,ROW()-116)),0,M132-N96)</f>
        <v>0</v>
      </c>
      <c r="O132" s="75" cm="1">
        <f t="array" ref="O132">IF(AND(INDEX(CapexSalvageMonth,ROW()-116)&lt;&gt;0, O$3&gt;=INDEX(CapexSalvageMonth,ROW()-116)),0,N132-O96)</f>
        <v>0</v>
      </c>
      <c r="P132" s="75" cm="1">
        <f t="array" ref="P132">IF(AND(INDEX(CapexSalvageMonth,ROW()-116)&lt;&gt;0, P$3&gt;=INDEX(CapexSalvageMonth,ROW()-116)),0,O132-P96)</f>
        <v>0</v>
      </c>
      <c r="Q132" s="75" cm="1">
        <f t="array" ref="Q132">IF(AND(INDEX(CapexSalvageMonth,ROW()-116)&lt;&gt;0, Q$3&gt;=INDEX(CapexSalvageMonth,ROW()-116)),0,P132-Q96)</f>
        <v>0</v>
      </c>
      <c r="R132" s="75" cm="1">
        <f t="array" ref="R132">IF(AND(INDEX(CapexSalvageMonth,ROW()-116)&lt;&gt;0, R$3&gt;=INDEX(CapexSalvageMonth,ROW()-116)),0,Q132-R96)</f>
        <v>0</v>
      </c>
      <c r="S132" s="75" cm="1">
        <f t="array" ref="S132">IF(AND(INDEX(CapexSalvageMonth,ROW()-116)&lt;&gt;0, S$3&gt;=INDEX(CapexSalvageMonth,ROW()-116)),0,R132-S96)</f>
        <v>0</v>
      </c>
      <c r="T132" s="75" cm="1">
        <f t="array" ref="T132">IF(AND(INDEX(CapexSalvageMonth,ROW()-116)&lt;&gt;0, T$3&gt;=INDEX(CapexSalvageMonth,ROW()-116)),0,S132-T96)</f>
        <v>0</v>
      </c>
      <c r="U132" s="75" cm="1">
        <f t="array" ref="U132">IF(AND(INDEX(CapexSalvageMonth,ROW()-116)&lt;&gt;0, U$3&gt;=INDEX(CapexSalvageMonth,ROW()-116)),0,T132-U96)</f>
        <v>0</v>
      </c>
      <c r="V132" s="76" cm="1">
        <f t="array" ref="V132">IF(AND(INDEX(CapexSalvageMonth,ROW()-116)&lt;&gt;0, V$3&gt;=INDEX(CapexSalvageMonth,ROW()-116)),0,U132-V96)</f>
        <v>0</v>
      </c>
      <c r="W132" s="74" cm="1">
        <f t="array" ref="W132">IF(AND(INDEX(CapexSalvageMonth,ROW()-116)&lt;&gt;0, W$3&gt;=INDEX(CapexSalvageMonth,ROW()-116)),0,V132-W96)</f>
        <v>0</v>
      </c>
      <c r="X132" s="75" cm="1">
        <f t="array" ref="X132">IF(AND(INDEX(CapexSalvageMonth,ROW()-116)&lt;&gt;0, X$3&gt;=INDEX(CapexSalvageMonth,ROW()-116)),0,W132-X96)</f>
        <v>0</v>
      </c>
      <c r="Y132" s="75" cm="1">
        <f t="array" ref="Y132">IF(AND(INDEX(CapexSalvageMonth,ROW()-116)&lt;&gt;0, Y$3&gt;=INDEX(CapexSalvageMonth,ROW()-116)),0,X132-Y96)</f>
        <v>0</v>
      </c>
      <c r="Z132" s="75" cm="1">
        <f t="array" ref="Z132">IF(AND(INDEX(CapexSalvageMonth,ROW()-116)&lt;&gt;0, Z$3&gt;=INDEX(CapexSalvageMonth,ROW()-116)),0,Y132-Z96)</f>
        <v>0</v>
      </c>
      <c r="AA132" s="75" cm="1">
        <f t="array" ref="AA132">IF(AND(INDEX(CapexSalvageMonth,ROW()-116)&lt;&gt;0, AA$3&gt;=INDEX(CapexSalvageMonth,ROW()-116)),0,Z132-AA96)</f>
        <v>0</v>
      </c>
      <c r="AB132" s="75" cm="1">
        <f t="array" ref="AB132">IF(AND(INDEX(CapexSalvageMonth,ROW()-116)&lt;&gt;0, AB$3&gt;=INDEX(CapexSalvageMonth,ROW()-116)),0,AA132-AB96)</f>
        <v>0</v>
      </c>
      <c r="AC132" s="75" cm="1">
        <f t="array" ref="AC132">IF(AND(INDEX(CapexSalvageMonth,ROW()-116)&lt;&gt;0, AC$3&gt;=INDEX(CapexSalvageMonth,ROW()-116)),0,AB132-AC96)</f>
        <v>0</v>
      </c>
      <c r="AD132" s="75" cm="1">
        <f t="array" ref="AD132">IF(AND(INDEX(CapexSalvageMonth,ROW()-116)&lt;&gt;0, AD$3&gt;=INDEX(CapexSalvageMonth,ROW()-116)),0,AC132-AD96)</f>
        <v>0</v>
      </c>
      <c r="AE132" s="75" cm="1">
        <f t="array" ref="AE132">IF(AND(INDEX(CapexSalvageMonth,ROW()-116)&lt;&gt;0, AE$3&gt;=INDEX(CapexSalvageMonth,ROW()-116)),0,AD132-AE96)</f>
        <v>0</v>
      </c>
      <c r="AF132" s="75" cm="1">
        <f t="array" ref="AF132">IF(AND(INDEX(CapexSalvageMonth,ROW()-116)&lt;&gt;0, AF$3&gt;=INDEX(CapexSalvageMonth,ROW()-116)),0,AE132-AF96)</f>
        <v>0</v>
      </c>
      <c r="AG132" s="75" cm="1">
        <f t="array" ref="AG132">IF(AND(INDEX(CapexSalvageMonth,ROW()-116)&lt;&gt;0, AG$3&gt;=INDEX(CapexSalvageMonth,ROW()-116)),0,AF132-AG96)</f>
        <v>0</v>
      </c>
      <c r="AH132" s="76" cm="1">
        <f t="array" ref="AH132">IF(AND(INDEX(CapexSalvageMonth,ROW()-116)&lt;&gt;0, AH$3&gt;=INDEX(CapexSalvageMonth,ROW()-116)),0,AG132-AH96)</f>
        <v>0</v>
      </c>
      <c r="AI132" s="74" cm="1">
        <f t="array" ref="AI132">IF(AND(INDEX(CapexSalvageMonth,ROW()-116)&lt;&gt;0, AI$3&gt;=INDEX(CapexSalvageMonth,ROW()-116)),0,AH132-AI96)</f>
        <v>0</v>
      </c>
      <c r="AJ132" s="75" cm="1">
        <f t="array" ref="AJ132">IF(AND(INDEX(CapexSalvageMonth,ROW()-116)&lt;&gt;0, AJ$3&gt;=INDEX(CapexSalvageMonth,ROW()-116)),0,AI132-AJ96)</f>
        <v>0</v>
      </c>
      <c r="AK132" s="75" cm="1">
        <f t="array" ref="AK132">IF(AND(INDEX(CapexSalvageMonth,ROW()-116)&lt;&gt;0, AK$3&gt;=INDEX(CapexSalvageMonth,ROW()-116)),0,AJ132-AK96)</f>
        <v>0</v>
      </c>
      <c r="AL132" s="75" cm="1">
        <f t="array" ref="AL132">IF(AND(INDEX(CapexSalvageMonth,ROW()-116)&lt;&gt;0, AL$3&gt;=INDEX(CapexSalvageMonth,ROW()-116)),0,AK132-AL96)</f>
        <v>0</v>
      </c>
      <c r="AM132" s="75" cm="1">
        <f t="array" ref="AM132">IF(AND(INDEX(CapexSalvageMonth,ROW()-116)&lt;&gt;0, AM$3&gt;=INDEX(CapexSalvageMonth,ROW()-116)),0,AL132-AM96)</f>
        <v>0</v>
      </c>
      <c r="AN132" s="75" cm="1">
        <f t="array" ref="AN132">IF(AND(INDEX(CapexSalvageMonth,ROW()-116)&lt;&gt;0, AN$3&gt;=INDEX(CapexSalvageMonth,ROW()-116)),0,AM132-AN96)</f>
        <v>0</v>
      </c>
      <c r="AO132" s="75" cm="1">
        <f t="array" ref="AO132">IF(AND(INDEX(CapexSalvageMonth,ROW()-116)&lt;&gt;0, AO$3&gt;=INDEX(CapexSalvageMonth,ROW()-116)),0,AN132-AO96)</f>
        <v>0</v>
      </c>
      <c r="AP132" s="75" cm="1">
        <f t="array" ref="AP132">IF(AND(INDEX(CapexSalvageMonth,ROW()-116)&lt;&gt;0, AP$3&gt;=INDEX(CapexSalvageMonth,ROW()-116)),0,AO132-AP96)</f>
        <v>0</v>
      </c>
      <c r="AQ132" s="75" cm="1">
        <f t="array" ref="AQ132">IF(AND(INDEX(CapexSalvageMonth,ROW()-116)&lt;&gt;0, AQ$3&gt;=INDEX(CapexSalvageMonth,ROW()-116)),0,AP132-AQ96)</f>
        <v>0</v>
      </c>
      <c r="AR132" s="75" cm="1">
        <f t="array" ref="AR132">IF(AND(INDEX(CapexSalvageMonth,ROW()-116)&lt;&gt;0, AR$3&gt;=INDEX(CapexSalvageMonth,ROW()-116)),0,AQ132-AR96)</f>
        <v>0</v>
      </c>
      <c r="AS132" s="75" cm="1">
        <f t="array" ref="AS132">IF(AND(INDEX(CapexSalvageMonth,ROW()-116)&lt;&gt;0, AS$3&gt;=INDEX(CapexSalvageMonth,ROW()-116)),0,AR132-AS96)</f>
        <v>0</v>
      </c>
      <c r="AT132" s="76" cm="1">
        <f t="array" ref="AT132">IF(AND(INDEX(CapexSalvageMonth,ROW()-116)&lt;&gt;0, AT$3&gt;=INDEX(CapexSalvageMonth,ROW()-116)),0,AS132-AT96)</f>
        <v>0</v>
      </c>
      <c r="AU132" s="74" cm="1">
        <f t="array" ref="AU132">IF(AND(INDEX(CapexSalvageMonth,ROW()-116)&lt;&gt;0, AU$3&gt;=INDEX(CapexSalvageMonth,ROW()-116)),0,AT132-AU96)</f>
        <v>0</v>
      </c>
      <c r="AV132" s="75" cm="1">
        <f t="array" ref="AV132">IF(AND(INDEX(CapexSalvageMonth,ROW()-116)&lt;&gt;0, AV$3&gt;=INDEX(CapexSalvageMonth,ROW()-116)),0,AU132-AV96)</f>
        <v>0</v>
      </c>
      <c r="AW132" s="75" cm="1">
        <f t="array" ref="AW132">IF(AND(INDEX(CapexSalvageMonth,ROW()-116)&lt;&gt;0, AW$3&gt;=INDEX(CapexSalvageMonth,ROW()-116)),0,AV132-AW96)</f>
        <v>0</v>
      </c>
      <c r="AX132" s="75" cm="1">
        <f t="array" ref="AX132">IF(AND(INDEX(CapexSalvageMonth,ROW()-116)&lt;&gt;0, AX$3&gt;=INDEX(CapexSalvageMonth,ROW()-116)),0,AW132-AX96)</f>
        <v>0</v>
      </c>
      <c r="AY132" s="75" cm="1">
        <f t="array" ref="AY132">IF(AND(INDEX(CapexSalvageMonth,ROW()-116)&lt;&gt;0, AY$3&gt;=INDEX(CapexSalvageMonth,ROW()-116)),0,AX132-AY96)</f>
        <v>0</v>
      </c>
      <c r="AZ132" s="75" cm="1">
        <f t="array" ref="AZ132">IF(AND(INDEX(CapexSalvageMonth,ROW()-116)&lt;&gt;0, AZ$3&gt;=INDEX(CapexSalvageMonth,ROW()-116)),0,AY132-AZ96)</f>
        <v>0</v>
      </c>
      <c r="BA132" s="75" cm="1">
        <f t="array" ref="BA132">IF(AND(INDEX(CapexSalvageMonth,ROW()-116)&lt;&gt;0, BA$3&gt;=INDEX(CapexSalvageMonth,ROW()-116)),0,AZ132-BA96)</f>
        <v>0</v>
      </c>
      <c r="BB132" s="75" cm="1">
        <f t="array" ref="BB132">IF(AND(INDEX(CapexSalvageMonth,ROW()-116)&lt;&gt;0, BB$3&gt;=INDEX(CapexSalvageMonth,ROW()-116)),0,BA132-BB96)</f>
        <v>0</v>
      </c>
      <c r="BC132" s="75" cm="1">
        <f t="array" ref="BC132">IF(AND(INDEX(CapexSalvageMonth,ROW()-116)&lt;&gt;0, BC$3&gt;=INDEX(CapexSalvageMonth,ROW()-116)),0,BB132-BC96)</f>
        <v>0</v>
      </c>
      <c r="BD132" s="75" cm="1">
        <f t="array" ref="BD132">IF(AND(INDEX(CapexSalvageMonth,ROW()-116)&lt;&gt;0, BD$3&gt;=INDEX(CapexSalvageMonth,ROW()-116)),0,BC132-BD96)</f>
        <v>0</v>
      </c>
      <c r="BE132" s="75" cm="1">
        <f t="array" ref="BE132">IF(AND(INDEX(CapexSalvageMonth,ROW()-116)&lt;&gt;0, BE$3&gt;=INDEX(CapexSalvageMonth,ROW()-116)),0,BD132-BE96)</f>
        <v>0</v>
      </c>
      <c r="BF132" s="76" cm="1">
        <f t="array" ref="BF132">IF(AND(INDEX(CapexSalvageMonth,ROW()-116)&lt;&gt;0, BF$3&gt;=INDEX(CapexSalvageMonth,ROW()-116)),0,BE132-BF96)</f>
        <v>0</v>
      </c>
      <c r="BG132" s="74" cm="1">
        <f t="array" ref="BG132">IF(AND(INDEX(CapexSalvageMonth,ROW()-116)&lt;&gt;0, BG$3&gt;=INDEX(CapexSalvageMonth,ROW()-116)),0,BF132-BG96)</f>
        <v>0</v>
      </c>
      <c r="BH132" s="75" cm="1">
        <f t="array" ref="BH132">IF(AND(INDEX(CapexSalvageMonth,ROW()-116)&lt;&gt;0, BH$3&gt;=INDEX(CapexSalvageMonth,ROW()-116)),0,BG132-BH96)</f>
        <v>0</v>
      </c>
      <c r="BI132" s="75" cm="1">
        <f t="array" ref="BI132">IF(AND(INDEX(CapexSalvageMonth,ROW()-116)&lt;&gt;0, BI$3&gt;=INDEX(CapexSalvageMonth,ROW()-116)),0,BH132-BI96)</f>
        <v>0</v>
      </c>
      <c r="BJ132" s="75" cm="1">
        <f t="array" ref="BJ132">IF(AND(INDEX(CapexSalvageMonth,ROW()-116)&lt;&gt;0, BJ$3&gt;=INDEX(CapexSalvageMonth,ROW()-116)),0,BI132-BJ96)</f>
        <v>0</v>
      </c>
      <c r="BK132" s="75" cm="1">
        <f t="array" ref="BK132">IF(AND(INDEX(CapexSalvageMonth,ROW()-116)&lt;&gt;0, BK$3&gt;=INDEX(CapexSalvageMonth,ROW()-116)),0,BJ132-BK96)</f>
        <v>0</v>
      </c>
      <c r="BL132" s="75" cm="1">
        <f t="array" ref="BL132">IF(AND(INDEX(CapexSalvageMonth,ROW()-116)&lt;&gt;0, BL$3&gt;=INDEX(CapexSalvageMonth,ROW()-116)),0,BK132-BL96)</f>
        <v>0</v>
      </c>
      <c r="BM132" s="75" cm="1">
        <f t="array" ref="BM132">IF(AND(INDEX(CapexSalvageMonth,ROW()-116)&lt;&gt;0, BM$3&gt;=INDEX(CapexSalvageMonth,ROW()-116)),0,BL132-BM96)</f>
        <v>0</v>
      </c>
      <c r="BN132" s="75" cm="1">
        <f t="array" ref="BN132">IF(AND(INDEX(CapexSalvageMonth,ROW()-116)&lt;&gt;0, BN$3&gt;=INDEX(CapexSalvageMonth,ROW()-116)),0,BM132-BN96)</f>
        <v>0</v>
      </c>
      <c r="BO132" s="75" cm="1">
        <f t="array" ref="BO132">IF(AND(INDEX(CapexSalvageMonth,ROW()-116)&lt;&gt;0, BO$3&gt;=INDEX(CapexSalvageMonth,ROW()-116)),0,BN132-BO96)</f>
        <v>0</v>
      </c>
      <c r="BP132" s="75" cm="1">
        <f t="array" ref="BP132">IF(AND(INDEX(CapexSalvageMonth,ROW()-116)&lt;&gt;0, BP$3&gt;=INDEX(CapexSalvageMonth,ROW()-116)),0,BO132-BP96)</f>
        <v>0</v>
      </c>
      <c r="BQ132" s="75" cm="1">
        <f t="array" ref="BQ132">IF(AND(INDEX(CapexSalvageMonth,ROW()-116)&lt;&gt;0, BQ$3&gt;=INDEX(CapexSalvageMonth,ROW()-116)),0,BP132-BQ96)</f>
        <v>0</v>
      </c>
      <c r="BR132" s="76" cm="1">
        <f t="array" ref="BR132">IF(AND(INDEX(CapexSalvageMonth,ROW()-116)&lt;&gt;0, BR$3&gt;=INDEX(CapexSalvageMonth,ROW()-116)),0,BQ132-BR96)</f>
        <v>0</v>
      </c>
    </row>
    <row r="133" spans="3:70" hidden="1" x14ac:dyDescent="0.25">
      <c r="C133" s="72">
        <f t="shared" si="53"/>
        <v>0</v>
      </c>
      <c r="E133" s="73">
        <f t="shared" si="54"/>
        <v>0</v>
      </c>
      <c r="F133" s="73">
        <f t="shared" si="55"/>
        <v>0</v>
      </c>
      <c r="G133" s="73">
        <f t="shared" si="56"/>
        <v>0</v>
      </c>
      <c r="H133" s="73">
        <f t="shared" si="57"/>
        <v>0</v>
      </c>
      <c r="I133" s="73">
        <f t="shared" si="58"/>
        <v>0</v>
      </c>
      <c r="K133" s="74" cm="1">
        <f t="array" ref="K133">IF(AND(INDEX(CapexSalvageMonth,ROW()-116)&lt;&gt;0, K$3&gt;=INDEX(CapexSalvageMonth,ROW()-116)),0,-K97)</f>
        <v>0</v>
      </c>
      <c r="L133" s="75" cm="1">
        <f t="array" ref="L133">IF(AND(INDEX(CapexSalvageMonth,ROW()-116)&lt;&gt;0, L$3&gt;=INDEX(CapexSalvageMonth,ROW()-116)),0,K133-L97)</f>
        <v>0</v>
      </c>
      <c r="M133" s="75" cm="1">
        <f t="array" ref="M133">IF(AND(INDEX(CapexSalvageMonth,ROW()-116)&lt;&gt;0, M$3&gt;=INDEX(CapexSalvageMonth,ROW()-116)),0,L133-M97)</f>
        <v>0</v>
      </c>
      <c r="N133" s="75" cm="1">
        <f t="array" ref="N133">IF(AND(INDEX(CapexSalvageMonth,ROW()-116)&lt;&gt;0, N$3&gt;=INDEX(CapexSalvageMonth,ROW()-116)),0,M133-N97)</f>
        <v>0</v>
      </c>
      <c r="O133" s="75" cm="1">
        <f t="array" ref="O133">IF(AND(INDEX(CapexSalvageMonth,ROW()-116)&lt;&gt;0, O$3&gt;=INDEX(CapexSalvageMonth,ROW()-116)),0,N133-O97)</f>
        <v>0</v>
      </c>
      <c r="P133" s="75" cm="1">
        <f t="array" ref="P133">IF(AND(INDEX(CapexSalvageMonth,ROW()-116)&lt;&gt;0, P$3&gt;=INDEX(CapexSalvageMonth,ROW()-116)),0,O133-P97)</f>
        <v>0</v>
      </c>
      <c r="Q133" s="75" cm="1">
        <f t="array" ref="Q133">IF(AND(INDEX(CapexSalvageMonth,ROW()-116)&lt;&gt;0, Q$3&gt;=INDEX(CapexSalvageMonth,ROW()-116)),0,P133-Q97)</f>
        <v>0</v>
      </c>
      <c r="R133" s="75" cm="1">
        <f t="array" ref="R133">IF(AND(INDEX(CapexSalvageMonth,ROW()-116)&lt;&gt;0, R$3&gt;=INDEX(CapexSalvageMonth,ROW()-116)),0,Q133-R97)</f>
        <v>0</v>
      </c>
      <c r="S133" s="75" cm="1">
        <f t="array" ref="S133">IF(AND(INDEX(CapexSalvageMonth,ROW()-116)&lt;&gt;0, S$3&gt;=INDEX(CapexSalvageMonth,ROW()-116)),0,R133-S97)</f>
        <v>0</v>
      </c>
      <c r="T133" s="75" cm="1">
        <f t="array" ref="T133">IF(AND(INDEX(CapexSalvageMonth,ROW()-116)&lt;&gt;0, T$3&gt;=INDEX(CapexSalvageMonth,ROW()-116)),0,S133-T97)</f>
        <v>0</v>
      </c>
      <c r="U133" s="75" cm="1">
        <f t="array" ref="U133">IF(AND(INDEX(CapexSalvageMonth,ROW()-116)&lt;&gt;0, U$3&gt;=INDEX(CapexSalvageMonth,ROW()-116)),0,T133-U97)</f>
        <v>0</v>
      </c>
      <c r="V133" s="76" cm="1">
        <f t="array" ref="V133">IF(AND(INDEX(CapexSalvageMonth,ROW()-116)&lt;&gt;0, V$3&gt;=INDEX(CapexSalvageMonth,ROW()-116)),0,U133-V97)</f>
        <v>0</v>
      </c>
      <c r="W133" s="74" cm="1">
        <f t="array" ref="W133">IF(AND(INDEX(CapexSalvageMonth,ROW()-116)&lt;&gt;0, W$3&gt;=INDEX(CapexSalvageMonth,ROW()-116)),0,V133-W97)</f>
        <v>0</v>
      </c>
      <c r="X133" s="75" cm="1">
        <f t="array" ref="X133">IF(AND(INDEX(CapexSalvageMonth,ROW()-116)&lt;&gt;0, X$3&gt;=INDEX(CapexSalvageMonth,ROW()-116)),0,W133-X97)</f>
        <v>0</v>
      </c>
      <c r="Y133" s="75" cm="1">
        <f t="array" ref="Y133">IF(AND(INDEX(CapexSalvageMonth,ROW()-116)&lt;&gt;0, Y$3&gt;=INDEX(CapexSalvageMonth,ROW()-116)),0,X133-Y97)</f>
        <v>0</v>
      </c>
      <c r="Z133" s="75" cm="1">
        <f t="array" ref="Z133">IF(AND(INDEX(CapexSalvageMonth,ROW()-116)&lt;&gt;0, Z$3&gt;=INDEX(CapexSalvageMonth,ROW()-116)),0,Y133-Z97)</f>
        <v>0</v>
      </c>
      <c r="AA133" s="75" cm="1">
        <f t="array" ref="AA133">IF(AND(INDEX(CapexSalvageMonth,ROW()-116)&lt;&gt;0, AA$3&gt;=INDEX(CapexSalvageMonth,ROW()-116)),0,Z133-AA97)</f>
        <v>0</v>
      </c>
      <c r="AB133" s="75" cm="1">
        <f t="array" ref="AB133">IF(AND(INDEX(CapexSalvageMonth,ROW()-116)&lt;&gt;0, AB$3&gt;=INDEX(CapexSalvageMonth,ROW()-116)),0,AA133-AB97)</f>
        <v>0</v>
      </c>
      <c r="AC133" s="75" cm="1">
        <f t="array" ref="AC133">IF(AND(INDEX(CapexSalvageMonth,ROW()-116)&lt;&gt;0, AC$3&gt;=INDEX(CapexSalvageMonth,ROW()-116)),0,AB133-AC97)</f>
        <v>0</v>
      </c>
      <c r="AD133" s="75" cm="1">
        <f t="array" ref="AD133">IF(AND(INDEX(CapexSalvageMonth,ROW()-116)&lt;&gt;0, AD$3&gt;=INDEX(CapexSalvageMonth,ROW()-116)),0,AC133-AD97)</f>
        <v>0</v>
      </c>
      <c r="AE133" s="75" cm="1">
        <f t="array" ref="AE133">IF(AND(INDEX(CapexSalvageMonth,ROW()-116)&lt;&gt;0, AE$3&gt;=INDEX(CapexSalvageMonth,ROW()-116)),0,AD133-AE97)</f>
        <v>0</v>
      </c>
      <c r="AF133" s="75" cm="1">
        <f t="array" ref="AF133">IF(AND(INDEX(CapexSalvageMonth,ROW()-116)&lt;&gt;0, AF$3&gt;=INDEX(CapexSalvageMonth,ROW()-116)),0,AE133-AF97)</f>
        <v>0</v>
      </c>
      <c r="AG133" s="75" cm="1">
        <f t="array" ref="AG133">IF(AND(INDEX(CapexSalvageMonth,ROW()-116)&lt;&gt;0, AG$3&gt;=INDEX(CapexSalvageMonth,ROW()-116)),0,AF133-AG97)</f>
        <v>0</v>
      </c>
      <c r="AH133" s="76" cm="1">
        <f t="array" ref="AH133">IF(AND(INDEX(CapexSalvageMonth,ROW()-116)&lt;&gt;0, AH$3&gt;=INDEX(CapexSalvageMonth,ROW()-116)),0,AG133-AH97)</f>
        <v>0</v>
      </c>
      <c r="AI133" s="74" cm="1">
        <f t="array" ref="AI133">IF(AND(INDEX(CapexSalvageMonth,ROW()-116)&lt;&gt;0, AI$3&gt;=INDEX(CapexSalvageMonth,ROW()-116)),0,AH133-AI97)</f>
        <v>0</v>
      </c>
      <c r="AJ133" s="75" cm="1">
        <f t="array" ref="AJ133">IF(AND(INDEX(CapexSalvageMonth,ROW()-116)&lt;&gt;0, AJ$3&gt;=INDEX(CapexSalvageMonth,ROW()-116)),0,AI133-AJ97)</f>
        <v>0</v>
      </c>
      <c r="AK133" s="75" cm="1">
        <f t="array" ref="AK133">IF(AND(INDEX(CapexSalvageMonth,ROW()-116)&lt;&gt;0, AK$3&gt;=INDEX(CapexSalvageMonth,ROW()-116)),0,AJ133-AK97)</f>
        <v>0</v>
      </c>
      <c r="AL133" s="75" cm="1">
        <f t="array" ref="AL133">IF(AND(INDEX(CapexSalvageMonth,ROW()-116)&lt;&gt;0, AL$3&gt;=INDEX(CapexSalvageMonth,ROW()-116)),0,AK133-AL97)</f>
        <v>0</v>
      </c>
      <c r="AM133" s="75" cm="1">
        <f t="array" ref="AM133">IF(AND(INDEX(CapexSalvageMonth,ROW()-116)&lt;&gt;0, AM$3&gt;=INDEX(CapexSalvageMonth,ROW()-116)),0,AL133-AM97)</f>
        <v>0</v>
      </c>
      <c r="AN133" s="75" cm="1">
        <f t="array" ref="AN133">IF(AND(INDEX(CapexSalvageMonth,ROW()-116)&lt;&gt;0, AN$3&gt;=INDEX(CapexSalvageMonth,ROW()-116)),0,AM133-AN97)</f>
        <v>0</v>
      </c>
      <c r="AO133" s="75" cm="1">
        <f t="array" ref="AO133">IF(AND(INDEX(CapexSalvageMonth,ROW()-116)&lt;&gt;0, AO$3&gt;=INDEX(CapexSalvageMonth,ROW()-116)),0,AN133-AO97)</f>
        <v>0</v>
      </c>
      <c r="AP133" s="75" cm="1">
        <f t="array" ref="AP133">IF(AND(INDEX(CapexSalvageMonth,ROW()-116)&lt;&gt;0, AP$3&gt;=INDEX(CapexSalvageMonth,ROW()-116)),0,AO133-AP97)</f>
        <v>0</v>
      </c>
      <c r="AQ133" s="75" cm="1">
        <f t="array" ref="AQ133">IF(AND(INDEX(CapexSalvageMonth,ROW()-116)&lt;&gt;0, AQ$3&gt;=INDEX(CapexSalvageMonth,ROW()-116)),0,AP133-AQ97)</f>
        <v>0</v>
      </c>
      <c r="AR133" s="75" cm="1">
        <f t="array" ref="AR133">IF(AND(INDEX(CapexSalvageMonth,ROW()-116)&lt;&gt;0, AR$3&gt;=INDEX(CapexSalvageMonth,ROW()-116)),0,AQ133-AR97)</f>
        <v>0</v>
      </c>
      <c r="AS133" s="75" cm="1">
        <f t="array" ref="AS133">IF(AND(INDEX(CapexSalvageMonth,ROW()-116)&lt;&gt;0, AS$3&gt;=INDEX(CapexSalvageMonth,ROW()-116)),0,AR133-AS97)</f>
        <v>0</v>
      </c>
      <c r="AT133" s="76" cm="1">
        <f t="array" ref="AT133">IF(AND(INDEX(CapexSalvageMonth,ROW()-116)&lt;&gt;0, AT$3&gt;=INDEX(CapexSalvageMonth,ROW()-116)),0,AS133-AT97)</f>
        <v>0</v>
      </c>
      <c r="AU133" s="74" cm="1">
        <f t="array" ref="AU133">IF(AND(INDEX(CapexSalvageMonth,ROW()-116)&lt;&gt;0, AU$3&gt;=INDEX(CapexSalvageMonth,ROW()-116)),0,AT133-AU97)</f>
        <v>0</v>
      </c>
      <c r="AV133" s="75" cm="1">
        <f t="array" ref="AV133">IF(AND(INDEX(CapexSalvageMonth,ROW()-116)&lt;&gt;0, AV$3&gt;=INDEX(CapexSalvageMonth,ROW()-116)),0,AU133-AV97)</f>
        <v>0</v>
      </c>
      <c r="AW133" s="75" cm="1">
        <f t="array" ref="AW133">IF(AND(INDEX(CapexSalvageMonth,ROW()-116)&lt;&gt;0, AW$3&gt;=INDEX(CapexSalvageMonth,ROW()-116)),0,AV133-AW97)</f>
        <v>0</v>
      </c>
      <c r="AX133" s="75" cm="1">
        <f t="array" ref="AX133">IF(AND(INDEX(CapexSalvageMonth,ROW()-116)&lt;&gt;0, AX$3&gt;=INDEX(CapexSalvageMonth,ROW()-116)),0,AW133-AX97)</f>
        <v>0</v>
      </c>
      <c r="AY133" s="75" cm="1">
        <f t="array" ref="AY133">IF(AND(INDEX(CapexSalvageMonth,ROW()-116)&lt;&gt;0, AY$3&gt;=INDEX(CapexSalvageMonth,ROW()-116)),0,AX133-AY97)</f>
        <v>0</v>
      </c>
      <c r="AZ133" s="75" cm="1">
        <f t="array" ref="AZ133">IF(AND(INDEX(CapexSalvageMonth,ROW()-116)&lt;&gt;0, AZ$3&gt;=INDEX(CapexSalvageMonth,ROW()-116)),0,AY133-AZ97)</f>
        <v>0</v>
      </c>
      <c r="BA133" s="75" cm="1">
        <f t="array" ref="BA133">IF(AND(INDEX(CapexSalvageMonth,ROW()-116)&lt;&gt;0, BA$3&gt;=INDEX(CapexSalvageMonth,ROW()-116)),0,AZ133-BA97)</f>
        <v>0</v>
      </c>
      <c r="BB133" s="75" cm="1">
        <f t="array" ref="BB133">IF(AND(INDEX(CapexSalvageMonth,ROW()-116)&lt;&gt;0, BB$3&gt;=INDEX(CapexSalvageMonth,ROW()-116)),0,BA133-BB97)</f>
        <v>0</v>
      </c>
      <c r="BC133" s="75" cm="1">
        <f t="array" ref="BC133">IF(AND(INDEX(CapexSalvageMonth,ROW()-116)&lt;&gt;0, BC$3&gt;=INDEX(CapexSalvageMonth,ROW()-116)),0,BB133-BC97)</f>
        <v>0</v>
      </c>
      <c r="BD133" s="75" cm="1">
        <f t="array" ref="BD133">IF(AND(INDEX(CapexSalvageMonth,ROW()-116)&lt;&gt;0, BD$3&gt;=INDEX(CapexSalvageMonth,ROW()-116)),0,BC133-BD97)</f>
        <v>0</v>
      </c>
      <c r="BE133" s="75" cm="1">
        <f t="array" ref="BE133">IF(AND(INDEX(CapexSalvageMonth,ROW()-116)&lt;&gt;0, BE$3&gt;=INDEX(CapexSalvageMonth,ROW()-116)),0,BD133-BE97)</f>
        <v>0</v>
      </c>
      <c r="BF133" s="76" cm="1">
        <f t="array" ref="BF133">IF(AND(INDEX(CapexSalvageMonth,ROW()-116)&lt;&gt;0, BF$3&gt;=INDEX(CapexSalvageMonth,ROW()-116)),0,BE133-BF97)</f>
        <v>0</v>
      </c>
      <c r="BG133" s="74" cm="1">
        <f t="array" ref="BG133">IF(AND(INDEX(CapexSalvageMonth,ROW()-116)&lt;&gt;0, BG$3&gt;=INDEX(CapexSalvageMonth,ROW()-116)),0,BF133-BG97)</f>
        <v>0</v>
      </c>
      <c r="BH133" s="75" cm="1">
        <f t="array" ref="BH133">IF(AND(INDEX(CapexSalvageMonth,ROW()-116)&lt;&gt;0, BH$3&gt;=INDEX(CapexSalvageMonth,ROW()-116)),0,BG133-BH97)</f>
        <v>0</v>
      </c>
      <c r="BI133" s="75" cm="1">
        <f t="array" ref="BI133">IF(AND(INDEX(CapexSalvageMonth,ROW()-116)&lt;&gt;0, BI$3&gt;=INDEX(CapexSalvageMonth,ROW()-116)),0,BH133-BI97)</f>
        <v>0</v>
      </c>
      <c r="BJ133" s="75" cm="1">
        <f t="array" ref="BJ133">IF(AND(INDEX(CapexSalvageMonth,ROW()-116)&lt;&gt;0, BJ$3&gt;=INDEX(CapexSalvageMonth,ROW()-116)),0,BI133-BJ97)</f>
        <v>0</v>
      </c>
      <c r="BK133" s="75" cm="1">
        <f t="array" ref="BK133">IF(AND(INDEX(CapexSalvageMonth,ROW()-116)&lt;&gt;0, BK$3&gt;=INDEX(CapexSalvageMonth,ROW()-116)),0,BJ133-BK97)</f>
        <v>0</v>
      </c>
      <c r="BL133" s="75" cm="1">
        <f t="array" ref="BL133">IF(AND(INDEX(CapexSalvageMonth,ROW()-116)&lt;&gt;0, BL$3&gt;=INDEX(CapexSalvageMonth,ROW()-116)),0,BK133-BL97)</f>
        <v>0</v>
      </c>
      <c r="BM133" s="75" cm="1">
        <f t="array" ref="BM133">IF(AND(INDEX(CapexSalvageMonth,ROW()-116)&lt;&gt;0, BM$3&gt;=INDEX(CapexSalvageMonth,ROW()-116)),0,BL133-BM97)</f>
        <v>0</v>
      </c>
      <c r="BN133" s="75" cm="1">
        <f t="array" ref="BN133">IF(AND(INDEX(CapexSalvageMonth,ROW()-116)&lt;&gt;0, BN$3&gt;=INDEX(CapexSalvageMonth,ROW()-116)),0,BM133-BN97)</f>
        <v>0</v>
      </c>
      <c r="BO133" s="75" cm="1">
        <f t="array" ref="BO133">IF(AND(INDEX(CapexSalvageMonth,ROW()-116)&lt;&gt;0, BO$3&gt;=INDEX(CapexSalvageMonth,ROW()-116)),0,BN133-BO97)</f>
        <v>0</v>
      </c>
      <c r="BP133" s="75" cm="1">
        <f t="array" ref="BP133">IF(AND(INDEX(CapexSalvageMonth,ROW()-116)&lt;&gt;0, BP$3&gt;=INDEX(CapexSalvageMonth,ROW()-116)),0,BO133-BP97)</f>
        <v>0</v>
      </c>
      <c r="BQ133" s="75" cm="1">
        <f t="array" ref="BQ133">IF(AND(INDEX(CapexSalvageMonth,ROW()-116)&lt;&gt;0, BQ$3&gt;=INDEX(CapexSalvageMonth,ROW()-116)),0,BP133-BQ97)</f>
        <v>0</v>
      </c>
      <c r="BR133" s="76" cm="1">
        <f t="array" ref="BR133">IF(AND(INDEX(CapexSalvageMonth,ROW()-116)&lt;&gt;0, BR$3&gt;=INDEX(CapexSalvageMonth,ROW()-116)),0,BQ133-BR97)</f>
        <v>0</v>
      </c>
    </row>
    <row r="134" spans="3:70" hidden="1" x14ac:dyDescent="0.25">
      <c r="C134" s="72">
        <f t="shared" si="53"/>
        <v>0</v>
      </c>
      <c r="E134" s="73">
        <f t="shared" si="54"/>
        <v>0</v>
      </c>
      <c r="F134" s="73">
        <f t="shared" si="55"/>
        <v>0</v>
      </c>
      <c r="G134" s="73">
        <f t="shared" si="56"/>
        <v>0</v>
      </c>
      <c r="H134" s="73">
        <f t="shared" si="57"/>
        <v>0</v>
      </c>
      <c r="I134" s="73">
        <f t="shared" si="58"/>
        <v>0</v>
      </c>
      <c r="K134" s="74" cm="1">
        <f t="array" ref="K134">IF(AND(INDEX(CapexSalvageMonth,ROW()-116)&lt;&gt;0, K$3&gt;=INDEX(CapexSalvageMonth,ROW()-116)),0,-K98)</f>
        <v>0</v>
      </c>
      <c r="L134" s="75" cm="1">
        <f t="array" ref="L134">IF(AND(INDEX(CapexSalvageMonth,ROW()-116)&lt;&gt;0, L$3&gt;=INDEX(CapexSalvageMonth,ROW()-116)),0,K134-L98)</f>
        <v>0</v>
      </c>
      <c r="M134" s="75" cm="1">
        <f t="array" ref="M134">IF(AND(INDEX(CapexSalvageMonth,ROW()-116)&lt;&gt;0, M$3&gt;=INDEX(CapexSalvageMonth,ROW()-116)),0,L134-M98)</f>
        <v>0</v>
      </c>
      <c r="N134" s="75" cm="1">
        <f t="array" ref="N134">IF(AND(INDEX(CapexSalvageMonth,ROW()-116)&lt;&gt;0, N$3&gt;=INDEX(CapexSalvageMonth,ROW()-116)),0,M134-N98)</f>
        <v>0</v>
      </c>
      <c r="O134" s="75" cm="1">
        <f t="array" ref="O134">IF(AND(INDEX(CapexSalvageMonth,ROW()-116)&lt;&gt;0, O$3&gt;=INDEX(CapexSalvageMonth,ROW()-116)),0,N134-O98)</f>
        <v>0</v>
      </c>
      <c r="P134" s="75" cm="1">
        <f t="array" ref="P134">IF(AND(INDEX(CapexSalvageMonth,ROW()-116)&lt;&gt;0, P$3&gt;=INDEX(CapexSalvageMonth,ROW()-116)),0,O134-P98)</f>
        <v>0</v>
      </c>
      <c r="Q134" s="75" cm="1">
        <f t="array" ref="Q134">IF(AND(INDEX(CapexSalvageMonth,ROW()-116)&lt;&gt;0, Q$3&gt;=INDEX(CapexSalvageMonth,ROW()-116)),0,P134-Q98)</f>
        <v>0</v>
      </c>
      <c r="R134" s="75" cm="1">
        <f t="array" ref="R134">IF(AND(INDEX(CapexSalvageMonth,ROW()-116)&lt;&gt;0, R$3&gt;=INDEX(CapexSalvageMonth,ROW()-116)),0,Q134-R98)</f>
        <v>0</v>
      </c>
      <c r="S134" s="75" cm="1">
        <f t="array" ref="S134">IF(AND(INDEX(CapexSalvageMonth,ROW()-116)&lt;&gt;0, S$3&gt;=INDEX(CapexSalvageMonth,ROW()-116)),0,R134-S98)</f>
        <v>0</v>
      </c>
      <c r="T134" s="75" cm="1">
        <f t="array" ref="T134">IF(AND(INDEX(CapexSalvageMonth,ROW()-116)&lt;&gt;0, T$3&gt;=INDEX(CapexSalvageMonth,ROW()-116)),0,S134-T98)</f>
        <v>0</v>
      </c>
      <c r="U134" s="75" cm="1">
        <f t="array" ref="U134">IF(AND(INDEX(CapexSalvageMonth,ROW()-116)&lt;&gt;0, U$3&gt;=INDEX(CapexSalvageMonth,ROW()-116)),0,T134-U98)</f>
        <v>0</v>
      </c>
      <c r="V134" s="76" cm="1">
        <f t="array" ref="V134">IF(AND(INDEX(CapexSalvageMonth,ROW()-116)&lt;&gt;0, V$3&gt;=INDEX(CapexSalvageMonth,ROW()-116)),0,U134-V98)</f>
        <v>0</v>
      </c>
      <c r="W134" s="74" cm="1">
        <f t="array" ref="W134">IF(AND(INDEX(CapexSalvageMonth,ROW()-116)&lt;&gt;0, W$3&gt;=INDEX(CapexSalvageMonth,ROW()-116)),0,V134-W98)</f>
        <v>0</v>
      </c>
      <c r="X134" s="75" cm="1">
        <f t="array" ref="X134">IF(AND(INDEX(CapexSalvageMonth,ROW()-116)&lt;&gt;0, X$3&gt;=INDEX(CapexSalvageMonth,ROW()-116)),0,W134-X98)</f>
        <v>0</v>
      </c>
      <c r="Y134" s="75" cm="1">
        <f t="array" ref="Y134">IF(AND(INDEX(CapexSalvageMonth,ROW()-116)&lt;&gt;0, Y$3&gt;=INDEX(CapexSalvageMonth,ROW()-116)),0,X134-Y98)</f>
        <v>0</v>
      </c>
      <c r="Z134" s="75" cm="1">
        <f t="array" ref="Z134">IF(AND(INDEX(CapexSalvageMonth,ROW()-116)&lt;&gt;0, Z$3&gt;=INDEX(CapexSalvageMonth,ROW()-116)),0,Y134-Z98)</f>
        <v>0</v>
      </c>
      <c r="AA134" s="75" cm="1">
        <f t="array" ref="AA134">IF(AND(INDEX(CapexSalvageMonth,ROW()-116)&lt;&gt;0, AA$3&gt;=INDEX(CapexSalvageMonth,ROW()-116)),0,Z134-AA98)</f>
        <v>0</v>
      </c>
      <c r="AB134" s="75" cm="1">
        <f t="array" ref="AB134">IF(AND(INDEX(CapexSalvageMonth,ROW()-116)&lt;&gt;0, AB$3&gt;=INDEX(CapexSalvageMonth,ROW()-116)),0,AA134-AB98)</f>
        <v>0</v>
      </c>
      <c r="AC134" s="75" cm="1">
        <f t="array" ref="AC134">IF(AND(INDEX(CapexSalvageMonth,ROW()-116)&lt;&gt;0, AC$3&gt;=INDEX(CapexSalvageMonth,ROW()-116)),0,AB134-AC98)</f>
        <v>0</v>
      </c>
      <c r="AD134" s="75" cm="1">
        <f t="array" ref="AD134">IF(AND(INDEX(CapexSalvageMonth,ROW()-116)&lt;&gt;0, AD$3&gt;=INDEX(CapexSalvageMonth,ROW()-116)),0,AC134-AD98)</f>
        <v>0</v>
      </c>
      <c r="AE134" s="75" cm="1">
        <f t="array" ref="AE134">IF(AND(INDEX(CapexSalvageMonth,ROW()-116)&lt;&gt;0, AE$3&gt;=INDEX(CapexSalvageMonth,ROW()-116)),0,AD134-AE98)</f>
        <v>0</v>
      </c>
      <c r="AF134" s="75" cm="1">
        <f t="array" ref="AF134">IF(AND(INDEX(CapexSalvageMonth,ROW()-116)&lt;&gt;0, AF$3&gt;=INDEX(CapexSalvageMonth,ROW()-116)),0,AE134-AF98)</f>
        <v>0</v>
      </c>
      <c r="AG134" s="75" cm="1">
        <f t="array" ref="AG134">IF(AND(INDEX(CapexSalvageMonth,ROW()-116)&lt;&gt;0, AG$3&gt;=INDEX(CapexSalvageMonth,ROW()-116)),0,AF134-AG98)</f>
        <v>0</v>
      </c>
      <c r="AH134" s="76" cm="1">
        <f t="array" ref="AH134">IF(AND(INDEX(CapexSalvageMonth,ROW()-116)&lt;&gt;0, AH$3&gt;=INDEX(CapexSalvageMonth,ROW()-116)),0,AG134-AH98)</f>
        <v>0</v>
      </c>
      <c r="AI134" s="74" cm="1">
        <f t="array" ref="AI134">IF(AND(INDEX(CapexSalvageMonth,ROW()-116)&lt;&gt;0, AI$3&gt;=INDEX(CapexSalvageMonth,ROW()-116)),0,AH134-AI98)</f>
        <v>0</v>
      </c>
      <c r="AJ134" s="75" cm="1">
        <f t="array" ref="AJ134">IF(AND(INDEX(CapexSalvageMonth,ROW()-116)&lt;&gt;0, AJ$3&gt;=INDEX(CapexSalvageMonth,ROW()-116)),0,AI134-AJ98)</f>
        <v>0</v>
      </c>
      <c r="AK134" s="75" cm="1">
        <f t="array" ref="AK134">IF(AND(INDEX(CapexSalvageMonth,ROW()-116)&lt;&gt;0, AK$3&gt;=INDEX(CapexSalvageMonth,ROW()-116)),0,AJ134-AK98)</f>
        <v>0</v>
      </c>
      <c r="AL134" s="75" cm="1">
        <f t="array" ref="AL134">IF(AND(INDEX(CapexSalvageMonth,ROW()-116)&lt;&gt;0, AL$3&gt;=INDEX(CapexSalvageMonth,ROW()-116)),0,AK134-AL98)</f>
        <v>0</v>
      </c>
      <c r="AM134" s="75" cm="1">
        <f t="array" ref="AM134">IF(AND(INDEX(CapexSalvageMonth,ROW()-116)&lt;&gt;0, AM$3&gt;=INDEX(CapexSalvageMonth,ROW()-116)),0,AL134-AM98)</f>
        <v>0</v>
      </c>
      <c r="AN134" s="75" cm="1">
        <f t="array" ref="AN134">IF(AND(INDEX(CapexSalvageMonth,ROW()-116)&lt;&gt;0, AN$3&gt;=INDEX(CapexSalvageMonth,ROW()-116)),0,AM134-AN98)</f>
        <v>0</v>
      </c>
      <c r="AO134" s="75" cm="1">
        <f t="array" ref="AO134">IF(AND(INDEX(CapexSalvageMonth,ROW()-116)&lt;&gt;0, AO$3&gt;=INDEX(CapexSalvageMonth,ROW()-116)),0,AN134-AO98)</f>
        <v>0</v>
      </c>
      <c r="AP134" s="75" cm="1">
        <f t="array" ref="AP134">IF(AND(INDEX(CapexSalvageMonth,ROW()-116)&lt;&gt;0, AP$3&gt;=INDEX(CapexSalvageMonth,ROW()-116)),0,AO134-AP98)</f>
        <v>0</v>
      </c>
      <c r="AQ134" s="75" cm="1">
        <f t="array" ref="AQ134">IF(AND(INDEX(CapexSalvageMonth,ROW()-116)&lt;&gt;0, AQ$3&gt;=INDEX(CapexSalvageMonth,ROW()-116)),0,AP134-AQ98)</f>
        <v>0</v>
      </c>
      <c r="AR134" s="75" cm="1">
        <f t="array" ref="AR134">IF(AND(INDEX(CapexSalvageMonth,ROW()-116)&lt;&gt;0, AR$3&gt;=INDEX(CapexSalvageMonth,ROW()-116)),0,AQ134-AR98)</f>
        <v>0</v>
      </c>
      <c r="AS134" s="75" cm="1">
        <f t="array" ref="AS134">IF(AND(INDEX(CapexSalvageMonth,ROW()-116)&lt;&gt;0, AS$3&gt;=INDEX(CapexSalvageMonth,ROW()-116)),0,AR134-AS98)</f>
        <v>0</v>
      </c>
      <c r="AT134" s="76" cm="1">
        <f t="array" ref="AT134">IF(AND(INDEX(CapexSalvageMonth,ROW()-116)&lt;&gt;0, AT$3&gt;=INDEX(CapexSalvageMonth,ROW()-116)),0,AS134-AT98)</f>
        <v>0</v>
      </c>
      <c r="AU134" s="74" cm="1">
        <f t="array" ref="AU134">IF(AND(INDEX(CapexSalvageMonth,ROW()-116)&lt;&gt;0, AU$3&gt;=INDEX(CapexSalvageMonth,ROW()-116)),0,AT134-AU98)</f>
        <v>0</v>
      </c>
      <c r="AV134" s="75" cm="1">
        <f t="array" ref="AV134">IF(AND(INDEX(CapexSalvageMonth,ROW()-116)&lt;&gt;0, AV$3&gt;=INDEX(CapexSalvageMonth,ROW()-116)),0,AU134-AV98)</f>
        <v>0</v>
      </c>
      <c r="AW134" s="75" cm="1">
        <f t="array" ref="AW134">IF(AND(INDEX(CapexSalvageMonth,ROW()-116)&lt;&gt;0, AW$3&gt;=INDEX(CapexSalvageMonth,ROW()-116)),0,AV134-AW98)</f>
        <v>0</v>
      </c>
      <c r="AX134" s="75" cm="1">
        <f t="array" ref="AX134">IF(AND(INDEX(CapexSalvageMonth,ROW()-116)&lt;&gt;0, AX$3&gt;=INDEX(CapexSalvageMonth,ROW()-116)),0,AW134-AX98)</f>
        <v>0</v>
      </c>
      <c r="AY134" s="75" cm="1">
        <f t="array" ref="AY134">IF(AND(INDEX(CapexSalvageMonth,ROW()-116)&lt;&gt;0, AY$3&gt;=INDEX(CapexSalvageMonth,ROW()-116)),0,AX134-AY98)</f>
        <v>0</v>
      </c>
      <c r="AZ134" s="75" cm="1">
        <f t="array" ref="AZ134">IF(AND(INDEX(CapexSalvageMonth,ROW()-116)&lt;&gt;0, AZ$3&gt;=INDEX(CapexSalvageMonth,ROW()-116)),0,AY134-AZ98)</f>
        <v>0</v>
      </c>
      <c r="BA134" s="75" cm="1">
        <f t="array" ref="BA134">IF(AND(INDEX(CapexSalvageMonth,ROW()-116)&lt;&gt;0, BA$3&gt;=INDEX(CapexSalvageMonth,ROW()-116)),0,AZ134-BA98)</f>
        <v>0</v>
      </c>
      <c r="BB134" s="75" cm="1">
        <f t="array" ref="BB134">IF(AND(INDEX(CapexSalvageMonth,ROW()-116)&lt;&gt;0, BB$3&gt;=INDEX(CapexSalvageMonth,ROW()-116)),0,BA134-BB98)</f>
        <v>0</v>
      </c>
      <c r="BC134" s="75" cm="1">
        <f t="array" ref="BC134">IF(AND(INDEX(CapexSalvageMonth,ROW()-116)&lt;&gt;0, BC$3&gt;=INDEX(CapexSalvageMonth,ROW()-116)),0,BB134-BC98)</f>
        <v>0</v>
      </c>
      <c r="BD134" s="75" cm="1">
        <f t="array" ref="BD134">IF(AND(INDEX(CapexSalvageMonth,ROW()-116)&lt;&gt;0, BD$3&gt;=INDEX(CapexSalvageMonth,ROW()-116)),0,BC134-BD98)</f>
        <v>0</v>
      </c>
      <c r="BE134" s="75" cm="1">
        <f t="array" ref="BE134">IF(AND(INDEX(CapexSalvageMonth,ROW()-116)&lt;&gt;0, BE$3&gt;=INDEX(CapexSalvageMonth,ROW()-116)),0,BD134-BE98)</f>
        <v>0</v>
      </c>
      <c r="BF134" s="76" cm="1">
        <f t="array" ref="BF134">IF(AND(INDEX(CapexSalvageMonth,ROW()-116)&lt;&gt;0, BF$3&gt;=INDEX(CapexSalvageMonth,ROW()-116)),0,BE134-BF98)</f>
        <v>0</v>
      </c>
      <c r="BG134" s="74" cm="1">
        <f t="array" ref="BG134">IF(AND(INDEX(CapexSalvageMonth,ROW()-116)&lt;&gt;0, BG$3&gt;=INDEX(CapexSalvageMonth,ROW()-116)),0,BF134-BG98)</f>
        <v>0</v>
      </c>
      <c r="BH134" s="75" cm="1">
        <f t="array" ref="BH134">IF(AND(INDEX(CapexSalvageMonth,ROW()-116)&lt;&gt;0, BH$3&gt;=INDEX(CapexSalvageMonth,ROW()-116)),0,BG134-BH98)</f>
        <v>0</v>
      </c>
      <c r="BI134" s="75" cm="1">
        <f t="array" ref="BI134">IF(AND(INDEX(CapexSalvageMonth,ROW()-116)&lt;&gt;0, BI$3&gt;=INDEX(CapexSalvageMonth,ROW()-116)),0,BH134-BI98)</f>
        <v>0</v>
      </c>
      <c r="BJ134" s="75" cm="1">
        <f t="array" ref="BJ134">IF(AND(INDEX(CapexSalvageMonth,ROW()-116)&lt;&gt;0, BJ$3&gt;=INDEX(CapexSalvageMonth,ROW()-116)),0,BI134-BJ98)</f>
        <v>0</v>
      </c>
      <c r="BK134" s="75" cm="1">
        <f t="array" ref="BK134">IF(AND(INDEX(CapexSalvageMonth,ROW()-116)&lt;&gt;0, BK$3&gt;=INDEX(CapexSalvageMonth,ROW()-116)),0,BJ134-BK98)</f>
        <v>0</v>
      </c>
      <c r="BL134" s="75" cm="1">
        <f t="array" ref="BL134">IF(AND(INDEX(CapexSalvageMonth,ROW()-116)&lt;&gt;0, BL$3&gt;=INDEX(CapexSalvageMonth,ROW()-116)),0,BK134-BL98)</f>
        <v>0</v>
      </c>
      <c r="BM134" s="75" cm="1">
        <f t="array" ref="BM134">IF(AND(INDEX(CapexSalvageMonth,ROW()-116)&lt;&gt;0, BM$3&gt;=INDEX(CapexSalvageMonth,ROW()-116)),0,BL134-BM98)</f>
        <v>0</v>
      </c>
      <c r="BN134" s="75" cm="1">
        <f t="array" ref="BN134">IF(AND(INDEX(CapexSalvageMonth,ROW()-116)&lt;&gt;0, BN$3&gt;=INDEX(CapexSalvageMonth,ROW()-116)),0,BM134-BN98)</f>
        <v>0</v>
      </c>
      <c r="BO134" s="75" cm="1">
        <f t="array" ref="BO134">IF(AND(INDEX(CapexSalvageMonth,ROW()-116)&lt;&gt;0, BO$3&gt;=INDEX(CapexSalvageMonth,ROW()-116)),0,BN134-BO98)</f>
        <v>0</v>
      </c>
      <c r="BP134" s="75" cm="1">
        <f t="array" ref="BP134">IF(AND(INDEX(CapexSalvageMonth,ROW()-116)&lt;&gt;0, BP$3&gt;=INDEX(CapexSalvageMonth,ROW()-116)),0,BO134-BP98)</f>
        <v>0</v>
      </c>
      <c r="BQ134" s="75" cm="1">
        <f t="array" ref="BQ134">IF(AND(INDEX(CapexSalvageMonth,ROW()-116)&lt;&gt;0, BQ$3&gt;=INDEX(CapexSalvageMonth,ROW()-116)),0,BP134-BQ98)</f>
        <v>0</v>
      </c>
      <c r="BR134" s="76" cm="1">
        <f t="array" ref="BR134">IF(AND(INDEX(CapexSalvageMonth,ROW()-116)&lt;&gt;0, BR$3&gt;=INDEX(CapexSalvageMonth,ROW()-116)),0,BQ134-BR98)</f>
        <v>0</v>
      </c>
    </row>
    <row r="135" spans="3:70" hidden="1" x14ac:dyDescent="0.25">
      <c r="C135" s="72">
        <f t="shared" si="53"/>
        <v>0</v>
      </c>
      <c r="E135" s="73">
        <f t="shared" si="54"/>
        <v>0</v>
      </c>
      <c r="F135" s="73">
        <f t="shared" si="55"/>
        <v>0</v>
      </c>
      <c r="G135" s="73">
        <f t="shared" si="56"/>
        <v>0</v>
      </c>
      <c r="H135" s="73">
        <f t="shared" si="57"/>
        <v>0</v>
      </c>
      <c r="I135" s="73">
        <f t="shared" si="58"/>
        <v>0</v>
      </c>
      <c r="K135" s="74" cm="1">
        <f t="array" ref="K135">IF(AND(INDEX(CapexSalvageMonth,ROW()-116)&lt;&gt;0, K$3&gt;=INDEX(CapexSalvageMonth,ROW()-116)),0,-K99)</f>
        <v>0</v>
      </c>
      <c r="L135" s="75" cm="1">
        <f t="array" ref="L135">IF(AND(INDEX(CapexSalvageMonth,ROW()-116)&lt;&gt;0, L$3&gt;=INDEX(CapexSalvageMonth,ROW()-116)),0,K135-L99)</f>
        <v>0</v>
      </c>
      <c r="M135" s="75" cm="1">
        <f t="array" ref="M135">IF(AND(INDEX(CapexSalvageMonth,ROW()-116)&lt;&gt;0, M$3&gt;=INDEX(CapexSalvageMonth,ROW()-116)),0,L135-M99)</f>
        <v>0</v>
      </c>
      <c r="N135" s="75" cm="1">
        <f t="array" ref="N135">IF(AND(INDEX(CapexSalvageMonth,ROW()-116)&lt;&gt;0, N$3&gt;=INDEX(CapexSalvageMonth,ROW()-116)),0,M135-N99)</f>
        <v>0</v>
      </c>
      <c r="O135" s="75" cm="1">
        <f t="array" ref="O135">IF(AND(INDEX(CapexSalvageMonth,ROW()-116)&lt;&gt;0, O$3&gt;=INDEX(CapexSalvageMonth,ROW()-116)),0,N135-O99)</f>
        <v>0</v>
      </c>
      <c r="P135" s="75" cm="1">
        <f t="array" ref="P135">IF(AND(INDEX(CapexSalvageMonth,ROW()-116)&lt;&gt;0, P$3&gt;=INDEX(CapexSalvageMonth,ROW()-116)),0,O135-P99)</f>
        <v>0</v>
      </c>
      <c r="Q135" s="75" cm="1">
        <f t="array" ref="Q135">IF(AND(INDEX(CapexSalvageMonth,ROW()-116)&lt;&gt;0, Q$3&gt;=INDEX(CapexSalvageMonth,ROW()-116)),0,P135-Q99)</f>
        <v>0</v>
      </c>
      <c r="R135" s="75" cm="1">
        <f t="array" ref="R135">IF(AND(INDEX(CapexSalvageMonth,ROW()-116)&lt;&gt;0, R$3&gt;=INDEX(CapexSalvageMonth,ROW()-116)),0,Q135-R99)</f>
        <v>0</v>
      </c>
      <c r="S135" s="75" cm="1">
        <f t="array" ref="S135">IF(AND(INDEX(CapexSalvageMonth,ROW()-116)&lt;&gt;0, S$3&gt;=INDEX(CapexSalvageMonth,ROW()-116)),0,R135-S99)</f>
        <v>0</v>
      </c>
      <c r="T135" s="75" cm="1">
        <f t="array" ref="T135">IF(AND(INDEX(CapexSalvageMonth,ROW()-116)&lt;&gt;0, T$3&gt;=INDEX(CapexSalvageMonth,ROW()-116)),0,S135-T99)</f>
        <v>0</v>
      </c>
      <c r="U135" s="75" cm="1">
        <f t="array" ref="U135">IF(AND(INDEX(CapexSalvageMonth,ROW()-116)&lt;&gt;0, U$3&gt;=INDEX(CapexSalvageMonth,ROW()-116)),0,T135-U99)</f>
        <v>0</v>
      </c>
      <c r="V135" s="76" cm="1">
        <f t="array" ref="V135">IF(AND(INDEX(CapexSalvageMonth,ROW()-116)&lt;&gt;0, V$3&gt;=INDEX(CapexSalvageMonth,ROW()-116)),0,U135-V99)</f>
        <v>0</v>
      </c>
      <c r="W135" s="74" cm="1">
        <f t="array" ref="W135">IF(AND(INDEX(CapexSalvageMonth,ROW()-116)&lt;&gt;0, W$3&gt;=INDEX(CapexSalvageMonth,ROW()-116)),0,V135-W99)</f>
        <v>0</v>
      </c>
      <c r="X135" s="75" cm="1">
        <f t="array" ref="X135">IF(AND(INDEX(CapexSalvageMonth,ROW()-116)&lt;&gt;0, X$3&gt;=INDEX(CapexSalvageMonth,ROW()-116)),0,W135-X99)</f>
        <v>0</v>
      </c>
      <c r="Y135" s="75" cm="1">
        <f t="array" ref="Y135">IF(AND(INDEX(CapexSalvageMonth,ROW()-116)&lt;&gt;0, Y$3&gt;=INDEX(CapexSalvageMonth,ROW()-116)),0,X135-Y99)</f>
        <v>0</v>
      </c>
      <c r="Z135" s="75" cm="1">
        <f t="array" ref="Z135">IF(AND(INDEX(CapexSalvageMonth,ROW()-116)&lt;&gt;0, Z$3&gt;=INDEX(CapexSalvageMonth,ROW()-116)),0,Y135-Z99)</f>
        <v>0</v>
      </c>
      <c r="AA135" s="75" cm="1">
        <f t="array" ref="AA135">IF(AND(INDEX(CapexSalvageMonth,ROW()-116)&lt;&gt;0, AA$3&gt;=INDEX(CapexSalvageMonth,ROW()-116)),0,Z135-AA99)</f>
        <v>0</v>
      </c>
      <c r="AB135" s="75" cm="1">
        <f t="array" ref="AB135">IF(AND(INDEX(CapexSalvageMonth,ROW()-116)&lt;&gt;0, AB$3&gt;=INDEX(CapexSalvageMonth,ROW()-116)),0,AA135-AB99)</f>
        <v>0</v>
      </c>
      <c r="AC135" s="75" cm="1">
        <f t="array" ref="AC135">IF(AND(INDEX(CapexSalvageMonth,ROW()-116)&lt;&gt;0, AC$3&gt;=INDEX(CapexSalvageMonth,ROW()-116)),0,AB135-AC99)</f>
        <v>0</v>
      </c>
      <c r="AD135" s="75" cm="1">
        <f t="array" ref="AD135">IF(AND(INDEX(CapexSalvageMonth,ROW()-116)&lt;&gt;0, AD$3&gt;=INDEX(CapexSalvageMonth,ROW()-116)),0,AC135-AD99)</f>
        <v>0</v>
      </c>
      <c r="AE135" s="75" cm="1">
        <f t="array" ref="AE135">IF(AND(INDEX(CapexSalvageMonth,ROW()-116)&lt;&gt;0, AE$3&gt;=INDEX(CapexSalvageMonth,ROW()-116)),0,AD135-AE99)</f>
        <v>0</v>
      </c>
      <c r="AF135" s="75" cm="1">
        <f t="array" ref="AF135">IF(AND(INDEX(CapexSalvageMonth,ROW()-116)&lt;&gt;0, AF$3&gt;=INDEX(CapexSalvageMonth,ROW()-116)),0,AE135-AF99)</f>
        <v>0</v>
      </c>
      <c r="AG135" s="75" cm="1">
        <f t="array" ref="AG135">IF(AND(INDEX(CapexSalvageMonth,ROW()-116)&lt;&gt;0, AG$3&gt;=INDEX(CapexSalvageMonth,ROW()-116)),0,AF135-AG99)</f>
        <v>0</v>
      </c>
      <c r="AH135" s="76" cm="1">
        <f t="array" ref="AH135">IF(AND(INDEX(CapexSalvageMonth,ROW()-116)&lt;&gt;0, AH$3&gt;=INDEX(CapexSalvageMonth,ROW()-116)),0,AG135-AH99)</f>
        <v>0</v>
      </c>
      <c r="AI135" s="74" cm="1">
        <f t="array" ref="AI135">IF(AND(INDEX(CapexSalvageMonth,ROW()-116)&lt;&gt;0, AI$3&gt;=INDEX(CapexSalvageMonth,ROW()-116)),0,AH135-AI99)</f>
        <v>0</v>
      </c>
      <c r="AJ135" s="75" cm="1">
        <f t="array" ref="AJ135">IF(AND(INDEX(CapexSalvageMonth,ROW()-116)&lt;&gt;0, AJ$3&gt;=INDEX(CapexSalvageMonth,ROW()-116)),0,AI135-AJ99)</f>
        <v>0</v>
      </c>
      <c r="AK135" s="75" cm="1">
        <f t="array" ref="AK135">IF(AND(INDEX(CapexSalvageMonth,ROW()-116)&lt;&gt;0, AK$3&gt;=INDEX(CapexSalvageMonth,ROW()-116)),0,AJ135-AK99)</f>
        <v>0</v>
      </c>
      <c r="AL135" s="75" cm="1">
        <f t="array" ref="AL135">IF(AND(INDEX(CapexSalvageMonth,ROW()-116)&lt;&gt;0, AL$3&gt;=INDEX(CapexSalvageMonth,ROW()-116)),0,AK135-AL99)</f>
        <v>0</v>
      </c>
      <c r="AM135" s="75" cm="1">
        <f t="array" ref="AM135">IF(AND(INDEX(CapexSalvageMonth,ROW()-116)&lt;&gt;0, AM$3&gt;=INDEX(CapexSalvageMonth,ROW()-116)),0,AL135-AM99)</f>
        <v>0</v>
      </c>
      <c r="AN135" s="75" cm="1">
        <f t="array" ref="AN135">IF(AND(INDEX(CapexSalvageMonth,ROW()-116)&lt;&gt;0, AN$3&gt;=INDEX(CapexSalvageMonth,ROW()-116)),0,AM135-AN99)</f>
        <v>0</v>
      </c>
      <c r="AO135" s="75" cm="1">
        <f t="array" ref="AO135">IF(AND(INDEX(CapexSalvageMonth,ROW()-116)&lt;&gt;0, AO$3&gt;=INDEX(CapexSalvageMonth,ROW()-116)),0,AN135-AO99)</f>
        <v>0</v>
      </c>
      <c r="AP135" s="75" cm="1">
        <f t="array" ref="AP135">IF(AND(INDEX(CapexSalvageMonth,ROW()-116)&lt;&gt;0, AP$3&gt;=INDEX(CapexSalvageMonth,ROW()-116)),0,AO135-AP99)</f>
        <v>0</v>
      </c>
      <c r="AQ135" s="75" cm="1">
        <f t="array" ref="AQ135">IF(AND(INDEX(CapexSalvageMonth,ROW()-116)&lt;&gt;0, AQ$3&gt;=INDEX(CapexSalvageMonth,ROW()-116)),0,AP135-AQ99)</f>
        <v>0</v>
      </c>
      <c r="AR135" s="75" cm="1">
        <f t="array" ref="AR135">IF(AND(INDEX(CapexSalvageMonth,ROW()-116)&lt;&gt;0, AR$3&gt;=INDEX(CapexSalvageMonth,ROW()-116)),0,AQ135-AR99)</f>
        <v>0</v>
      </c>
      <c r="AS135" s="75" cm="1">
        <f t="array" ref="AS135">IF(AND(INDEX(CapexSalvageMonth,ROW()-116)&lt;&gt;0, AS$3&gt;=INDEX(CapexSalvageMonth,ROW()-116)),0,AR135-AS99)</f>
        <v>0</v>
      </c>
      <c r="AT135" s="76" cm="1">
        <f t="array" ref="AT135">IF(AND(INDEX(CapexSalvageMonth,ROW()-116)&lt;&gt;0, AT$3&gt;=INDEX(CapexSalvageMonth,ROW()-116)),0,AS135-AT99)</f>
        <v>0</v>
      </c>
      <c r="AU135" s="74" cm="1">
        <f t="array" ref="AU135">IF(AND(INDEX(CapexSalvageMonth,ROW()-116)&lt;&gt;0, AU$3&gt;=INDEX(CapexSalvageMonth,ROW()-116)),0,AT135-AU99)</f>
        <v>0</v>
      </c>
      <c r="AV135" s="75" cm="1">
        <f t="array" ref="AV135">IF(AND(INDEX(CapexSalvageMonth,ROW()-116)&lt;&gt;0, AV$3&gt;=INDEX(CapexSalvageMonth,ROW()-116)),0,AU135-AV99)</f>
        <v>0</v>
      </c>
      <c r="AW135" s="75" cm="1">
        <f t="array" ref="AW135">IF(AND(INDEX(CapexSalvageMonth,ROW()-116)&lt;&gt;0, AW$3&gt;=INDEX(CapexSalvageMonth,ROW()-116)),0,AV135-AW99)</f>
        <v>0</v>
      </c>
      <c r="AX135" s="75" cm="1">
        <f t="array" ref="AX135">IF(AND(INDEX(CapexSalvageMonth,ROW()-116)&lt;&gt;0, AX$3&gt;=INDEX(CapexSalvageMonth,ROW()-116)),0,AW135-AX99)</f>
        <v>0</v>
      </c>
      <c r="AY135" s="75" cm="1">
        <f t="array" ref="AY135">IF(AND(INDEX(CapexSalvageMonth,ROW()-116)&lt;&gt;0, AY$3&gt;=INDEX(CapexSalvageMonth,ROW()-116)),0,AX135-AY99)</f>
        <v>0</v>
      </c>
      <c r="AZ135" s="75" cm="1">
        <f t="array" ref="AZ135">IF(AND(INDEX(CapexSalvageMonth,ROW()-116)&lt;&gt;0, AZ$3&gt;=INDEX(CapexSalvageMonth,ROW()-116)),0,AY135-AZ99)</f>
        <v>0</v>
      </c>
      <c r="BA135" s="75" cm="1">
        <f t="array" ref="BA135">IF(AND(INDEX(CapexSalvageMonth,ROW()-116)&lt;&gt;0, BA$3&gt;=INDEX(CapexSalvageMonth,ROW()-116)),0,AZ135-BA99)</f>
        <v>0</v>
      </c>
      <c r="BB135" s="75" cm="1">
        <f t="array" ref="BB135">IF(AND(INDEX(CapexSalvageMonth,ROW()-116)&lt;&gt;0, BB$3&gt;=INDEX(CapexSalvageMonth,ROW()-116)),0,BA135-BB99)</f>
        <v>0</v>
      </c>
      <c r="BC135" s="75" cm="1">
        <f t="array" ref="BC135">IF(AND(INDEX(CapexSalvageMonth,ROW()-116)&lt;&gt;0, BC$3&gt;=INDEX(CapexSalvageMonth,ROW()-116)),0,BB135-BC99)</f>
        <v>0</v>
      </c>
      <c r="BD135" s="75" cm="1">
        <f t="array" ref="BD135">IF(AND(INDEX(CapexSalvageMonth,ROW()-116)&lt;&gt;0, BD$3&gt;=INDEX(CapexSalvageMonth,ROW()-116)),0,BC135-BD99)</f>
        <v>0</v>
      </c>
      <c r="BE135" s="75" cm="1">
        <f t="array" ref="BE135">IF(AND(INDEX(CapexSalvageMonth,ROW()-116)&lt;&gt;0, BE$3&gt;=INDEX(CapexSalvageMonth,ROW()-116)),0,BD135-BE99)</f>
        <v>0</v>
      </c>
      <c r="BF135" s="76" cm="1">
        <f t="array" ref="BF135">IF(AND(INDEX(CapexSalvageMonth,ROW()-116)&lt;&gt;0, BF$3&gt;=INDEX(CapexSalvageMonth,ROW()-116)),0,BE135-BF99)</f>
        <v>0</v>
      </c>
      <c r="BG135" s="74" cm="1">
        <f t="array" ref="BG135">IF(AND(INDEX(CapexSalvageMonth,ROW()-116)&lt;&gt;0, BG$3&gt;=INDEX(CapexSalvageMonth,ROW()-116)),0,BF135-BG99)</f>
        <v>0</v>
      </c>
      <c r="BH135" s="75" cm="1">
        <f t="array" ref="BH135">IF(AND(INDEX(CapexSalvageMonth,ROW()-116)&lt;&gt;0, BH$3&gt;=INDEX(CapexSalvageMonth,ROW()-116)),0,BG135-BH99)</f>
        <v>0</v>
      </c>
      <c r="BI135" s="75" cm="1">
        <f t="array" ref="BI135">IF(AND(INDEX(CapexSalvageMonth,ROW()-116)&lt;&gt;0, BI$3&gt;=INDEX(CapexSalvageMonth,ROW()-116)),0,BH135-BI99)</f>
        <v>0</v>
      </c>
      <c r="BJ135" s="75" cm="1">
        <f t="array" ref="BJ135">IF(AND(INDEX(CapexSalvageMonth,ROW()-116)&lt;&gt;0, BJ$3&gt;=INDEX(CapexSalvageMonth,ROW()-116)),0,BI135-BJ99)</f>
        <v>0</v>
      </c>
      <c r="BK135" s="75" cm="1">
        <f t="array" ref="BK135">IF(AND(INDEX(CapexSalvageMonth,ROW()-116)&lt;&gt;0, BK$3&gt;=INDEX(CapexSalvageMonth,ROW()-116)),0,BJ135-BK99)</f>
        <v>0</v>
      </c>
      <c r="BL135" s="75" cm="1">
        <f t="array" ref="BL135">IF(AND(INDEX(CapexSalvageMonth,ROW()-116)&lt;&gt;0, BL$3&gt;=INDEX(CapexSalvageMonth,ROW()-116)),0,BK135-BL99)</f>
        <v>0</v>
      </c>
      <c r="BM135" s="75" cm="1">
        <f t="array" ref="BM135">IF(AND(INDEX(CapexSalvageMonth,ROW()-116)&lt;&gt;0, BM$3&gt;=INDEX(CapexSalvageMonth,ROW()-116)),0,BL135-BM99)</f>
        <v>0</v>
      </c>
      <c r="BN135" s="75" cm="1">
        <f t="array" ref="BN135">IF(AND(INDEX(CapexSalvageMonth,ROW()-116)&lt;&gt;0, BN$3&gt;=INDEX(CapexSalvageMonth,ROW()-116)),0,BM135-BN99)</f>
        <v>0</v>
      </c>
      <c r="BO135" s="75" cm="1">
        <f t="array" ref="BO135">IF(AND(INDEX(CapexSalvageMonth,ROW()-116)&lt;&gt;0, BO$3&gt;=INDEX(CapexSalvageMonth,ROW()-116)),0,BN135-BO99)</f>
        <v>0</v>
      </c>
      <c r="BP135" s="75" cm="1">
        <f t="array" ref="BP135">IF(AND(INDEX(CapexSalvageMonth,ROW()-116)&lt;&gt;0, BP$3&gt;=INDEX(CapexSalvageMonth,ROW()-116)),0,BO135-BP99)</f>
        <v>0</v>
      </c>
      <c r="BQ135" s="75" cm="1">
        <f t="array" ref="BQ135">IF(AND(INDEX(CapexSalvageMonth,ROW()-116)&lt;&gt;0, BQ$3&gt;=INDEX(CapexSalvageMonth,ROW()-116)),0,BP135-BQ99)</f>
        <v>0</v>
      </c>
      <c r="BR135" s="76" cm="1">
        <f t="array" ref="BR135">IF(AND(INDEX(CapexSalvageMonth,ROW()-116)&lt;&gt;0, BR$3&gt;=INDEX(CapexSalvageMonth,ROW()-116)),0,BQ135-BR99)</f>
        <v>0</v>
      </c>
    </row>
    <row r="136" spans="3:70" hidden="1" x14ac:dyDescent="0.25">
      <c r="C136" s="72">
        <f t="shared" si="53"/>
        <v>0</v>
      </c>
      <c r="E136" s="73">
        <f t="shared" si="54"/>
        <v>0</v>
      </c>
      <c r="F136" s="73">
        <f t="shared" si="55"/>
        <v>0</v>
      </c>
      <c r="G136" s="73">
        <f t="shared" si="56"/>
        <v>0</v>
      </c>
      <c r="H136" s="73">
        <f t="shared" si="57"/>
        <v>0</v>
      </c>
      <c r="I136" s="73">
        <f t="shared" si="58"/>
        <v>0</v>
      </c>
      <c r="K136" s="74" cm="1">
        <f t="array" ref="K136">IF(AND(INDEX(CapexSalvageMonth,ROW()-116)&lt;&gt;0, K$3&gt;=INDEX(CapexSalvageMonth,ROW()-116)),0,-K100)</f>
        <v>0</v>
      </c>
      <c r="L136" s="75" cm="1">
        <f t="array" ref="L136">IF(AND(INDEX(CapexSalvageMonth,ROW()-116)&lt;&gt;0, L$3&gt;=INDEX(CapexSalvageMonth,ROW()-116)),0,K136-L100)</f>
        <v>0</v>
      </c>
      <c r="M136" s="75" cm="1">
        <f t="array" ref="M136">IF(AND(INDEX(CapexSalvageMonth,ROW()-116)&lt;&gt;0, M$3&gt;=INDEX(CapexSalvageMonth,ROW()-116)),0,L136-M100)</f>
        <v>0</v>
      </c>
      <c r="N136" s="75" cm="1">
        <f t="array" ref="N136">IF(AND(INDEX(CapexSalvageMonth,ROW()-116)&lt;&gt;0, N$3&gt;=INDEX(CapexSalvageMonth,ROW()-116)),0,M136-N100)</f>
        <v>0</v>
      </c>
      <c r="O136" s="75" cm="1">
        <f t="array" ref="O136">IF(AND(INDEX(CapexSalvageMonth,ROW()-116)&lt;&gt;0, O$3&gt;=INDEX(CapexSalvageMonth,ROW()-116)),0,N136-O100)</f>
        <v>0</v>
      </c>
      <c r="P136" s="75" cm="1">
        <f t="array" ref="P136">IF(AND(INDEX(CapexSalvageMonth,ROW()-116)&lt;&gt;0, P$3&gt;=INDEX(CapexSalvageMonth,ROW()-116)),0,O136-P100)</f>
        <v>0</v>
      </c>
      <c r="Q136" s="75" cm="1">
        <f t="array" ref="Q136">IF(AND(INDEX(CapexSalvageMonth,ROW()-116)&lt;&gt;0, Q$3&gt;=INDEX(CapexSalvageMonth,ROW()-116)),0,P136-Q100)</f>
        <v>0</v>
      </c>
      <c r="R136" s="75" cm="1">
        <f t="array" ref="R136">IF(AND(INDEX(CapexSalvageMonth,ROW()-116)&lt;&gt;0, R$3&gt;=INDEX(CapexSalvageMonth,ROW()-116)),0,Q136-R100)</f>
        <v>0</v>
      </c>
      <c r="S136" s="75" cm="1">
        <f t="array" ref="S136">IF(AND(INDEX(CapexSalvageMonth,ROW()-116)&lt;&gt;0, S$3&gt;=INDEX(CapexSalvageMonth,ROW()-116)),0,R136-S100)</f>
        <v>0</v>
      </c>
      <c r="T136" s="75" cm="1">
        <f t="array" ref="T136">IF(AND(INDEX(CapexSalvageMonth,ROW()-116)&lt;&gt;0, T$3&gt;=INDEX(CapexSalvageMonth,ROW()-116)),0,S136-T100)</f>
        <v>0</v>
      </c>
      <c r="U136" s="75" cm="1">
        <f t="array" ref="U136">IF(AND(INDEX(CapexSalvageMonth,ROW()-116)&lt;&gt;0, U$3&gt;=INDEX(CapexSalvageMonth,ROW()-116)),0,T136-U100)</f>
        <v>0</v>
      </c>
      <c r="V136" s="76" cm="1">
        <f t="array" ref="V136">IF(AND(INDEX(CapexSalvageMonth,ROW()-116)&lt;&gt;0, V$3&gt;=INDEX(CapexSalvageMonth,ROW()-116)),0,U136-V100)</f>
        <v>0</v>
      </c>
      <c r="W136" s="74" cm="1">
        <f t="array" ref="W136">IF(AND(INDEX(CapexSalvageMonth,ROW()-116)&lt;&gt;0, W$3&gt;=INDEX(CapexSalvageMonth,ROW()-116)),0,V136-W100)</f>
        <v>0</v>
      </c>
      <c r="X136" s="75" cm="1">
        <f t="array" ref="X136">IF(AND(INDEX(CapexSalvageMonth,ROW()-116)&lt;&gt;0, X$3&gt;=INDEX(CapexSalvageMonth,ROW()-116)),0,W136-X100)</f>
        <v>0</v>
      </c>
      <c r="Y136" s="75" cm="1">
        <f t="array" ref="Y136">IF(AND(INDEX(CapexSalvageMonth,ROW()-116)&lt;&gt;0, Y$3&gt;=INDEX(CapexSalvageMonth,ROW()-116)),0,X136-Y100)</f>
        <v>0</v>
      </c>
      <c r="Z136" s="75" cm="1">
        <f t="array" ref="Z136">IF(AND(INDEX(CapexSalvageMonth,ROW()-116)&lt;&gt;0, Z$3&gt;=INDEX(CapexSalvageMonth,ROW()-116)),0,Y136-Z100)</f>
        <v>0</v>
      </c>
      <c r="AA136" s="75" cm="1">
        <f t="array" ref="AA136">IF(AND(INDEX(CapexSalvageMonth,ROW()-116)&lt;&gt;0, AA$3&gt;=INDEX(CapexSalvageMonth,ROW()-116)),0,Z136-AA100)</f>
        <v>0</v>
      </c>
      <c r="AB136" s="75" cm="1">
        <f t="array" ref="AB136">IF(AND(INDEX(CapexSalvageMonth,ROW()-116)&lt;&gt;0, AB$3&gt;=INDEX(CapexSalvageMonth,ROW()-116)),0,AA136-AB100)</f>
        <v>0</v>
      </c>
      <c r="AC136" s="75" cm="1">
        <f t="array" ref="AC136">IF(AND(INDEX(CapexSalvageMonth,ROW()-116)&lt;&gt;0, AC$3&gt;=INDEX(CapexSalvageMonth,ROW()-116)),0,AB136-AC100)</f>
        <v>0</v>
      </c>
      <c r="AD136" s="75" cm="1">
        <f t="array" ref="AD136">IF(AND(INDEX(CapexSalvageMonth,ROW()-116)&lt;&gt;0, AD$3&gt;=INDEX(CapexSalvageMonth,ROW()-116)),0,AC136-AD100)</f>
        <v>0</v>
      </c>
      <c r="AE136" s="75" cm="1">
        <f t="array" ref="AE136">IF(AND(INDEX(CapexSalvageMonth,ROW()-116)&lt;&gt;0, AE$3&gt;=INDEX(CapexSalvageMonth,ROW()-116)),0,AD136-AE100)</f>
        <v>0</v>
      </c>
      <c r="AF136" s="75" cm="1">
        <f t="array" ref="AF136">IF(AND(INDEX(CapexSalvageMonth,ROW()-116)&lt;&gt;0, AF$3&gt;=INDEX(CapexSalvageMonth,ROW()-116)),0,AE136-AF100)</f>
        <v>0</v>
      </c>
      <c r="AG136" s="75" cm="1">
        <f t="array" ref="AG136">IF(AND(INDEX(CapexSalvageMonth,ROW()-116)&lt;&gt;0, AG$3&gt;=INDEX(CapexSalvageMonth,ROW()-116)),0,AF136-AG100)</f>
        <v>0</v>
      </c>
      <c r="AH136" s="76" cm="1">
        <f t="array" ref="AH136">IF(AND(INDEX(CapexSalvageMonth,ROW()-116)&lt;&gt;0, AH$3&gt;=INDEX(CapexSalvageMonth,ROW()-116)),0,AG136-AH100)</f>
        <v>0</v>
      </c>
      <c r="AI136" s="74" cm="1">
        <f t="array" ref="AI136">IF(AND(INDEX(CapexSalvageMonth,ROW()-116)&lt;&gt;0, AI$3&gt;=INDEX(CapexSalvageMonth,ROW()-116)),0,AH136-AI100)</f>
        <v>0</v>
      </c>
      <c r="AJ136" s="75" cm="1">
        <f t="array" ref="AJ136">IF(AND(INDEX(CapexSalvageMonth,ROW()-116)&lt;&gt;0, AJ$3&gt;=INDEX(CapexSalvageMonth,ROW()-116)),0,AI136-AJ100)</f>
        <v>0</v>
      </c>
      <c r="AK136" s="75" cm="1">
        <f t="array" ref="AK136">IF(AND(INDEX(CapexSalvageMonth,ROW()-116)&lt;&gt;0, AK$3&gt;=INDEX(CapexSalvageMonth,ROW()-116)),0,AJ136-AK100)</f>
        <v>0</v>
      </c>
      <c r="AL136" s="75" cm="1">
        <f t="array" ref="AL136">IF(AND(INDEX(CapexSalvageMonth,ROW()-116)&lt;&gt;0, AL$3&gt;=INDEX(CapexSalvageMonth,ROW()-116)),0,AK136-AL100)</f>
        <v>0</v>
      </c>
      <c r="AM136" s="75" cm="1">
        <f t="array" ref="AM136">IF(AND(INDEX(CapexSalvageMonth,ROW()-116)&lt;&gt;0, AM$3&gt;=INDEX(CapexSalvageMonth,ROW()-116)),0,AL136-AM100)</f>
        <v>0</v>
      </c>
      <c r="AN136" s="75" cm="1">
        <f t="array" ref="AN136">IF(AND(INDEX(CapexSalvageMonth,ROW()-116)&lt;&gt;0, AN$3&gt;=INDEX(CapexSalvageMonth,ROW()-116)),0,AM136-AN100)</f>
        <v>0</v>
      </c>
      <c r="AO136" s="75" cm="1">
        <f t="array" ref="AO136">IF(AND(INDEX(CapexSalvageMonth,ROW()-116)&lt;&gt;0, AO$3&gt;=INDEX(CapexSalvageMonth,ROW()-116)),0,AN136-AO100)</f>
        <v>0</v>
      </c>
      <c r="AP136" s="75" cm="1">
        <f t="array" ref="AP136">IF(AND(INDEX(CapexSalvageMonth,ROW()-116)&lt;&gt;0, AP$3&gt;=INDEX(CapexSalvageMonth,ROW()-116)),0,AO136-AP100)</f>
        <v>0</v>
      </c>
      <c r="AQ136" s="75" cm="1">
        <f t="array" ref="AQ136">IF(AND(INDEX(CapexSalvageMonth,ROW()-116)&lt;&gt;0, AQ$3&gt;=INDEX(CapexSalvageMonth,ROW()-116)),0,AP136-AQ100)</f>
        <v>0</v>
      </c>
      <c r="AR136" s="75" cm="1">
        <f t="array" ref="AR136">IF(AND(INDEX(CapexSalvageMonth,ROW()-116)&lt;&gt;0, AR$3&gt;=INDEX(CapexSalvageMonth,ROW()-116)),0,AQ136-AR100)</f>
        <v>0</v>
      </c>
      <c r="AS136" s="75" cm="1">
        <f t="array" ref="AS136">IF(AND(INDEX(CapexSalvageMonth,ROW()-116)&lt;&gt;0, AS$3&gt;=INDEX(CapexSalvageMonth,ROW()-116)),0,AR136-AS100)</f>
        <v>0</v>
      </c>
      <c r="AT136" s="76" cm="1">
        <f t="array" ref="AT136">IF(AND(INDEX(CapexSalvageMonth,ROW()-116)&lt;&gt;0, AT$3&gt;=INDEX(CapexSalvageMonth,ROW()-116)),0,AS136-AT100)</f>
        <v>0</v>
      </c>
      <c r="AU136" s="74" cm="1">
        <f t="array" ref="AU136">IF(AND(INDEX(CapexSalvageMonth,ROW()-116)&lt;&gt;0, AU$3&gt;=INDEX(CapexSalvageMonth,ROW()-116)),0,AT136-AU100)</f>
        <v>0</v>
      </c>
      <c r="AV136" s="75" cm="1">
        <f t="array" ref="AV136">IF(AND(INDEX(CapexSalvageMonth,ROW()-116)&lt;&gt;0, AV$3&gt;=INDEX(CapexSalvageMonth,ROW()-116)),0,AU136-AV100)</f>
        <v>0</v>
      </c>
      <c r="AW136" s="75" cm="1">
        <f t="array" ref="AW136">IF(AND(INDEX(CapexSalvageMonth,ROW()-116)&lt;&gt;0, AW$3&gt;=INDEX(CapexSalvageMonth,ROW()-116)),0,AV136-AW100)</f>
        <v>0</v>
      </c>
      <c r="AX136" s="75" cm="1">
        <f t="array" ref="AX136">IF(AND(INDEX(CapexSalvageMonth,ROW()-116)&lt;&gt;0, AX$3&gt;=INDEX(CapexSalvageMonth,ROW()-116)),0,AW136-AX100)</f>
        <v>0</v>
      </c>
      <c r="AY136" s="75" cm="1">
        <f t="array" ref="AY136">IF(AND(INDEX(CapexSalvageMonth,ROW()-116)&lt;&gt;0, AY$3&gt;=INDEX(CapexSalvageMonth,ROW()-116)),0,AX136-AY100)</f>
        <v>0</v>
      </c>
      <c r="AZ136" s="75" cm="1">
        <f t="array" ref="AZ136">IF(AND(INDEX(CapexSalvageMonth,ROW()-116)&lt;&gt;0, AZ$3&gt;=INDEX(CapexSalvageMonth,ROW()-116)),0,AY136-AZ100)</f>
        <v>0</v>
      </c>
      <c r="BA136" s="75" cm="1">
        <f t="array" ref="BA136">IF(AND(INDEX(CapexSalvageMonth,ROW()-116)&lt;&gt;0, BA$3&gt;=INDEX(CapexSalvageMonth,ROW()-116)),0,AZ136-BA100)</f>
        <v>0</v>
      </c>
      <c r="BB136" s="75" cm="1">
        <f t="array" ref="BB136">IF(AND(INDEX(CapexSalvageMonth,ROW()-116)&lt;&gt;0, BB$3&gt;=INDEX(CapexSalvageMonth,ROW()-116)),0,BA136-BB100)</f>
        <v>0</v>
      </c>
      <c r="BC136" s="75" cm="1">
        <f t="array" ref="BC136">IF(AND(INDEX(CapexSalvageMonth,ROW()-116)&lt;&gt;0, BC$3&gt;=INDEX(CapexSalvageMonth,ROW()-116)),0,BB136-BC100)</f>
        <v>0</v>
      </c>
      <c r="BD136" s="75" cm="1">
        <f t="array" ref="BD136">IF(AND(INDEX(CapexSalvageMonth,ROW()-116)&lt;&gt;0, BD$3&gt;=INDEX(CapexSalvageMonth,ROW()-116)),0,BC136-BD100)</f>
        <v>0</v>
      </c>
      <c r="BE136" s="75" cm="1">
        <f t="array" ref="BE136">IF(AND(INDEX(CapexSalvageMonth,ROW()-116)&lt;&gt;0, BE$3&gt;=INDEX(CapexSalvageMonth,ROW()-116)),0,BD136-BE100)</f>
        <v>0</v>
      </c>
      <c r="BF136" s="76" cm="1">
        <f t="array" ref="BF136">IF(AND(INDEX(CapexSalvageMonth,ROW()-116)&lt;&gt;0, BF$3&gt;=INDEX(CapexSalvageMonth,ROW()-116)),0,BE136-BF100)</f>
        <v>0</v>
      </c>
      <c r="BG136" s="74" cm="1">
        <f t="array" ref="BG136">IF(AND(INDEX(CapexSalvageMonth,ROW()-116)&lt;&gt;0, BG$3&gt;=INDEX(CapexSalvageMonth,ROW()-116)),0,BF136-BG100)</f>
        <v>0</v>
      </c>
      <c r="BH136" s="75" cm="1">
        <f t="array" ref="BH136">IF(AND(INDEX(CapexSalvageMonth,ROW()-116)&lt;&gt;0, BH$3&gt;=INDEX(CapexSalvageMonth,ROW()-116)),0,BG136-BH100)</f>
        <v>0</v>
      </c>
      <c r="BI136" s="75" cm="1">
        <f t="array" ref="BI136">IF(AND(INDEX(CapexSalvageMonth,ROW()-116)&lt;&gt;0, BI$3&gt;=INDEX(CapexSalvageMonth,ROW()-116)),0,BH136-BI100)</f>
        <v>0</v>
      </c>
      <c r="BJ136" s="75" cm="1">
        <f t="array" ref="BJ136">IF(AND(INDEX(CapexSalvageMonth,ROW()-116)&lt;&gt;0, BJ$3&gt;=INDEX(CapexSalvageMonth,ROW()-116)),0,BI136-BJ100)</f>
        <v>0</v>
      </c>
      <c r="BK136" s="75" cm="1">
        <f t="array" ref="BK136">IF(AND(INDEX(CapexSalvageMonth,ROW()-116)&lt;&gt;0, BK$3&gt;=INDEX(CapexSalvageMonth,ROW()-116)),0,BJ136-BK100)</f>
        <v>0</v>
      </c>
      <c r="BL136" s="75" cm="1">
        <f t="array" ref="BL136">IF(AND(INDEX(CapexSalvageMonth,ROW()-116)&lt;&gt;0, BL$3&gt;=INDEX(CapexSalvageMonth,ROW()-116)),0,BK136-BL100)</f>
        <v>0</v>
      </c>
      <c r="BM136" s="75" cm="1">
        <f t="array" ref="BM136">IF(AND(INDEX(CapexSalvageMonth,ROW()-116)&lt;&gt;0, BM$3&gt;=INDEX(CapexSalvageMonth,ROW()-116)),0,BL136-BM100)</f>
        <v>0</v>
      </c>
      <c r="BN136" s="75" cm="1">
        <f t="array" ref="BN136">IF(AND(INDEX(CapexSalvageMonth,ROW()-116)&lt;&gt;0, BN$3&gt;=INDEX(CapexSalvageMonth,ROW()-116)),0,BM136-BN100)</f>
        <v>0</v>
      </c>
      <c r="BO136" s="75" cm="1">
        <f t="array" ref="BO136">IF(AND(INDEX(CapexSalvageMonth,ROW()-116)&lt;&gt;0, BO$3&gt;=INDEX(CapexSalvageMonth,ROW()-116)),0,BN136-BO100)</f>
        <v>0</v>
      </c>
      <c r="BP136" s="75" cm="1">
        <f t="array" ref="BP136">IF(AND(INDEX(CapexSalvageMonth,ROW()-116)&lt;&gt;0, BP$3&gt;=INDEX(CapexSalvageMonth,ROW()-116)),0,BO136-BP100)</f>
        <v>0</v>
      </c>
      <c r="BQ136" s="75" cm="1">
        <f t="array" ref="BQ136">IF(AND(INDEX(CapexSalvageMonth,ROW()-116)&lt;&gt;0, BQ$3&gt;=INDEX(CapexSalvageMonth,ROW()-116)),0,BP136-BQ100)</f>
        <v>0</v>
      </c>
      <c r="BR136" s="76" cm="1">
        <f t="array" ref="BR136">IF(AND(INDEX(CapexSalvageMonth,ROW()-116)&lt;&gt;0, BR$3&gt;=INDEX(CapexSalvageMonth,ROW()-116)),0,BQ136-BR100)</f>
        <v>0</v>
      </c>
    </row>
    <row r="137" spans="3:70" hidden="1" x14ac:dyDescent="0.25">
      <c r="C137" s="72">
        <f t="shared" si="53"/>
        <v>0</v>
      </c>
      <c r="E137" s="73">
        <f t="shared" si="54"/>
        <v>0</v>
      </c>
      <c r="F137" s="73">
        <f t="shared" si="55"/>
        <v>0</v>
      </c>
      <c r="G137" s="73">
        <f t="shared" si="56"/>
        <v>0</v>
      </c>
      <c r="H137" s="73">
        <f t="shared" si="57"/>
        <v>0</v>
      </c>
      <c r="I137" s="73">
        <f t="shared" si="58"/>
        <v>0</v>
      </c>
      <c r="K137" s="74" cm="1">
        <f t="array" ref="K137">IF(AND(INDEX(CapexSalvageMonth,ROW()-116)&lt;&gt;0, K$3&gt;=INDEX(CapexSalvageMonth,ROW()-116)),0,-K101)</f>
        <v>0</v>
      </c>
      <c r="L137" s="75" cm="1">
        <f t="array" ref="L137">IF(AND(INDEX(CapexSalvageMonth,ROW()-116)&lt;&gt;0, L$3&gt;=INDEX(CapexSalvageMonth,ROW()-116)),0,K137-L101)</f>
        <v>0</v>
      </c>
      <c r="M137" s="75" cm="1">
        <f t="array" ref="M137">IF(AND(INDEX(CapexSalvageMonth,ROW()-116)&lt;&gt;0, M$3&gt;=INDEX(CapexSalvageMonth,ROW()-116)),0,L137-M101)</f>
        <v>0</v>
      </c>
      <c r="N137" s="75" cm="1">
        <f t="array" ref="N137">IF(AND(INDEX(CapexSalvageMonth,ROW()-116)&lt;&gt;0, N$3&gt;=INDEX(CapexSalvageMonth,ROW()-116)),0,M137-N101)</f>
        <v>0</v>
      </c>
      <c r="O137" s="75" cm="1">
        <f t="array" ref="O137">IF(AND(INDEX(CapexSalvageMonth,ROW()-116)&lt;&gt;0, O$3&gt;=INDEX(CapexSalvageMonth,ROW()-116)),0,N137-O101)</f>
        <v>0</v>
      </c>
      <c r="P137" s="75" cm="1">
        <f t="array" ref="P137">IF(AND(INDEX(CapexSalvageMonth,ROW()-116)&lt;&gt;0, P$3&gt;=INDEX(CapexSalvageMonth,ROW()-116)),0,O137-P101)</f>
        <v>0</v>
      </c>
      <c r="Q137" s="75" cm="1">
        <f t="array" ref="Q137">IF(AND(INDEX(CapexSalvageMonth,ROW()-116)&lt;&gt;0, Q$3&gt;=INDEX(CapexSalvageMonth,ROW()-116)),0,P137-Q101)</f>
        <v>0</v>
      </c>
      <c r="R137" s="75" cm="1">
        <f t="array" ref="R137">IF(AND(INDEX(CapexSalvageMonth,ROW()-116)&lt;&gt;0, R$3&gt;=INDEX(CapexSalvageMonth,ROW()-116)),0,Q137-R101)</f>
        <v>0</v>
      </c>
      <c r="S137" s="75" cm="1">
        <f t="array" ref="S137">IF(AND(INDEX(CapexSalvageMonth,ROW()-116)&lt;&gt;0, S$3&gt;=INDEX(CapexSalvageMonth,ROW()-116)),0,R137-S101)</f>
        <v>0</v>
      </c>
      <c r="T137" s="75" cm="1">
        <f t="array" ref="T137">IF(AND(INDEX(CapexSalvageMonth,ROW()-116)&lt;&gt;0, T$3&gt;=INDEX(CapexSalvageMonth,ROW()-116)),0,S137-T101)</f>
        <v>0</v>
      </c>
      <c r="U137" s="75" cm="1">
        <f t="array" ref="U137">IF(AND(INDEX(CapexSalvageMonth,ROW()-116)&lt;&gt;0, U$3&gt;=INDEX(CapexSalvageMonth,ROW()-116)),0,T137-U101)</f>
        <v>0</v>
      </c>
      <c r="V137" s="76" cm="1">
        <f t="array" ref="V137">IF(AND(INDEX(CapexSalvageMonth,ROW()-116)&lt;&gt;0, V$3&gt;=INDEX(CapexSalvageMonth,ROW()-116)),0,U137-V101)</f>
        <v>0</v>
      </c>
      <c r="W137" s="74" cm="1">
        <f t="array" ref="W137">IF(AND(INDEX(CapexSalvageMonth,ROW()-116)&lt;&gt;0, W$3&gt;=INDEX(CapexSalvageMonth,ROW()-116)),0,V137-W101)</f>
        <v>0</v>
      </c>
      <c r="X137" s="75" cm="1">
        <f t="array" ref="X137">IF(AND(INDEX(CapexSalvageMonth,ROW()-116)&lt;&gt;0, X$3&gt;=INDEX(CapexSalvageMonth,ROW()-116)),0,W137-X101)</f>
        <v>0</v>
      </c>
      <c r="Y137" s="75" cm="1">
        <f t="array" ref="Y137">IF(AND(INDEX(CapexSalvageMonth,ROW()-116)&lt;&gt;0, Y$3&gt;=INDEX(CapexSalvageMonth,ROW()-116)),0,X137-Y101)</f>
        <v>0</v>
      </c>
      <c r="Z137" s="75" cm="1">
        <f t="array" ref="Z137">IF(AND(INDEX(CapexSalvageMonth,ROW()-116)&lt;&gt;0, Z$3&gt;=INDEX(CapexSalvageMonth,ROW()-116)),0,Y137-Z101)</f>
        <v>0</v>
      </c>
      <c r="AA137" s="75" cm="1">
        <f t="array" ref="AA137">IF(AND(INDEX(CapexSalvageMonth,ROW()-116)&lt;&gt;0, AA$3&gt;=INDEX(CapexSalvageMonth,ROW()-116)),0,Z137-AA101)</f>
        <v>0</v>
      </c>
      <c r="AB137" s="75" cm="1">
        <f t="array" ref="AB137">IF(AND(INDEX(CapexSalvageMonth,ROW()-116)&lt;&gt;0, AB$3&gt;=INDEX(CapexSalvageMonth,ROW()-116)),0,AA137-AB101)</f>
        <v>0</v>
      </c>
      <c r="AC137" s="75" cm="1">
        <f t="array" ref="AC137">IF(AND(INDEX(CapexSalvageMonth,ROW()-116)&lt;&gt;0, AC$3&gt;=INDEX(CapexSalvageMonth,ROW()-116)),0,AB137-AC101)</f>
        <v>0</v>
      </c>
      <c r="AD137" s="75" cm="1">
        <f t="array" ref="AD137">IF(AND(INDEX(CapexSalvageMonth,ROW()-116)&lt;&gt;0, AD$3&gt;=INDEX(CapexSalvageMonth,ROW()-116)),0,AC137-AD101)</f>
        <v>0</v>
      </c>
      <c r="AE137" s="75" cm="1">
        <f t="array" ref="AE137">IF(AND(INDEX(CapexSalvageMonth,ROW()-116)&lt;&gt;0, AE$3&gt;=INDEX(CapexSalvageMonth,ROW()-116)),0,AD137-AE101)</f>
        <v>0</v>
      </c>
      <c r="AF137" s="75" cm="1">
        <f t="array" ref="AF137">IF(AND(INDEX(CapexSalvageMonth,ROW()-116)&lt;&gt;0, AF$3&gt;=INDEX(CapexSalvageMonth,ROW()-116)),0,AE137-AF101)</f>
        <v>0</v>
      </c>
      <c r="AG137" s="75" cm="1">
        <f t="array" ref="AG137">IF(AND(INDEX(CapexSalvageMonth,ROW()-116)&lt;&gt;0, AG$3&gt;=INDEX(CapexSalvageMonth,ROW()-116)),0,AF137-AG101)</f>
        <v>0</v>
      </c>
      <c r="AH137" s="76" cm="1">
        <f t="array" ref="AH137">IF(AND(INDEX(CapexSalvageMonth,ROW()-116)&lt;&gt;0, AH$3&gt;=INDEX(CapexSalvageMonth,ROW()-116)),0,AG137-AH101)</f>
        <v>0</v>
      </c>
      <c r="AI137" s="74" cm="1">
        <f t="array" ref="AI137">IF(AND(INDEX(CapexSalvageMonth,ROW()-116)&lt;&gt;0, AI$3&gt;=INDEX(CapexSalvageMonth,ROW()-116)),0,AH137-AI101)</f>
        <v>0</v>
      </c>
      <c r="AJ137" s="75" cm="1">
        <f t="array" ref="AJ137">IF(AND(INDEX(CapexSalvageMonth,ROW()-116)&lt;&gt;0, AJ$3&gt;=INDEX(CapexSalvageMonth,ROW()-116)),0,AI137-AJ101)</f>
        <v>0</v>
      </c>
      <c r="AK137" s="75" cm="1">
        <f t="array" ref="AK137">IF(AND(INDEX(CapexSalvageMonth,ROW()-116)&lt;&gt;0, AK$3&gt;=INDEX(CapexSalvageMonth,ROW()-116)),0,AJ137-AK101)</f>
        <v>0</v>
      </c>
      <c r="AL137" s="75" cm="1">
        <f t="array" ref="AL137">IF(AND(INDEX(CapexSalvageMonth,ROW()-116)&lt;&gt;0, AL$3&gt;=INDEX(CapexSalvageMonth,ROW()-116)),0,AK137-AL101)</f>
        <v>0</v>
      </c>
      <c r="AM137" s="75" cm="1">
        <f t="array" ref="AM137">IF(AND(INDEX(CapexSalvageMonth,ROW()-116)&lt;&gt;0, AM$3&gt;=INDEX(CapexSalvageMonth,ROW()-116)),0,AL137-AM101)</f>
        <v>0</v>
      </c>
      <c r="AN137" s="75" cm="1">
        <f t="array" ref="AN137">IF(AND(INDEX(CapexSalvageMonth,ROW()-116)&lt;&gt;0, AN$3&gt;=INDEX(CapexSalvageMonth,ROW()-116)),0,AM137-AN101)</f>
        <v>0</v>
      </c>
      <c r="AO137" s="75" cm="1">
        <f t="array" ref="AO137">IF(AND(INDEX(CapexSalvageMonth,ROW()-116)&lt;&gt;0, AO$3&gt;=INDEX(CapexSalvageMonth,ROW()-116)),0,AN137-AO101)</f>
        <v>0</v>
      </c>
      <c r="AP137" s="75" cm="1">
        <f t="array" ref="AP137">IF(AND(INDEX(CapexSalvageMonth,ROW()-116)&lt;&gt;0, AP$3&gt;=INDEX(CapexSalvageMonth,ROW()-116)),0,AO137-AP101)</f>
        <v>0</v>
      </c>
      <c r="AQ137" s="75" cm="1">
        <f t="array" ref="AQ137">IF(AND(INDEX(CapexSalvageMonth,ROW()-116)&lt;&gt;0, AQ$3&gt;=INDEX(CapexSalvageMonth,ROW()-116)),0,AP137-AQ101)</f>
        <v>0</v>
      </c>
      <c r="AR137" s="75" cm="1">
        <f t="array" ref="AR137">IF(AND(INDEX(CapexSalvageMonth,ROW()-116)&lt;&gt;0, AR$3&gt;=INDEX(CapexSalvageMonth,ROW()-116)),0,AQ137-AR101)</f>
        <v>0</v>
      </c>
      <c r="AS137" s="75" cm="1">
        <f t="array" ref="AS137">IF(AND(INDEX(CapexSalvageMonth,ROW()-116)&lt;&gt;0, AS$3&gt;=INDEX(CapexSalvageMonth,ROW()-116)),0,AR137-AS101)</f>
        <v>0</v>
      </c>
      <c r="AT137" s="76" cm="1">
        <f t="array" ref="AT137">IF(AND(INDEX(CapexSalvageMonth,ROW()-116)&lt;&gt;0, AT$3&gt;=INDEX(CapexSalvageMonth,ROW()-116)),0,AS137-AT101)</f>
        <v>0</v>
      </c>
      <c r="AU137" s="74" cm="1">
        <f t="array" ref="AU137">IF(AND(INDEX(CapexSalvageMonth,ROW()-116)&lt;&gt;0, AU$3&gt;=INDEX(CapexSalvageMonth,ROW()-116)),0,AT137-AU101)</f>
        <v>0</v>
      </c>
      <c r="AV137" s="75" cm="1">
        <f t="array" ref="AV137">IF(AND(INDEX(CapexSalvageMonth,ROW()-116)&lt;&gt;0, AV$3&gt;=INDEX(CapexSalvageMonth,ROW()-116)),0,AU137-AV101)</f>
        <v>0</v>
      </c>
      <c r="AW137" s="75" cm="1">
        <f t="array" ref="AW137">IF(AND(INDEX(CapexSalvageMonth,ROW()-116)&lt;&gt;0, AW$3&gt;=INDEX(CapexSalvageMonth,ROW()-116)),0,AV137-AW101)</f>
        <v>0</v>
      </c>
      <c r="AX137" s="75" cm="1">
        <f t="array" ref="AX137">IF(AND(INDEX(CapexSalvageMonth,ROW()-116)&lt;&gt;0, AX$3&gt;=INDEX(CapexSalvageMonth,ROW()-116)),0,AW137-AX101)</f>
        <v>0</v>
      </c>
      <c r="AY137" s="75" cm="1">
        <f t="array" ref="AY137">IF(AND(INDEX(CapexSalvageMonth,ROW()-116)&lt;&gt;0, AY$3&gt;=INDEX(CapexSalvageMonth,ROW()-116)),0,AX137-AY101)</f>
        <v>0</v>
      </c>
      <c r="AZ137" s="75" cm="1">
        <f t="array" ref="AZ137">IF(AND(INDEX(CapexSalvageMonth,ROW()-116)&lt;&gt;0, AZ$3&gt;=INDEX(CapexSalvageMonth,ROW()-116)),0,AY137-AZ101)</f>
        <v>0</v>
      </c>
      <c r="BA137" s="75" cm="1">
        <f t="array" ref="BA137">IF(AND(INDEX(CapexSalvageMonth,ROW()-116)&lt;&gt;0, BA$3&gt;=INDEX(CapexSalvageMonth,ROW()-116)),0,AZ137-BA101)</f>
        <v>0</v>
      </c>
      <c r="BB137" s="75" cm="1">
        <f t="array" ref="BB137">IF(AND(INDEX(CapexSalvageMonth,ROW()-116)&lt;&gt;0, BB$3&gt;=INDEX(CapexSalvageMonth,ROW()-116)),0,BA137-BB101)</f>
        <v>0</v>
      </c>
      <c r="BC137" s="75" cm="1">
        <f t="array" ref="BC137">IF(AND(INDEX(CapexSalvageMonth,ROW()-116)&lt;&gt;0, BC$3&gt;=INDEX(CapexSalvageMonth,ROW()-116)),0,BB137-BC101)</f>
        <v>0</v>
      </c>
      <c r="BD137" s="75" cm="1">
        <f t="array" ref="BD137">IF(AND(INDEX(CapexSalvageMonth,ROW()-116)&lt;&gt;0, BD$3&gt;=INDEX(CapexSalvageMonth,ROW()-116)),0,BC137-BD101)</f>
        <v>0</v>
      </c>
      <c r="BE137" s="75" cm="1">
        <f t="array" ref="BE137">IF(AND(INDEX(CapexSalvageMonth,ROW()-116)&lt;&gt;0, BE$3&gt;=INDEX(CapexSalvageMonth,ROW()-116)),0,BD137-BE101)</f>
        <v>0</v>
      </c>
      <c r="BF137" s="76" cm="1">
        <f t="array" ref="BF137">IF(AND(INDEX(CapexSalvageMonth,ROW()-116)&lt;&gt;0, BF$3&gt;=INDEX(CapexSalvageMonth,ROW()-116)),0,BE137-BF101)</f>
        <v>0</v>
      </c>
      <c r="BG137" s="74" cm="1">
        <f t="array" ref="BG137">IF(AND(INDEX(CapexSalvageMonth,ROW()-116)&lt;&gt;0, BG$3&gt;=INDEX(CapexSalvageMonth,ROW()-116)),0,BF137-BG101)</f>
        <v>0</v>
      </c>
      <c r="BH137" s="75" cm="1">
        <f t="array" ref="BH137">IF(AND(INDEX(CapexSalvageMonth,ROW()-116)&lt;&gt;0, BH$3&gt;=INDEX(CapexSalvageMonth,ROW()-116)),0,BG137-BH101)</f>
        <v>0</v>
      </c>
      <c r="BI137" s="75" cm="1">
        <f t="array" ref="BI137">IF(AND(INDEX(CapexSalvageMonth,ROW()-116)&lt;&gt;0, BI$3&gt;=INDEX(CapexSalvageMonth,ROW()-116)),0,BH137-BI101)</f>
        <v>0</v>
      </c>
      <c r="BJ137" s="75" cm="1">
        <f t="array" ref="BJ137">IF(AND(INDEX(CapexSalvageMonth,ROW()-116)&lt;&gt;0, BJ$3&gt;=INDEX(CapexSalvageMonth,ROW()-116)),0,BI137-BJ101)</f>
        <v>0</v>
      </c>
      <c r="BK137" s="75" cm="1">
        <f t="array" ref="BK137">IF(AND(INDEX(CapexSalvageMonth,ROW()-116)&lt;&gt;0, BK$3&gt;=INDEX(CapexSalvageMonth,ROW()-116)),0,BJ137-BK101)</f>
        <v>0</v>
      </c>
      <c r="BL137" s="75" cm="1">
        <f t="array" ref="BL137">IF(AND(INDEX(CapexSalvageMonth,ROW()-116)&lt;&gt;0, BL$3&gt;=INDEX(CapexSalvageMonth,ROW()-116)),0,BK137-BL101)</f>
        <v>0</v>
      </c>
      <c r="BM137" s="75" cm="1">
        <f t="array" ref="BM137">IF(AND(INDEX(CapexSalvageMonth,ROW()-116)&lt;&gt;0, BM$3&gt;=INDEX(CapexSalvageMonth,ROW()-116)),0,BL137-BM101)</f>
        <v>0</v>
      </c>
      <c r="BN137" s="75" cm="1">
        <f t="array" ref="BN137">IF(AND(INDEX(CapexSalvageMonth,ROW()-116)&lt;&gt;0, BN$3&gt;=INDEX(CapexSalvageMonth,ROW()-116)),0,BM137-BN101)</f>
        <v>0</v>
      </c>
      <c r="BO137" s="75" cm="1">
        <f t="array" ref="BO137">IF(AND(INDEX(CapexSalvageMonth,ROW()-116)&lt;&gt;0, BO$3&gt;=INDEX(CapexSalvageMonth,ROW()-116)),0,BN137-BO101)</f>
        <v>0</v>
      </c>
      <c r="BP137" s="75" cm="1">
        <f t="array" ref="BP137">IF(AND(INDEX(CapexSalvageMonth,ROW()-116)&lt;&gt;0, BP$3&gt;=INDEX(CapexSalvageMonth,ROW()-116)),0,BO137-BP101)</f>
        <v>0</v>
      </c>
      <c r="BQ137" s="75" cm="1">
        <f t="array" ref="BQ137">IF(AND(INDEX(CapexSalvageMonth,ROW()-116)&lt;&gt;0, BQ$3&gt;=INDEX(CapexSalvageMonth,ROW()-116)),0,BP137-BQ101)</f>
        <v>0</v>
      </c>
      <c r="BR137" s="76" cm="1">
        <f t="array" ref="BR137">IF(AND(INDEX(CapexSalvageMonth,ROW()-116)&lt;&gt;0, BR$3&gt;=INDEX(CapexSalvageMonth,ROW()-116)),0,BQ137-BR101)</f>
        <v>0</v>
      </c>
    </row>
    <row r="138" spans="3:70" hidden="1" x14ac:dyDescent="0.25">
      <c r="C138" s="72">
        <f t="shared" si="53"/>
        <v>0</v>
      </c>
      <c r="E138" s="73">
        <f t="shared" si="54"/>
        <v>0</v>
      </c>
      <c r="F138" s="73">
        <f t="shared" si="55"/>
        <v>0</v>
      </c>
      <c r="G138" s="73">
        <f t="shared" si="56"/>
        <v>0</v>
      </c>
      <c r="H138" s="73">
        <f t="shared" si="57"/>
        <v>0</v>
      </c>
      <c r="I138" s="73">
        <f t="shared" si="58"/>
        <v>0</v>
      </c>
      <c r="K138" s="74" cm="1">
        <f t="array" ref="K138">IF(AND(INDEX(CapexSalvageMonth,ROW()-116)&lt;&gt;0, K$3&gt;=INDEX(CapexSalvageMonth,ROW()-116)),0,-K102)</f>
        <v>0</v>
      </c>
      <c r="L138" s="75" cm="1">
        <f t="array" ref="L138">IF(AND(INDEX(CapexSalvageMonth,ROW()-116)&lt;&gt;0, L$3&gt;=INDEX(CapexSalvageMonth,ROW()-116)),0,K138-L102)</f>
        <v>0</v>
      </c>
      <c r="M138" s="75" cm="1">
        <f t="array" ref="M138">IF(AND(INDEX(CapexSalvageMonth,ROW()-116)&lt;&gt;0, M$3&gt;=INDEX(CapexSalvageMonth,ROW()-116)),0,L138-M102)</f>
        <v>0</v>
      </c>
      <c r="N138" s="75" cm="1">
        <f t="array" ref="N138">IF(AND(INDEX(CapexSalvageMonth,ROW()-116)&lt;&gt;0, N$3&gt;=INDEX(CapexSalvageMonth,ROW()-116)),0,M138-N102)</f>
        <v>0</v>
      </c>
      <c r="O138" s="75" cm="1">
        <f t="array" ref="O138">IF(AND(INDEX(CapexSalvageMonth,ROW()-116)&lt;&gt;0, O$3&gt;=INDEX(CapexSalvageMonth,ROW()-116)),0,N138-O102)</f>
        <v>0</v>
      </c>
      <c r="P138" s="75" cm="1">
        <f t="array" ref="P138">IF(AND(INDEX(CapexSalvageMonth,ROW()-116)&lt;&gt;0, P$3&gt;=INDEX(CapexSalvageMonth,ROW()-116)),0,O138-P102)</f>
        <v>0</v>
      </c>
      <c r="Q138" s="75" cm="1">
        <f t="array" ref="Q138">IF(AND(INDEX(CapexSalvageMonth,ROW()-116)&lt;&gt;0, Q$3&gt;=INDEX(CapexSalvageMonth,ROW()-116)),0,P138-Q102)</f>
        <v>0</v>
      </c>
      <c r="R138" s="75" cm="1">
        <f t="array" ref="R138">IF(AND(INDEX(CapexSalvageMonth,ROW()-116)&lt;&gt;0, R$3&gt;=INDEX(CapexSalvageMonth,ROW()-116)),0,Q138-R102)</f>
        <v>0</v>
      </c>
      <c r="S138" s="75" cm="1">
        <f t="array" ref="S138">IF(AND(INDEX(CapexSalvageMonth,ROW()-116)&lt;&gt;0, S$3&gt;=INDEX(CapexSalvageMonth,ROW()-116)),0,R138-S102)</f>
        <v>0</v>
      </c>
      <c r="T138" s="75" cm="1">
        <f t="array" ref="T138">IF(AND(INDEX(CapexSalvageMonth,ROW()-116)&lt;&gt;0, T$3&gt;=INDEX(CapexSalvageMonth,ROW()-116)),0,S138-T102)</f>
        <v>0</v>
      </c>
      <c r="U138" s="75" cm="1">
        <f t="array" ref="U138">IF(AND(INDEX(CapexSalvageMonth,ROW()-116)&lt;&gt;0, U$3&gt;=INDEX(CapexSalvageMonth,ROW()-116)),0,T138-U102)</f>
        <v>0</v>
      </c>
      <c r="V138" s="76" cm="1">
        <f t="array" ref="V138">IF(AND(INDEX(CapexSalvageMonth,ROW()-116)&lt;&gt;0, V$3&gt;=INDEX(CapexSalvageMonth,ROW()-116)),0,U138-V102)</f>
        <v>0</v>
      </c>
      <c r="W138" s="74" cm="1">
        <f t="array" ref="W138">IF(AND(INDEX(CapexSalvageMonth,ROW()-116)&lt;&gt;0, W$3&gt;=INDEX(CapexSalvageMonth,ROW()-116)),0,V138-W102)</f>
        <v>0</v>
      </c>
      <c r="X138" s="75" cm="1">
        <f t="array" ref="X138">IF(AND(INDEX(CapexSalvageMonth,ROW()-116)&lt;&gt;0, X$3&gt;=INDEX(CapexSalvageMonth,ROW()-116)),0,W138-X102)</f>
        <v>0</v>
      </c>
      <c r="Y138" s="75" cm="1">
        <f t="array" ref="Y138">IF(AND(INDEX(CapexSalvageMonth,ROW()-116)&lt;&gt;0, Y$3&gt;=INDEX(CapexSalvageMonth,ROW()-116)),0,X138-Y102)</f>
        <v>0</v>
      </c>
      <c r="Z138" s="75" cm="1">
        <f t="array" ref="Z138">IF(AND(INDEX(CapexSalvageMonth,ROW()-116)&lt;&gt;0, Z$3&gt;=INDEX(CapexSalvageMonth,ROW()-116)),0,Y138-Z102)</f>
        <v>0</v>
      </c>
      <c r="AA138" s="75" cm="1">
        <f t="array" ref="AA138">IF(AND(INDEX(CapexSalvageMonth,ROW()-116)&lt;&gt;0, AA$3&gt;=INDEX(CapexSalvageMonth,ROW()-116)),0,Z138-AA102)</f>
        <v>0</v>
      </c>
      <c r="AB138" s="75" cm="1">
        <f t="array" ref="AB138">IF(AND(INDEX(CapexSalvageMonth,ROW()-116)&lt;&gt;0, AB$3&gt;=INDEX(CapexSalvageMonth,ROW()-116)),0,AA138-AB102)</f>
        <v>0</v>
      </c>
      <c r="AC138" s="75" cm="1">
        <f t="array" ref="AC138">IF(AND(INDEX(CapexSalvageMonth,ROW()-116)&lt;&gt;0, AC$3&gt;=INDEX(CapexSalvageMonth,ROW()-116)),0,AB138-AC102)</f>
        <v>0</v>
      </c>
      <c r="AD138" s="75" cm="1">
        <f t="array" ref="AD138">IF(AND(INDEX(CapexSalvageMonth,ROW()-116)&lt;&gt;0, AD$3&gt;=INDEX(CapexSalvageMonth,ROW()-116)),0,AC138-AD102)</f>
        <v>0</v>
      </c>
      <c r="AE138" s="75" cm="1">
        <f t="array" ref="AE138">IF(AND(INDEX(CapexSalvageMonth,ROW()-116)&lt;&gt;0, AE$3&gt;=INDEX(CapexSalvageMonth,ROW()-116)),0,AD138-AE102)</f>
        <v>0</v>
      </c>
      <c r="AF138" s="75" cm="1">
        <f t="array" ref="AF138">IF(AND(INDEX(CapexSalvageMonth,ROW()-116)&lt;&gt;0, AF$3&gt;=INDEX(CapexSalvageMonth,ROW()-116)),0,AE138-AF102)</f>
        <v>0</v>
      </c>
      <c r="AG138" s="75" cm="1">
        <f t="array" ref="AG138">IF(AND(INDEX(CapexSalvageMonth,ROW()-116)&lt;&gt;0, AG$3&gt;=INDEX(CapexSalvageMonth,ROW()-116)),0,AF138-AG102)</f>
        <v>0</v>
      </c>
      <c r="AH138" s="76" cm="1">
        <f t="array" ref="AH138">IF(AND(INDEX(CapexSalvageMonth,ROW()-116)&lt;&gt;0, AH$3&gt;=INDEX(CapexSalvageMonth,ROW()-116)),0,AG138-AH102)</f>
        <v>0</v>
      </c>
      <c r="AI138" s="74" cm="1">
        <f t="array" ref="AI138">IF(AND(INDEX(CapexSalvageMonth,ROW()-116)&lt;&gt;0, AI$3&gt;=INDEX(CapexSalvageMonth,ROW()-116)),0,AH138-AI102)</f>
        <v>0</v>
      </c>
      <c r="AJ138" s="75" cm="1">
        <f t="array" ref="AJ138">IF(AND(INDEX(CapexSalvageMonth,ROW()-116)&lt;&gt;0, AJ$3&gt;=INDEX(CapexSalvageMonth,ROW()-116)),0,AI138-AJ102)</f>
        <v>0</v>
      </c>
      <c r="AK138" s="75" cm="1">
        <f t="array" ref="AK138">IF(AND(INDEX(CapexSalvageMonth,ROW()-116)&lt;&gt;0, AK$3&gt;=INDEX(CapexSalvageMonth,ROW()-116)),0,AJ138-AK102)</f>
        <v>0</v>
      </c>
      <c r="AL138" s="75" cm="1">
        <f t="array" ref="AL138">IF(AND(INDEX(CapexSalvageMonth,ROW()-116)&lt;&gt;0, AL$3&gt;=INDEX(CapexSalvageMonth,ROW()-116)),0,AK138-AL102)</f>
        <v>0</v>
      </c>
      <c r="AM138" s="75" cm="1">
        <f t="array" ref="AM138">IF(AND(INDEX(CapexSalvageMonth,ROW()-116)&lt;&gt;0, AM$3&gt;=INDEX(CapexSalvageMonth,ROW()-116)),0,AL138-AM102)</f>
        <v>0</v>
      </c>
      <c r="AN138" s="75" cm="1">
        <f t="array" ref="AN138">IF(AND(INDEX(CapexSalvageMonth,ROW()-116)&lt;&gt;0, AN$3&gt;=INDEX(CapexSalvageMonth,ROW()-116)),0,AM138-AN102)</f>
        <v>0</v>
      </c>
      <c r="AO138" s="75" cm="1">
        <f t="array" ref="AO138">IF(AND(INDEX(CapexSalvageMonth,ROW()-116)&lt;&gt;0, AO$3&gt;=INDEX(CapexSalvageMonth,ROW()-116)),0,AN138-AO102)</f>
        <v>0</v>
      </c>
      <c r="AP138" s="75" cm="1">
        <f t="array" ref="AP138">IF(AND(INDEX(CapexSalvageMonth,ROW()-116)&lt;&gt;0, AP$3&gt;=INDEX(CapexSalvageMonth,ROW()-116)),0,AO138-AP102)</f>
        <v>0</v>
      </c>
      <c r="AQ138" s="75" cm="1">
        <f t="array" ref="AQ138">IF(AND(INDEX(CapexSalvageMonth,ROW()-116)&lt;&gt;0, AQ$3&gt;=INDEX(CapexSalvageMonth,ROW()-116)),0,AP138-AQ102)</f>
        <v>0</v>
      </c>
      <c r="AR138" s="75" cm="1">
        <f t="array" ref="AR138">IF(AND(INDEX(CapexSalvageMonth,ROW()-116)&lt;&gt;0, AR$3&gt;=INDEX(CapexSalvageMonth,ROW()-116)),0,AQ138-AR102)</f>
        <v>0</v>
      </c>
      <c r="AS138" s="75" cm="1">
        <f t="array" ref="AS138">IF(AND(INDEX(CapexSalvageMonth,ROW()-116)&lt;&gt;0, AS$3&gt;=INDEX(CapexSalvageMonth,ROW()-116)),0,AR138-AS102)</f>
        <v>0</v>
      </c>
      <c r="AT138" s="76" cm="1">
        <f t="array" ref="AT138">IF(AND(INDEX(CapexSalvageMonth,ROW()-116)&lt;&gt;0, AT$3&gt;=INDEX(CapexSalvageMonth,ROW()-116)),0,AS138-AT102)</f>
        <v>0</v>
      </c>
      <c r="AU138" s="74" cm="1">
        <f t="array" ref="AU138">IF(AND(INDEX(CapexSalvageMonth,ROW()-116)&lt;&gt;0, AU$3&gt;=INDEX(CapexSalvageMonth,ROW()-116)),0,AT138-AU102)</f>
        <v>0</v>
      </c>
      <c r="AV138" s="75" cm="1">
        <f t="array" ref="AV138">IF(AND(INDEX(CapexSalvageMonth,ROW()-116)&lt;&gt;0, AV$3&gt;=INDEX(CapexSalvageMonth,ROW()-116)),0,AU138-AV102)</f>
        <v>0</v>
      </c>
      <c r="AW138" s="75" cm="1">
        <f t="array" ref="AW138">IF(AND(INDEX(CapexSalvageMonth,ROW()-116)&lt;&gt;0, AW$3&gt;=INDEX(CapexSalvageMonth,ROW()-116)),0,AV138-AW102)</f>
        <v>0</v>
      </c>
      <c r="AX138" s="75" cm="1">
        <f t="array" ref="AX138">IF(AND(INDEX(CapexSalvageMonth,ROW()-116)&lt;&gt;0, AX$3&gt;=INDEX(CapexSalvageMonth,ROW()-116)),0,AW138-AX102)</f>
        <v>0</v>
      </c>
      <c r="AY138" s="75" cm="1">
        <f t="array" ref="AY138">IF(AND(INDEX(CapexSalvageMonth,ROW()-116)&lt;&gt;0, AY$3&gt;=INDEX(CapexSalvageMonth,ROW()-116)),0,AX138-AY102)</f>
        <v>0</v>
      </c>
      <c r="AZ138" s="75" cm="1">
        <f t="array" ref="AZ138">IF(AND(INDEX(CapexSalvageMonth,ROW()-116)&lt;&gt;0, AZ$3&gt;=INDEX(CapexSalvageMonth,ROW()-116)),0,AY138-AZ102)</f>
        <v>0</v>
      </c>
      <c r="BA138" s="75" cm="1">
        <f t="array" ref="BA138">IF(AND(INDEX(CapexSalvageMonth,ROW()-116)&lt;&gt;0, BA$3&gt;=INDEX(CapexSalvageMonth,ROW()-116)),0,AZ138-BA102)</f>
        <v>0</v>
      </c>
      <c r="BB138" s="75" cm="1">
        <f t="array" ref="BB138">IF(AND(INDEX(CapexSalvageMonth,ROW()-116)&lt;&gt;0, BB$3&gt;=INDEX(CapexSalvageMonth,ROW()-116)),0,BA138-BB102)</f>
        <v>0</v>
      </c>
      <c r="BC138" s="75" cm="1">
        <f t="array" ref="BC138">IF(AND(INDEX(CapexSalvageMonth,ROW()-116)&lt;&gt;0, BC$3&gt;=INDEX(CapexSalvageMonth,ROW()-116)),0,BB138-BC102)</f>
        <v>0</v>
      </c>
      <c r="BD138" s="75" cm="1">
        <f t="array" ref="BD138">IF(AND(INDEX(CapexSalvageMonth,ROW()-116)&lt;&gt;0, BD$3&gt;=INDEX(CapexSalvageMonth,ROW()-116)),0,BC138-BD102)</f>
        <v>0</v>
      </c>
      <c r="BE138" s="75" cm="1">
        <f t="array" ref="BE138">IF(AND(INDEX(CapexSalvageMonth,ROW()-116)&lt;&gt;0, BE$3&gt;=INDEX(CapexSalvageMonth,ROW()-116)),0,BD138-BE102)</f>
        <v>0</v>
      </c>
      <c r="BF138" s="76" cm="1">
        <f t="array" ref="BF138">IF(AND(INDEX(CapexSalvageMonth,ROW()-116)&lt;&gt;0, BF$3&gt;=INDEX(CapexSalvageMonth,ROW()-116)),0,BE138-BF102)</f>
        <v>0</v>
      </c>
      <c r="BG138" s="74" cm="1">
        <f t="array" ref="BG138">IF(AND(INDEX(CapexSalvageMonth,ROW()-116)&lt;&gt;0, BG$3&gt;=INDEX(CapexSalvageMonth,ROW()-116)),0,BF138-BG102)</f>
        <v>0</v>
      </c>
      <c r="BH138" s="75" cm="1">
        <f t="array" ref="BH138">IF(AND(INDEX(CapexSalvageMonth,ROW()-116)&lt;&gt;0, BH$3&gt;=INDEX(CapexSalvageMonth,ROW()-116)),0,BG138-BH102)</f>
        <v>0</v>
      </c>
      <c r="BI138" s="75" cm="1">
        <f t="array" ref="BI138">IF(AND(INDEX(CapexSalvageMonth,ROW()-116)&lt;&gt;0, BI$3&gt;=INDEX(CapexSalvageMonth,ROW()-116)),0,BH138-BI102)</f>
        <v>0</v>
      </c>
      <c r="BJ138" s="75" cm="1">
        <f t="array" ref="BJ138">IF(AND(INDEX(CapexSalvageMonth,ROW()-116)&lt;&gt;0, BJ$3&gt;=INDEX(CapexSalvageMonth,ROW()-116)),0,BI138-BJ102)</f>
        <v>0</v>
      </c>
      <c r="BK138" s="75" cm="1">
        <f t="array" ref="BK138">IF(AND(INDEX(CapexSalvageMonth,ROW()-116)&lt;&gt;0, BK$3&gt;=INDEX(CapexSalvageMonth,ROW()-116)),0,BJ138-BK102)</f>
        <v>0</v>
      </c>
      <c r="BL138" s="75" cm="1">
        <f t="array" ref="BL138">IF(AND(INDEX(CapexSalvageMonth,ROW()-116)&lt;&gt;0, BL$3&gt;=INDEX(CapexSalvageMonth,ROW()-116)),0,BK138-BL102)</f>
        <v>0</v>
      </c>
      <c r="BM138" s="75" cm="1">
        <f t="array" ref="BM138">IF(AND(INDEX(CapexSalvageMonth,ROW()-116)&lt;&gt;0, BM$3&gt;=INDEX(CapexSalvageMonth,ROW()-116)),0,BL138-BM102)</f>
        <v>0</v>
      </c>
      <c r="BN138" s="75" cm="1">
        <f t="array" ref="BN138">IF(AND(INDEX(CapexSalvageMonth,ROW()-116)&lt;&gt;0, BN$3&gt;=INDEX(CapexSalvageMonth,ROW()-116)),0,BM138-BN102)</f>
        <v>0</v>
      </c>
      <c r="BO138" s="75" cm="1">
        <f t="array" ref="BO138">IF(AND(INDEX(CapexSalvageMonth,ROW()-116)&lt;&gt;0, BO$3&gt;=INDEX(CapexSalvageMonth,ROW()-116)),0,BN138-BO102)</f>
        <v>0</v>
      </c>
      <c r="BP138" s="75" cm="1">
        <f t="array" ref="BP138">IF(AND(INDEX(CapexSalvageMonth,ROW()-116)&lt;&gt;0, BP$3&gt;=INDEX(CapexSalvageMonth,ROW()-116)),0,BO138-BP102)</f>
        <v>0</v>
      </c>
      <c r="BQ138" s="75" cm="1">
        <f t="array" ref="BQ138">IF(AND(INDEX(CapexSalvageMonth,ROW()-116)&lt;&gt;0, BQ$3&gt;=INDEX(CapexSalvageMonth,ROW()-116)),0,BP138-BQ102)</f>
        <v>0</v>
      </c>
      <c r="BR138" s="76" cm="1">
        <f t="array" ref="BR138">IF(AND(INDEX(CapexSalvageMonth,ROW()-116)&lt;&gt;0, BR$3&gt;=INDEX(CapexSalvageMonth,ROW()-116)),0,BQ138-BR102)</f>
        <v>0</v>
      </c>
    </row>
    <row r="139" spans="3:70" hidden="1" x14ac:dyDescent="0.25">
      <c r="C139" s="72">
        <f t="shared" si="53"/>
        <v>0</v>
      </c>
      <c r="E139" s="73">
        <f t="shared" si="54"/>
        <v>0</v>
      </c>
      <c r="F139" s="73">
        <f t="shared" si="55"/>
        <v>0</v>
      </c>
      <c r="G139" s="73">
        <f t="shared" si="56"/>
        <v>0</v>
      </c>
      <c r="H139" s="73">
        <f t="shared" si="57"/>
        <v>0</v>
      </c>
      <c r="I139" s="73">
        <f t="shared" si="58"/>
        <v>0</v>
      </c>
      <c r="K139" s="74" cm="1">
        <f t="array" ref="K139">IF(AND(INDEX(CapexSalvageMonth,ROW()-116)&lt;&gt;0, K$3&gt;=INDEX(CapexSalvageMonth,ROW()-116)),0,-K103)</f>
        <v>0</v>
      </c>
      <c r="L139" s="75" cm="1">
        <f t="array" ref="L139">IF(AND(INDEX(CapexSalvageMonth,ROW()-116)&lt;&gt;0, L$3&gt;=INDEX(CapexSalvageMonth,ROW()-116)),0,K139-L103)</f>
        <v>0</v>
      </c>
      <c r="M139" s="75" cm="1">
        <f t="array" ref="M139">IF(AND(INDEX(CapexSalvageMonth,ROW()-116)&lt;&gt;0, M$3&gt;=INDEX(CapexSalvageMonth,ROW()-116)),0,L139-M103)</f>
        <v>0</v>
      </c>
      <c r="N139" s="75" cm="1">
        <f t="array" ref="N139">IF(AND(INDEX(CapexSalvageMonth,ROW()-116)&lt;&gt;0, N$3&gt;=INDEX(CapexSalvageMonth,ROW()-116)),0,M139-N103)</f>
        <v>0</v>
      </c>
      <c r="O139" s="75" cm="1">
        <f t="array" ref="O139">IF(AND(INDEX(CapexSalvageMonth,ROW()-116)&lt;&gt;0, O$3&gt;=INDEX(CapexSalvageMonth,ROW()-116)),0,N139-O103)</f>
        <v>0</v>
      </c>
      <c r="P139" s="75" cm="1">
        <f t="array" ref="P139">IF(AND(INDEX(CapexSalvageMonth,ROW()-116)&lt;&gt;0, P$3&gt;=INDEX(CapexSalvageMonth,ROW()-116)),0,O139-P103)</f>
        <v>0</v>
      </c>
      <c r="Q139" s="75" cm="1">
        <f t="array" ref="Q139">IF(AND(INDEX(CapexSalvageMonth,ROW()-116)&lt;&gt;0, Q$3&gt;=INDEX(CapexSalvageMonth,ROW()-116)),0,P139-Q103)</f>
        <v>0</v>
      </c>
      <c r="R139" s="75" cm="1">
        <f t="array" ref="R139">IF(AND(INDEX(CapexSalvageMonth,ROW()-116)&lt;&gt;0, R$3&gt;=INDEX(CapexSalvageMonth,ROW()-116)),0,Q139-R103)</f>
        <v>0</v>
      </c>
      <c r="S139" s="75" cm="1">
        <f t="array" ref="S139">IF(AND(INDEX(CapexSalvageMonth,ROW()-116)&lt;&gt;0, S$3&gt;=INDEX(CapexSalvageMonth,ROW()-116)),0,R139-S103)</f>
        <v>0</v>
      </c>
      <c r="T139" s="75" cm="1">
        <f t="array" ref="T139">IF(AND(INDEX(CapexSalvageMonth,ROW()-116)&lt;&gt;0, T$3&gt;=INDEX(CapexSalvageMonth,ROW()-116)),0,S139-T103)</f>
        <v>0</v>
      </c>
      <c r="U139" s="75" cm="1">
        <f t="array" ref="U139">IF(AND(INDEX(CapexSalvageMonth,ROW()-116)&lt;&gt;0, U$3&gt;=INDEX(CapexSalvageMonth,ROW()-116)),0,T139-U103)</f>
        <v>0</v>
      </c>
      <c r="V139" s="76" cm="1">
        <f t="array" ref="V139">IF(AND(INDEX(CapexSalvageMonth,ROW()-116)&lt;&gt;0, V$3&gt;=INDEX(CapexSalvageMonth,ROW()-116)),0,U139-V103)</f>
        <v>0</v>
      </c>
      <c r="W139" s="74" cm="1">
        <f t="array" ref="W139">IF(AND(INDEX(CapexSalvageMonth,ROW()-116)&lt;&gt;0, W$3&gt;=INDEX(CapexSalvageMonth,ROW()-116)),0,V139-W103)</f>
        <v>0</v>
      </c>
      <c r="X139" s="75" cm="1">
        <f t="array" ref="X139">IF(AND(INDEX(CapexSalvageMonth,ROW()-116)&lt;&gt;0, X$3&gt;=INDEX(CapexSalvageMonth,ROW()-116)),0,W139-X103)</f>
        <v>0</v>
      </c>
      <c r="Y139" s="75" cm="1">
        <f t="array" ref="Y139">IF(AND(INDEX(CapexSalvageMonth,ROW()-116)&lt;&gt;0, Y$3&gt;=INDEX(CapexSalvageMonth,ROW()-116)),0,X139-Y103)</f>
        <v>0</v>
      </c>
      <c r="Z139" s="75" cm="1">
        <f t="array" ref="Z139">IF(AND(INDEX(CapexSalvageMonth,ROW()-116)&lt;&gt;0, Z$3&gt;=INDEX(CapexSalvageMonth,ROW()-116)),0,Y139-Z103)</f>
        <v>0</v>
      </c>
      <c r="AA139" s="75" cm="1">
        <f t="array" ref="AA139">IF(AND(INDEX(CapexSalvageMonth,ROW()-116)&lt;&gt;0, AA$3&gt;=INDEX(CapexSalvageMonth,ROW()-116)),0,Z139-AA103)</f>
        <v>0</v>
      </c>
      <c r="AB139" s="75" cm="1">
        <f t="array" ref="AB139">IF(AND(INDEX(CapexSalvageMonth,ROW()-116)&lt;&gt;0, AB$3&gt;=INDEX(CapexSalvageMonth,ROW()-116)),0,AA139-AB103)</f>
        <v>0</v>
      </c>
      <c r="AC139" s="75" cm="1">
        <f t="array" ref="AC139">IF(AND(INDEX(CapexSalvageMonth,ROW()-116)&lt;&gt;0, AC$3&gt;=INDEX(CapexSalvageMonth,ROW()-116)),0,AB139-AC103)</f>
        <v>0</v>
      </c>
      <c r="AD139" s="75" cm="1">
        <f t="array" ref="AD139">IF(AND(INDEX(CapexSalvageMonth,ROW()-116)&lt;&gt;0, AD$3&gt;=INDEX(CapexSalvageMonth,ROW()-116)),0,AC139-AD103)</f>
        <v>0</v>
      </c>
      <c r="AE139" s="75" cm="1">
        <f t="array" ref="AE139">IF(AND(INDEX(CapexSalvageMonth,ROW()-116)&lt;&gt;0, AE$3&gt;=INDEX(CapexSalvageMonth,ROW()-116)),0,AD139-AE103)</f>
        <v>0</v>
      </c>
      <c r="AF139" s="75" cm="1">
        <f t="array" ref="AF139">IF(AND(INDEX(CapexSalvageMonth,ROW()-116)&lt;&gt;0, AF$3&gt;=INDEX(CapexSalvageMonth,ROW()-116)),0,AE139-AF103)</f>
        <v>0</v>
      </c>
      <c r="AG139" s="75" cm="1">
        <f t="array" ref="AG139">IF(AND(INDEX(CapexSalvageMonth,ROW()-116)&lt;&gt;0, AG$3&gt;=INDEX(CapexSalvageMonth,ROW()-116)),0,AF139-AG103)</f>
        <v>0</v>
      </c>
      <c r="AH139" s="76" cm="1">
        <f t="array" ref="AH139">IF(AND(INDEX(CapexSalvageMonth,ROW()-116)&lt;&gt;0, AH$3&gt;=INDEX(CapexSalvageMonth,ROW()-116)),0,AG139-AH103)</f>
        <v>0</v>
      </c>
      <c r="AI139" s="74" cm="1">
        <f t="array" ref="AI139">IF(AND(INDEX(CapexSalvageMonth,ROW()-116)&lt;&gt;0, AI$3&gt;=INDEX(CapexSalvageMonth,ROW()-116)),0,AH139-AI103)</f>
        <v>0</v>
      </c>
      <c r="AJ139" s="75" cm="1">
        <f t="array" ref="AJ139">IF(AND(INDEX(CapexSalvageMonth,ROW()-116)&lt;&gt;0, AJ$3&gt;=INDEX(CapexSalvageMonth,ROW()-116)),0,AI139-AJ103)</f>
        <v>0</v>
      </c>
      <c r="AK139" s="75" cm="1">
        <f t="array" ref="AK139">IF(AND(INDEX(CapexSalvageMonth,ROW()-116)&lt;&gt;0, AK$3&gt;=INDEX(CapexSalvageMonth,ROW()-116)),0,AJ139-AK103)</f>
        <v>0</v>
      </c>
      <c r="AL139" s="75" cm="1">
        <f t="array" ref="AL139">IF(AND(INDEX(CapexSalvageMonth,ROW()-116)&lt;&gt;0, AL$3&gt;=INDEX(CapexSalvageMonth,ROW()-116)),0,AK139-AL103)</f>
        <v>0</v>
      </c>
      <c r="AM139" s="75" cm="1">
        <f t="array" ref="AM139">IF(AND(INDEX(CapexSalvageMonth,ROW()-116)&lt;&gt;0, AM$3&gt;=INDEX(CapexSalvageMonth,ROW()-116)),0,AL139-AM103)</f>
        <v>0</v>
      </c>
      <c r="AN139" s="75" cm="1">
        <f t="array" ref="AN139">IF(AND(INDEX(CapexSalvageMonth,ROW()-116)&lt;&gt;0, AN$3&gt;=INDEX(CapexSalvageMonth,ROW()-116)),0,AM139-AN103)</f>
        <v>0</v>
      </c>
      <c r="AO139" s="75" cm="1">
        <f t="array" ref="AO139">IF(AND(INDEX(CapexSalvageMonth,ROW()-116)&lt;&gt;0, AO$3&gt;=INDEX(CapexSalvageMonth,ROW()-116)),0,AN139-AO103)</f>
        <v>0</v>
      </c>
      <c r="AP139" s="75" cm="1">
        <f t="array" ref="AP139">IF(AND(INDEX(CapexSalvageMonth,ROW()-116)&lt;&gt;0, AP$3&gt;=INDEX(CapexSalvageMonth,ROW()-116)),0,AO139-AP103)</f>
        <v>0</v>
      </c>
      <c r="AQ139" s="75" cm="1">
        <f t="array" ref="AQ139">IF(AND(INDEX(CapexSalvageMonth,ROW()-116)&lt;&gt;0, AQ$3&gt;=INDEX(CapexSalvageMonth,ROW()-116)),0,AP139-AQ103)</f>
        <v>0</v>
      </c>
      <c r="AR139" s="75" cm="1">
        <f t="array" ref="AR139">IF(AND(INDEX(CapexSalvageMonth,ROW()-116)&lt;&gt;0, AR$3&gt;=INDEX(CapexSalvageMonth,ROW()-116)),0,AQ139-AR103)</f>
        <v>0</v>
      </c>
      <c r="AS139" s="75" cm="1">
        <f t="array" ref="AS139">IF(AND(INDEX(CapexSalvageMonth,ROW()-116)&lt;&gt;0, AS$3&gt;=INDEX(CapexSalvageMonth,ROW()-116)),0,AR139-AS103)</f>
        <v>0</v>
      </c>
      <c r="AT139" s="76" cm="1">
        <f t="array" ref="AT139">IF(AND(INDEX(CapexSalvageMonth,ROW()-116)&lt;&gt;0, AT$3&gt;=INDEX(CapexSalvageMonth,ROW()-116)),0,AS139-AT103)</f>
        <v>0</v>
      </c>
      <c r="AU139" s="74" cm="1">
        <f t="array" ref="AU139">IF(AND(INDEX(CapexSalvageMonth,ROW()-116)&lt;&gt;0, AU$3&gt;=INDEX(CapexSalvageMonth,ROW()-116)),0,AT139-AU103)</f>
        <v>0</v>
      </c>
      <c r="AV139" s="75" cm="1">
        <f t="array" ref="AV139">IF(AND(INDEX(CapexSalvageMonth,ROW()-116)&lt;&gt;0, AV$3&gt;=INDEX(CapexSalvageMonth,ROW()-116)),0,AU139-AV103)</f>
        <v>0</v>
      </c>
      <c r="AW139" s="75" cm="1">
        <f t="array" ref="AW139">IF(AND(INDEX(CapexSalvageMonth,ROW()-116)&lt;&gt;0, AW$3&gt;=INDEX(CapexSalvageMonth,ROW()-116)),0,AV139-AW103)</f>
        <v>0</v>
      </c>
      <c r="AX139" s="75" cm="1">
        <f t="array" ref="AX139">IF(AND(INDEX(CapexSalvageMonth,ROW()-116)&lt;&gt;0, AX$3&gt;=INDEX(CapexSalvageMonth,ROW()-116)),0,AW139-AX103)</f>
        <v>0</v>
      </c>
      <c r="AY139" s="75" cm="1">
        <f t="array" ref="AY139">IF(AND(INDEX(CapexSalvageMonth,ROW()-116)&lt;&gt;0, AY$3&gt;=INDEX(CapexSalvageMonth,ROW()-116)),0,AX139-AY103)</f>
        <v>0</v>
      </c>
      <c r="AZ139" s="75" cm="1">
        <f t="array" ref="AZ139">IF(AND(INDEX(CapexSalvageMonth,ROW()-116)&lt;&gt;0, AZ$3&gt;=INDEX(CapexSalvageMonth,ROW()-116)),0,AY139-AZ103)</f>
        <v>0</v>
      </c>
      <c r="BA139" s="75" cm="1">
        <f t="array" ref="BA139">IF(AND(INDEX(CapexSalvageMonth,ROW()-116)&lt;&gt;0, BA$3&gt;=INDEX(CapexSalvageMonth,ROW()-116)),0,AZ139-BA103)</f>
        <v>0</v>
      </c>
      <c r="BB139" s="75" cm="1">
        <f t="array" ref="BB139">IF(AND(INDEX(CapexSalvageMonth,ROW()-116)&lt;&gt;0, BB$3&gt;=INDEX(CapexSalvageMonth,ROW()-116)),0,BA139-BB103)</f>
        <v>0</v>
      </c>
      <c r="BC139" s="75" cm="1">
        <f t="array" ref="BC139">IF(AND(INDEX(CapexSalvageMonth,ROW()-116)&lt;&gt;0, BC$3&gt;=INDEX(CapexSalvageMonth,ROW()-116)),0,BB139-BC103)</f>
        <v>0</v>
      </c>
      <c r="BD139" s="75" cm="1">
        <f t="array" ref="BD139">IF(AND(INDEX(CapexSalvageMonth,ROW()-116)&lt;&gt;0, BD$3&gt;=INDEX(CapexSalvageMonth,ROW()-116)),0,BC139-BD103)</f>
        <v>0</v>
      </c>
      <c r="BE139" s="75" cm="1">
        <f t="array" ref="BE139">IF(AND(INDEX(CapexSalvageMonth,ROW()-116)&lt;&gt;0, BE$3&gt;=INDEX(CapexSalvageMonth,ROW()-116)),0,BD139-BE103)</f>
        <v>0</v>
      </c>
      <c r="BF139" s="76" cm="1">
        <f t="array" ref="BF139">IF(AND(INDEX(CapexSalvageMonth,ROW()-116)&lt;&gt;0, BF$3&gt;=INDEX(CapexSalvageMonth,ROW()-116)),0,BE139-BF103)</f>
        <v>0</v>
      </c>
      <c r="BG139" s="74" cm="1">
        <f t="array" ref="BG139">IF(AND(INDEX(CapexSalvageMonth,ROW()-116)&lt;&gt;0, BG$3&gt;=INDEX(CapexSalvageMonth,ROW()-116)),0,BF139-BG103)</f>
        <v>0</v>
      </c>
      <c r="BH139" s="75" cm="1">
        <f t="array" ref="BH139">IF(AND(INDEX(CapexSalvageMonth,ROW()-116)&lt;&gt;0, BH$3&gt;=INDEX(CapexSalvageMonth,ROW()-116)),0,BG139-BH103)</f>
        <v>0</v>
      </c>
      <c r="BI139" s="75" cm="1">
        <f t="array" ref="BI139">IF(AND(INDEX(CapexSalvageMonth,ROW()-116)&lt;&gt;0, BI$3&gt;=INDEX(CapexSalvageMonth,ROW()-116)),0,BH139-BI103)</f>
        <v>0</v>
      </c>
      <c r="BJ139" s="75" cm="1">
        <f t="array" ref="BJ139">IF(AND(INDEX(CapexSalvageMonth,ROW()-116)&lt;&gt;0, BJ$3&gt;=INDEX(CapexSalvageMonth,ROW()-116)),0,BI139-BJ103)</f>
        <v>0</v>
      </c>
      <c r="BK139" s="75" cm="1">
        <f t="array" ref="BK139">IF(AND(INDEX(CapexSalvageMonth,ROW()-116)&lt;&gt;0, BK$3&gt;=INDEX(CapexSalvageMonth,ROW()-116)),0,BJ139-BK103)</f>
        <v>0</v>
      </c>
      <c r="BL139" s="75" cm="1">
        <f t="array" ref="BL139">IF(AND(INDEX(CapexSalvageMonth,ROW()-116)&lt;&gt;0, BL$3&gt;=INDEX(CapexSalvageMonth,ROW()-116)),0,BK139-BL103)</f>
        <v>0</v>
      </c>
      <c r="BM139" s="75" cm="1">
        <f t="array" ref="BM139">IF(AND(INDEX(CapexSalvageMonth,ROW()-116)&lt;&gt;0, BM$3&gt;=INDEX(CapexSalvageMonth,ROW()-116)),0,BL139-BM103)</f>
        <v>0</v>
      </c>
      <c r="BN139" s="75" cm="1">
        <f t="array" ref="BN139">IF(AND(INDEX(CapexSalvageMonth,ROW()-116)&lt;&gt;0, BN$3&gt;=INDEX(CapexSalvageMonth,ROW()-116)),0,BM139-BN103)</f>
        <v>0</v>
      </c>
      <c r="BO139" s="75" cm="1">
        <f t="array" ref="BO139">IF(AND(INDEX(CapexSalvageMonth,ROW()-116)&lt;&gt;0, BO$3&gt;=INDEX(CapexSalvageMonth,ROW()-116)),0,BN139-BO103)</f>
        <v>0</v>
      </c>
      <c r="BP139" s="75" cm="1">
        <f t="array" ref="BP139">IF(AND(INDEX(CapexSalvageMonth,ROW()-116)&lt;&gt;0, BP$3&gt;=INDEX(CapexSalvageMonth,ROW()-116)),0,BO139-BP103)</f>
        <v>0</v>
      </c>
      <c r="BQ139" s="75" cm="1">
        <f t="array" ref="BQ139">IF(AND(INDEX(CapexSalvageMonth,ROW()-116)&lt;&gt;0, BQ$3&gt;=INDEX(CapexSalvageMonth,ROW()-116)),0,BP139-BQ103)</f>
        <v>0</v>
      </c>
      <c r="BR139" s="76" cm="1">
        <f t="array" ref="BR139">IF(AND(INDEX(CapexSalvageMonth,ROW()-116)&lt;&gt;0, BR$3&gt;=INDEX(CapexSalvageMonth,ROW()-116)),0,BQ139-BR103)</f>
        <v>0</v>
      </c>
    </row>
    <row r="140" spans="3:70" hidden="1" x14ac:dyDescent="0.25">
      <c r="C140" s="72">
        <f t="shared" si="53"/>
        <v>0</v>
      </c>
      <c r="E140" s="73">
        <f t="shared" si="54"/>
        <v>0</v>
      </c>
      <c r="F140" s="73">
        <f t="shared" si="55"/>
        <v>0</v>
      </c>
      <c r="G140" s="73">
        <f t="shared" si="56"/>
        <v>0</v>
      </c>
      <c r="H140" s="73">
        <f t="shared" si="57"/>
        <v>0</v>
      </c>
      <c r="I140" s="73">
        <f t="shared" si="58"/>
        <v>0</v>
      </c>
      <c r="K140" s="74" cm="1">
        <f t="array" ref="K140">IF(AND(INDEX(CapexSalvageMonth,ROW()-116)&lt;&gt;0, K$3&gt;=INDEX(CapexSalvageMonth,ROW()-116)),0,-K104)</f>
        <v>0</v>
      </c>
      <c r="L140" s="75" cm="1">
        <f t="array" ref="L140">IF(AND(INDEX(CapexSalvageMonth,ROW()-116)&lt;&gt;0, L$3&gt;=INDEX(CapexSalvageMonth,ROW()-116)),0,K140-L104)</f>
        <v>0</v>
      </c>
      <c r="M140" s="75" cm="1">
        <f t="array" ref="M140">IF(AND(INDEX(CapexSalvageMonth,ROW()-116)&lt;&gt;0, M$3&gt;=INDEX(CapexSalvageMonth,ROW()-116)),0,L140-M104)</f>
        <v>0</v>
      </c>
      <c r="N140" s="75" cm="1">
        <f t="array" ref="N140">IF(AND(INDEX(CapexSalvageMonth,ROW()-116)&lt;&gt;0, N$3&gt;=INDEX(CapexSalvageMonth,ROW()-116)),0,M140-N104)</f>
        <v>0</v>
      </c>
      <c r="O140" s="75" cm="1">
        <f t="array" ref="O140">IF(AND(INDEX(CapexSalvageMonth,ROW()-116)&lt;&gt;0, O$3&gt;=INDEX(CapexSalvageMonth,ROW()-116)),0,N140-O104)</f>
        <v>0</v>
      </c>
      <c r="P140" s="75" cm="1">
        <f t="array" ref="P140">IF(AND(INDEX(CapexSalvageMonth,ROW()-116)&lt;&gt;0, P$3&gt;=INDEX(CapexSalvageMonth,ROW()-116)),0,O140-P104)</f>
        <v>0</v>
      </c>
      <c r="Q140" s="75" cm="1">
        <f t="array" ref="Q140">IF(AND(INDEX(CapexSalvageMonth,ROW()-116)&lt;&gt;0, Q$3&gt;=INDEX(CapexSalvageMonth,ROW()-116)),0,P140-Q104)</f>
        <v>0</v>
      </c>
      <c r="R140" s="75" cm="1">
        <f t="array" ref="R140">IF(AND(INDEX(CapexSalvageMonth,ROW()-116)&lt;&gt;0, R$3&gt;=INDEX(CapexSalvageMonth,ROW()-116)),0,Q140-R104)</f>
        <v>0</v>
      </c>
      <c r="S140" s="75" cm="1">
        <f t="array" ref="S140">IF(AND(INDEX(CapexSalvageMonth,ROW()-116)&lt;&gt;0, S$3&gt;=INDEX(CapexSalvageMonth,ROW()-116)),0,R140-S104)</f>
        <v>0</v>
      </c>
      <c r="T140" s="75" cm="1">
        <f t="array" ref="T140">IF(AND(INDEX(CapexSalvageMonth,ROW()-116)&lt;&gt;0, T$3&gt;=INDEX(CapexSalvageMonth,ROW()-116)),0,S140-T104)</f>
        <v>0</v>
      </c>
      <c r="U140" s="75" cm="1">
        <f t="array" ref="U140">IF(AND(INDEX(CapexSalvageMonth,ROW()-116)&lt;&gt;0, U$3&gt;=INDEX(CapexSalvageMonth,ROW()-116)),0,T140-U104)</f>
        <v>0</v>
      </c>
      <c r="V140" s="76" cm="1">
        <f t="array" ref="V140">IF(AND(INDEX(CapexSalvageMonth,ROW()-116)&lt;&gt;0, V$3&gt;=INDEX(CapexSalvageMonth,ROW()-116)),0,U140-V104)</f>
        <v>0</v>
      </c>
      <c r="W140" s="74" cm="1">
        <f t="array" ref="W140">IF(AND(INDEX(CapexSalvageMonth,ROW()-116)&lt;&gt;0, W$3&gt;=INDEX(CapexSalvageMonth,ROW()-116)),0,V140-W104)</f>
        <v>0</v>
      </c>
      <c r="X140" s="75" cm="1">
        <f t="array" ref="X140">IF(AND(INDEX(CapexSalvageMonth,ROW()-116)&lt;&gt;0, X$3&gt;=INDEX(CapexSalvageMonth,ROW()-116)),0,W140-X104)</f>
        <v>0</v>
      </c>
      <c r="Y140" s="75" cm="1">
        <f t="array" ref="Y140">IF(AND(INDEX(CapexSalvageMonth,ROW()-116)&lt;&gt;0, Y$3&gt;=INDEX(CapexSalvageMonth,ROW()-116)),0,X140-Y104)</f>
        <v>0</v>
      </c>
      <c r="Z140" s="75" cm="1">
        <f t="array" ref="Z140">IF(AND(INDEX(CapexSalvageMonth,ROW()-116)&lt;&gt;0, Z$3&gt;=INDEX(CapexSalvageMonth,ROW()-116)),0,Y140-Z104)</f>
        <v>0</v>
      </c>
      <c r="AA140" s="75" cm="1">
        <f t="array" ref="AA140">IF(AND(INDEX(CapexSalvageMonth,ROW()-116)&lt;&gt;0, AA$3&gt;=INDEX(CapexSalvageMonth,ROW()-116)),0,Z140-AA104)</f>
        <v>0</v>
      </c>
      <c r="AB140" s="75" cm="1">
        <f t="array" ref="AB140">IF(AND(INDEX(CapexSalvageMonth,ROW()-116)&lt;&gt;0, AB$3&gt;=INDEX(CapexSalvageMonth,ROW()-116)),0,AA140-AB104)</f>
        <v>0</v>
      </c>
      <c r="AC140" s="75" cm="1">
        <f t="array" ref="AC140">IF(AND(INDEX(CapexSalvageMonth,ROW()-116)&lt;&gt;0, AC$3&gt;=INDEX(CapexSalvageMonth,ROW()-116)),0,AB140-AC104)</f>
        <v>0</v>
      </c>
      <c r="AD140" s="75" cm="1">
        <f t="array" ref="AD140">IF(AND(INDEX(CapexSalvageMonth,ROW()-116)&lt;&gt;0, AD$3&gt;=INDEX(CapexSalvageMonth,ROW()-116)),0,AC140-AD104)</f>
        <v>0</v>
      </c>
      <c r="AE140" s="75" cm="1">
        <f t="array" ref="AE140">IF(AND(INDEX(CapexSalvageMonth,ROW()-116)&lt;&gt;0, AE$3&gt;=INDEX(CapexSalvageMonth,ROW()-116)),0,AD140-AE104)</f>
        <v>0</v>
      </c>
      <c r="AF140" s="75" cm="1">
        <f t="array" ref="AF140">IF(AND(INDEX(CapexSalvageMonth,ROW()-116)&lt;&gt;0, AF$3&gt;=INDEX(CapexSalvageMonth,ROW()-116)),0,AE140-AF104)</f>
        <v>0</v>
      </c>
      <c r="AG140" s="75" cm="1">
        <f t="array" ref="AG140">IF(AND(INDEX(CapexSalvageMonth,ROW()-116)&lt;&gt;0, AG$3&gt;=INDEX(CapexSalvageMonth,ROW()-116)),0,AF140-AG104)</f>
        <v>0</v>
      </c>
      <c r="AH140" s="76" cm="1">
        <f t="array" ref="AH140">IF(AND(INDEX(CapexSalvageMonth,ROW()-116)&lt;&gt;0, AH$3&gt;=INDEX(CapexSalvageMonth,ROW()-116)),0,AG140-AH104)</f>
        <v>0</v>
      </c>
      <c r="AI140" s="74" cm="1">
        <f t="array" ref="AI140">IF(AND(INDEX(CapexSalvageMonth,ROW()-116)&lt;&gt;0, AI$3&gt;=INDEX(CapexSalvageMonth,ROW()-116)),0,AH140-AI104)</f>
        <v>0</v>
      </c>
      <c r="AJ140" s="75" cm="1">
        <f t="array" ref="AJ140">IF(AND(INDEX(CapexSalvageMonth,ROW()-116)&lt;&gt;0, AJ$3&gt;=INDEX(CapexSalvageMonth,ROW()-116)),0,AI140-AJ104)</f>
        <v>0</v>
      </c>
      <c r="AK140" s="75" cm="1">
        <f t="array" ref="AK140">IF(AND(INDEX(CapexSalvageMonth,ROW()-116)&lt;&gt;0, AK$3&gt;=INDEX(CapexSalvageMonth,ROW()-116)),0,AJ140-AK104)</f>
        <v>0</v>
      </c>
      <c r="AL140" s="75" cm="1">
        <f t="array" ref="AL140">IF(AND(INDEX(CapexSalvageMonth,ROW()-116)&lt;&gt;0, AL$3&gt;=INDEX(CapexSalvageMonth,ROW()-116)),0,AK140-AL104)</f>
        <v>0</v>
      </c>
      <c r="AM140" s="75" cm="1">
        <f t="array" ref="AM140">IF(AND(INDEX(CapexSalvageMonth,ROW()-116)&lt;&gt;0, AM$3&gt;=INDEX(CapexSalvageMonth,ROW()-116)),0,AL140-AM104)</f>
        <v>0</v>
      </c>
      <c r="AN140" s="75" cm="1">
        <f t="array" ref="AN140">IF(AND(INDEX(CapexSalvageMonth,ROW()-116)&lt;&gt;0, AN$3&gt;=INDEX(CapexSalvageMonth,ROW()-116)),0,AM140-AN104)</f>
        <v>0</v>
      </c>
      <c r="AO140" s="75" cm="1">
        <f t="array" ref="AO140">IF(AND(INDEX(CapexSalvageMonth,ROW()-116)&lt;&gt;0, AO$3&gt;=INDEX(CapexSalvageMonth,ROW()-116)),0,AN140-AO104)</f>
        <v>0</v>
      </c>
      <c r="AP140" s="75" cm="1">
        <f t="array" ref="AP140">IF(AND(INDEX(CapexSalvageMonth,ROW()-116)&lt;&gt;0, AP$3&gt;=INDEX(CapexSalvageMonth,ROW()-116)),0,AO140-AP104)</f>
        <v>0</v>
      </c>
      <c r="AQ140" s="75" cm="1">
        <f t="array" ref="AQ140">IF(AND(INDEX(CapexSalvageMonth,ROW()-116)&lt;&gt;0, AQ$3&gt;=INDEX(CapexSalvageMonth,ROW()-116)),0,AP140-AQ104)</f>
        <v>0</v>
      </c>
      <c r="AR140" s="75" cm="1">
        <f t="array" ref="AR140">IF(AND(INDEX(CapexSalvageMonth,ROW()-116)&lt;&gt;0, AR$3&gt;=INDEX(CapexSalvageMonth,ROW()-116)),0,AQ140-AR104)</f>
        <v>0</v>
      </c>
      <c r="AS140" s="75" cm="1">
        <f t="array" ref="AS140">IF(AND(INDEX(CapexSalvageMonth,ROW()-116)&lt;&gt;0, AS$3&gt;=INDEX(CapexSalvageMonth,ROW()-116)),0,AR140-AS104)</f>
        <v>0</v>
      </c>
      <c r="AT140" s="76" cm="1">
        <f t="array" ref="AT140">IF(AND(INDEX(CapexSalvageMonth,ROW()-116)&lt;&gt;0, AT$3&gt;=INDEX(CapexSalvageMonth,ROW()-116)),0,AS140-AT104)</f>
        <v>0</v>
      </c>
      <c r="AU140" s="74" cm="1">
        <f t="array" ref="AU140">IF(AND(INDEX(CapexSalvageMonth,ROW()-116)&lt;&gt;0, AU$3&gt;=INDEX(CapexSalvageMonth,ROW()-116)),0,AT140-AU104)</f>
        <v>0</v>
      </c>
      <c r="AV140" s="75" cm="1">
        <f t="array" ref="AV140">IF(AND(INDEX(CapexSalvageMonth,ROW()-116)&lt;&gt;0, AV$3&gt;=INDEX(CapexSalvageMonth,ROW()-116)),0,AU140-AV104)</f>
        <v>0</v>
      </c>
      <c r="AW140" s="75" cm="1">
        <f t="array" ref="AW140">IF(AND(INDEX(CapexSalvageMonth,ROW()-116)&lt;&gt;0, AW$3&gt;=INDEX(CapexSalvageMonth,ROW()-116)),0,AV140-AW104)</f>
        <v>0</v>
      </c>
      <c r="AX140" s="75" cm="1">
        <f t="array" ref="AX140">IF(AND(INDEX(CapexSalvageMonth,ROW()-116)&lt;&gt;0, AX$3&gt;=INDEX(CapexSalvageMonth,ROW()-116)),0,AW140-AX104)</f>
        <v>0</v>
      </c>
      <c r="AY140" s="75" cm="1">
        <f t="array" ref="AY140">IF(AND(INDEX(CapexSalvageMonth,ROW()-116)&lt;&gt;0, AY$3&gt;=INDEX(CapexSalvageMonth,ROW()-116)),0,AX140-AY104)</f>
        <v>0</v>
      </c>
      <c r="AZ140" s="75" cm="1">
        <f t="array" ref="AZ140">IF(AND(INDEX(CapexSalvageMonth,ROW()-116)&lt;&gt;0, AZ$3&gt;=INDEX(CapexSalvageMonth,ROW()-116)),0,AY140-AZ104)</f>
        <v>0</v>
      </c>
      <c r="BA140" s="75" cm="1">
        <f t="array" ref="BA140">IF(AND(INDEX(CapexSalvageMonth,ROW()-116)&lt;&gt;0, BA$3&gt;=INDEX(CapexSalvageMonth,ROW()-116)),0,AZ140-BA104)</f>
        <v>0</v>
      </c>
      <c r="BB140" s="75" cm="1">
        <f t="array" ref="BB140">IF(AND(INDEX(CapexSalvageMonth,ROW()-116)&lt;&gt;0, BB$3&gt;=INDEX(CapexSalvageMonth,ROW()-116)),0,BA140-BB104)</f>
        <v>0</v>
      </c>
      <c r="BC140" s="75" cm="1">
        <f t="array" ref="BC140">IF(AND(INDEX(CapexSalvageMonth,ROW()-116)&lt;&gt;0, BC$3&gt;=INDEX(CapexSalvageMonth,ROW()-116)),0,BB140-BC104)</f>
        <v>0</v>
      </c>
      <c r="BD140" s="75" cm="1">
        <f t="array" ref="BD140">IF(AND(INDEX(CapexSalvageMonth,ROW()-116)&lt;&gt;0, BD$3&gt;=INDEX(CapexSalvageMonth,ROW()-116)),0,BC140-BD104)</f>
        <v>0</v>
      </c>
      <c r="BE140" s="75" cm="1">
        <f t="array" ref="BE140">IF(AND(INDEX(CapexSalvageMonth,ROW()-116)&lt;&gt;0, BE$3&gt;=INDEX(CapexSalvageMonth,ROW()-116)),0,BD140-BE104)</f>
        <v>0</v>
      </c>
      <c r="BF140" s="76" cm="1">
        <f t="array" ref="BF140">IF(AND(INDEX(CapexSalvageMonth,ROW()-116)&lt;&gt;0, BF$3&gt;=INDEX(CapexSalvageMonth,ROW()-116)),0,BE140-BF104)</f>
        <v>0</v>
      </c>
      <c r="BG140" s="74" cm="1">
        <f t="array" ref="BG140">IF(AND(INDEX(CapexSalvageMonth,ROW()-116)&lt;&gt;0, BG$3&gt;=INDEX(CapexSalvageMonth,ROW()-116)),0,BF140-BG104)</f>
        <v>0</v>
      </c>
      <c r="BH140" s="75" cm="1">
        <f t="array" ref="BH140">IF(AND(INDEX(CapexSalvageMonth,ROW()-116)&lt;&gt;0, BH$3&gt;=INDEX(CapexSalvageMonth,ROW()-116)),0,BG140-BH104)</f>
        <v>0</v>
      </c>
      <c r="BI140" s="75" cm="1">
        <f t="array" ref="BI140">IF(AND(INDEX(CapexSalvageMonth,ROW()-116)&lt;&gt;0, BI$3&gt;=INDEX(CapexSalvageMonth,ROW()-116)),0,BH140-BI104)</f>
        <v>0</v>
      </c>
      <c r="BJ140" s="75" cm="1">
        <f t="array" ref="BJ140">IF(AND(INDEX(CapexSalvageMonth,ROW()-116)&lt;&gt;0, BJ$3&gt;=INDEX(CapexSalvageMonth,ROW()-116)),0,BI140-BJ104)</f>
        <v>0</v>
      </c>
      <c r="BK140" s="75" cm="1">
        <f t="array" ref="BK140">IF(AND(INDEX(CapexSalvageMonth,ROW()-116)&lt;&gt;0, BK$3&gt;=INDEX(CapexSalvageMonth,ROW()-116)),0,BJ140-BK104)</f>
        <v>0</v>
      </c>
      <c r="BL140" s="75" cm="1">
        <f t="array" ref="BL140">IF(AND(INDEX(CapexSalvageMonth,ROW()-116)&lt;&gt;0, BL$3&gt;=INDEX(CapexSalvageMonth,ROW()-116)),0,BK140-BL104)</f>
        <v>0</v>
      </c>
      <c r="BM140" s="75" cm="1">
        <f t="array" ref="BM140">IF(AND(INDEX(CapexSalvageMonth,ROW()-116)&lt;&gt;0, BM$3&gt;=INDEX(CapexSalvageMonth,ROW()-116)),0,BL140-BM104)</f>
        <v>0</v>
      </c>
      <c r="BN140" s="75" cm="1">
        <f t="array" ref="BN140">IF(AND(INDEX(CapexSalvageMonth,ROW()-116)&lt;&gt;0, BN$3&gt;=INDEX(CapexSalvageMonth,ROW()-116)),0,BM140-BN104)</f>
        <v>0</v>
      </c>
      <c r="BO140" s="75" cm="1">
        <f t="array" ref="BO140">IF(AND(INDEX(CapexSalvageMonth,ROW()-116)&lt;&gt;0, BO$3&gt;=INDEX(CapexSalvageMonth,ROW()-116)),0,BN140-BO104)</f>
        <v>0</v>
      </c>
      <c r="BP140" s="75" cm="1">
        <f t="array" ref="BP140">IF(AND(INDEX(CapexSalvageMonth,ROW()-116)&lt;&gt;0, BP$3&gt;=INDEX(CapexSalvageMonth,ROW()-116)),0,BO140-BP104)</f>
        <v>0</v>
      </c>
      <c r="BQ140" s="75" cm="1">
        <f t="array" ref="BQ140">IF(AND(INDEX(CapexSalvageMonth,ROW()-116)&lt;&gt;0, BQ$3&gt;=INDEX(CapexSalvageMonth,ROW()-116)),0,BP140-BQ104)</f>
        <v>0</v>
      </c>
      <c r="BR140" s="76" cm="1">
        <f t="array" ref="BR140">IF(AND(INDEX(CapexSalvageMonth,ROW()-116)&lt;&gt;0, BR$3&gt;=INDEX(CapexSalvageMonth,ROW()-116)),0,BQ140-BR104)</f>
        <v>0</v>
      </c>
    </row>
    <row r="141" spans="3:70" hidden="1" x14ac:dyDescent="0.25">
      <c r="C141" s="72">
        <f t="shared" si="53"/>
        <v>0</v>
      </c>
      <c r="E141" s="73">
        <f t="shared" si="54"/>
        <v>0</v>
      </c>
      <c r="F141" s="73">
        <f t="shared" si="55"/>
        <v>0</v>
      </c>
      <c r="G141" s="73">
        <f t="shared" si="56"/>
        <v>0</v>
      </c>
      <c r="H141" s="73">
        <f t="shared" si="57"/>
        <v>0</v>
      </c>
      <c r="I141" s="73">
        <f t="shared" si="58"/>
        <v>0</v>
      </c>
      <c r="K141" s="74" cm="1">
        <f t="array" ref="K141">IF(AND(INDEX(CapexSalvageMonth,ROW()-116)&lt;&gt;0, K$3&gt;=INDEX(CapexSalvageMonth,ROW()-116)),0,-K105)</f>
        <v>0</v>
      </c>
      <c r="L141" s="75" cm="1">
        <f t="array" ref="L141">IF(AND(INDEX(CapexSalvageMonth,ROW()-116)&lt;&gt;0, L$3&gt;=INDEX(CapexSalvageMonth,ROW()-116)),0,K141-L105)</f>
        <v>0</v>
      </c>
      <c r="M141" s="75" cm="1">
        <f t="array" ref="M141">IF(AND(INDEX(CapexSalvageMonth,ROW()-116)&lt;&gt;0, M$3&gt;=INDEX(CapexSalvageMonth,ROW()-116)),0,L141-M105)</f>
        <v>0</v>
      </c>
      <c r="N141" s="75" cm="1">
        <f t="array" ref="N141">IF(AND(INDEX(CapexSalvageMonth,ROW()-116)&lt;&gt;0, N$3&gt;=INDEX(CapexSalvageMonth,ROW()-116)),0,M141-N105)</f>
        <v>0</v>
      </c>
      <c r="O141" s="75" cm="1">
        <f t="array" ref="O141">IF(AND(INDEX(CapexSalvageMonth,ROW()-116)&lt;&gt;0, O$3&gt;=INDEX(CapexSalvageMonth,ROW()-116)),0,N141-O105)</f>
        <v>0</v>
      </c>
      <c r="P141" s="75" cm="1">
        <f t="array" ref="P141">IF(AND(INDEX(CapexSalvageMonth,ROW()-116)&lt;&gt;0, P$3&gt;=INDEX(CapexSalvageMonth,ROW()-116)),0,O141-P105)</f>
        <v>0</v>
      </c>
      <c r="Q141" s="75" cm="1">
        <f t="array" ref="Q141">IF(AND(INDEX(CapexSalvageMonth,ROW()-116)&lt;&gt;0, Q$3&gt;=INDEX(CapexSalvageMonth,ROW()-116)),0,P141-Q105)</f>
        <v>0</v>
      </c>
      <c r="R141" s="75" cm="1">
        <f t="array" ref="R141">IF(AND(INDEX(CapexSalvageMonth,ROW()-116)&lt;&gt;0, R$3&gt;=INDEX(CapexSalvageMonth,ROW()-116)),0,Q141-R105)</f>
        <v>0</v>
      </c>
      <c r="S141" s="75" cm="1">
        <f t="array" ref="S141">IF(AND(INDEX(CapexSalvageMonth,ROW()-116)&lt;&gt;0, S$3&gt;=INDEX(CapexSalvageMonth,ROW()-116)),0,R141-S105)</f>
        <v>0</v>
      </c>
      <c r="T141" s="75" cm="1">
        <f t="array" ref="T141">IF(AND(INDEX(CapexSalvageMonth,ROW()-116)&lt;&gt;0, T$3&gt;=INDEX(CapexSalvageMonth,ROW()-116)),0,S141-T105)</f>
        <v>0</v>
      </c>
      <c r="U141" s="75" cm="1">
        <f t="array" ref="U141">IF(AND(INDEX(CapexSalvageMonth,ROW()-116)&lt;&gt;0, U$3&gt;=INDEX(CapexSalvageMonth,ROW()-116)),0,T141-U105)</f>
        <v>0</v>
      </c>
      <c r="V141" s="76" cm="1">
        <f t="array" ref="V141">IF(AND(INDEX(CapexSalvageMonth,ROW()-116)&lt;&gt;0, V$3&gt;=INDEX(CapexSalvageMonth,ROW()-116)),0,U141-V105)</f>
        <v>0</v>
      </c>
      <c r="W141" s="74" cm="1">
        <f t="array" ref="W141">IF(AND(INDEX(CapexSalvageMonth,ROW()-116)&lt;&gt;0, W$3&gt;=INDEX(CapexSalvageMonth,ROW()-116)),0,V141-W105)</f>
        <v>0</v>
      </c>
      <c r="X141" s="75" cm="1">
        <f t="array" ref="X141">IF(AND(INDEX(CapexSalvageMonth,ROW()-116)&lt;&gt;0, X$3&gt;=INDEX(CapexSalvageMonth,ROW()-116)),0,W141-X105)</f>
        <v>0</v>
      </c>
      <c r="Y141" s="75" cm="1">
        <f t="array" ref="Y141">IF(AND(INDEX(CapexSalvageMonth,ROW()-116)&lt;&gt;0, Y$3&gt;=INDEX(CapexSalvageMonth,ROW()-116)),0,X141-Y105)</f>
        <v>0</v>
      </c>
      <c r="Z141" s="75" cm="1">
        <f t="array" ref="Z141">IF(AND(INDEX(CapexSalvageMonth,ROW()-116)&lt;&gt;0, Z$3&gt;=INDEX(CapexSalvageMonth,ROW()-116)),0,Y141-Z105)</f>
        <v>0</v>
      </c>
      <c r="AA141" s="75" cm="1">
        <f t="array" ref="AA141">IF(AND(INDEX(CapexSalvageMonth,ROW()-116)&lt;&gt;0, AA$3&gt;=INDEX(CapexSalvageMonth,ROW()-116)),0,Z141-AA105)</f>
        <v>0</v>
      </c>
      <c r="AB141" s="75" cm="1">
        <f t="array" ref="AB141">IF(AND(INDEX(CapexSalvageMonth,ROW()-116)&lt;&gt;0, AB$3&gt;=INDEX(CapexSalvageMonth,ROW()-116)),0,AA141-AB105)</f>
        <v>0</v>
      </c>
      <c r="AC141" s="75" cm="1">
        <f t="array" ref="AC141">IF(AND(INDEX(CapexSalvageMonth,ROW()-116)&lt;&gt;0, AC$3&gt;=INDEX(CapexSalvageMonth,ROW()-116)),0,AB141-AC105)</f>
        <v>0</v>
      </c>
      <c r="AD141" s="75" cm="1">
        <f t="array" ref="AD141">IF(AND(INDEX(CapexSalvageMonth,ROW()-116)&lt;&gt;0, AD$3&gt;=INDEX(CapexSalvageMonth,ROW()-116)),0,AC141-AD105)</f>
        <v>0</v>
      </c>
      <c r="AE141" s="75" cm="1">
        <f t="array" ref="AE141">IF(AND(INDEX(CapexSalvageMonth,ROW()-116)&lt;&gt;0, AE$3&gt;=INDEX(CapexSalvageMonth,ROW()-116)),0,AD141-AE105)</f>
        <v>0</v>
      </c>
      <c r="AF141" s="75" cm="1">
        <f t="array" ref="AF141">IF(AND(INDEX(CapexSalvageMonth,ROW()-116)&lt;&gt;0, AF$3&gt;=INDEX(CapexSalvageMonth,ROW()-116)),0,AE141-AF105)</f>
        <v>0</v>
      </c>
      <c r="AG141" s="75" cm="1">
        <f t="array" ref="AG141">IF(AND(INDEX(CapexSalvageMonth,ROW()-116)&lt;&gt;0, AG$3&gt;=INDEX(CapexSalvageMonth,ROW()-116)),0,AF141-AG105)</f>
        <v>0</v>
      </c>
      <c r="AH141" s="76" cm="1">
        <f t="array" ref="AH141">IF(AND(INDEX(CapexSalvageMonth,ROW()-116)&lt;&gt;0, AH$3&gt;=INDEX(CapexSalvageMonth,ROW()-116)),0,AG141-AH105)</f>
        <v>0</v>
      </c>
      <c r="AI141" s="74" cm="1">
        <f t="array" ref="AI141">IF(AND(INDEX(CapexSalvageMonth,ROW()-116)&lt;&gt;0, AI$3&gt;=INDEX(CapexSalvageMonth,ROW()-116)),0,AH141-AI105)</f>
        <v>0</v>
      </c>
      <c r="AJ141" s="75" cm="1">
        <f t="array" ref="AJ141">IF(AND(INDEX(CapexSalvageMonth,ROW()-116)&lt;&gt;0, AJ$3&gt;=INDEX(CapexSalvageMonth,ROW()-116)),0,AI141-AJ105)</f>
        <v>0</v>
      </c>
      <c r="AK141" s="75" cm="1">
        <f t="array" ref="AK141">IF(AND(INDEX(CapexSalvageMonth,ROW()-116)&lt;&gt;0, AK$3&gt;=INDEX(CapexSalvageMonth,ROW()-116)),0,AJ141-AK105)</f>
        <v>0</v>
      </c>
      <c r="AL141" s="75" cm="1">
        <f t="array" ref="AL141">IF(AND(INDEX(CapexSalvageMonth,ROW()-116)&lt;&gt;0, AL$3&gt;=INDEX(CapexSalvageMonth,ROW()-116)),0,AK141-AL105)</f>
        <v>0</v>
      </c>
      <c r="AM141" s="75" cm="1">
        <f t="array" ref="AM141">IF(AND(INDEX(CapexSalvageMonth,ROW()-116)&lt;&gt;0, AM$3&gt;=INDEX(CapexSalvageMonth,ROW()-116)),0,AL141-AM105)</f>
        <v>0</v>
      </c>
      <c r="AN141" s="75" cm="1">
        <f t="array" ref="AN141">IF(AND(INDEX(CapexSalvageMonth,ROW()-116)&lt;&gt;0, AN$3&gt;=INDEX(CapexSalvageMonth,ROW()-116)),0,AM141-AN105)</f>
        <v>0</v>
      </c>
      <c r="AO141" s="75" cm="1">
        <f t="array" ref="AO141">IF(AND(INDEX(CapexSalvageMonth,ROW()-116)&lt;&gt;0, AO$3&gt;=INDEX(CapexSalvageMonth,ROW()-116)),0,AN141-AO105)</f>
        <v>0</v>
      </c>
      <c r="AP141" s="75" cm="1">
        <f t="array" ref="AP141">IF(AND(INDEX(CapexSalvageMonth,ROW()-116)&lt;&gt;0, AP$3&gt;=INDEX(CapexSalvageMonth,ROW()-116)),0,AO141-AP105)</f>
        <v>0</v>
      </c>
      <c r="AQ141" s="75" cm="1">
        <f t="array" ref="AQ141">IF(AND(INDEX(CapexSalvageMonth,ROW()-116)&lt;&gt;0, AQ$3&gt;=INDEX(CapexSalvageMonth,ROW()-116)),0,AP141-AQ105)</f>
        <v>0</v>
      </c>
      <c r="AR141" s="75" cm="1">
        <f t="array" ref="AR141">IF(AND(INDEX(CapexSalvageMonth,ROW()-116)&lt;&gt;0, AR$3&gt;=INDEX(CapexSalvageMonth,ROW()-116)),0,AQ141-AR105)</f>
        <v>0</v>
      </c>
      <c r="AS141" s="75" cm="1">
        <f t="array" ref="AS141">IF(AND(INDEX(CapexSalvageMonth,ROW()-116)&lt;&gt;0, AS$3&gt;=INDEX(CapexSalvageMonth,ROW()-116)),0,AR141-AS105)</f>
        <v>0</v>
      </c>
      <c r="AT141" s="76" cm="1">
        <f t="array" ref="AT141">IF(AND(INDEX(CapexSalvageMonth,ROW()-116)&lt;&gt;0, AT$3&gt;=INDEX(CapexSalvageMonth,ROW()-116)),0,AS141-AT105)</f>
        <v>0</v>
      </c>
      <c r="AU141" s="74" cm="1">
        <f t="array" ref="AU141">IF(AND(INDEX(CapexSalvageMonth,ROW()-116)&lt;&gt;0, AU$3&gt;=INDEX(CapexSalvageMonth,ROW()-116)),0,AT141-AU105)</f>
        <v>0</v>
      </c>
      <c r="AV141" s="75" cm="1">
        <f t="array" ref="AV141">IF(AND(INDEX(CapexSalvageMonth,ROW()-116)&lt;&gt;0, AV$3&gt;=INDEX(CapexSalvageMonth,ROW()-116)),0,AU141-AV105)</f>
        <v>0</v>
      </c>
      <c r="AW141" s="75" cm="1">
        <f t="array" ref="AW141">IF(AND(INDEX(CapexSalvageMonth,ROW()-116)&lt;&gt;0, AW$3&gt;=INDEX(CapexSalvageMonth,ROW()-116)),0,AV141-AW105)</f>
        <v>0</v>
      </c>
      <c r="AX141" s="75" cm="1">
        <f t="array" ref="AX141">IF(AND(INDEX(CapexSalvageMonth,ROW()-116)&lt;&gt;0, AX$3&gt;=INDEX(CapexSalvageMonth,ROW()-116)),0,AW141-AX105)</f>
        <v>0</v>
      </c>
      <c r="AY141" s="75" cm="1">
        <f t="array" ref="AY141">IF(AND(INDEX(CapexSalvageMonth,ROW()-116)&lt;&gt;0, AY$3&gt;=INDEX(CapexSalvageMonth,ROW()-116)),0,AX141-AY105)</f>
        <v>0</v>
      </c>
      <c r="AZ141" s="75" cm="1">
        <f t="array" ref="AZ141">IF(AND(INDEX(CapexSalvageMonth,ROW()-116)&lt;&gt;0, AZ$3&gt;=INDEX(CapexSalvageMonth,ROW()-116)),0,AY141-AZ105)</f>
        <v>0</v>
      </c>
      <c r="BA141" s="75" cm="1">
        <f t="array" ref="BA141">IF(AND(INDEX(CapexSalvageMonth,ROW()-116)&lt;&gt;0, BA$3&gt;=INDEX(CapexSalvageMonth,ROW()-116)),0,AZ141-BA105)</f>
        <v>0</v>
      </c>
      <c r="BB141" s="75" cm="1">
        <f t="array" ref="BB141">IF(AND(INDEX(CapexSalvageMonth,ROW()-116)&lt;&gt;0, BB$3&gt;=INDEX(CapexSalvageMonth,ROW()-116)),0,BA141-BB105)</f>
        <v>0</v>
      </c>
      <c r="BC141" s="75" cm="1">
        <f t="array" ref="BC141">IF(AND(INDEX(CapexSalvageMonth,ROW()-116)&lt;&gt;0, BC$3&gt;=INDEX(CapexSalvageMonth,ROW()-116)),0,BB141-BC105)</f>
        <v>0</v>
      </c>
      <c r="BD141" s="75" cm="1">
        <f t="array" ref="BD141">IF(AND(INDEX(CapexSalvageMonth,ROW()-116)&lt;&gt;0, BD$3&gt;=INDEX(CapexSalvageMonth,ROW()-116)),0,BC141-BD105)</f>
        <v>0</v>
      </c>
      <c r="BE141" s="75" cm="1">
        <f t="array" ref="BE141">IF(AND(INDEX(CapexSalvageMonth,ROW()-116)&lt;&gt;0, BE$3&gt;=INDEX(CapexSalvageMonth,ROW()-116)),0,BD141-BE105)</f>
        <v>0</v>
      </c>
      <c r="BF141" s="76" cm="1">
        <f t="array" ref="BF141">IF(AND(INDEX(CapexSalvageMonth,ROW()-116)&lt;&gt;0, BF$3&gt;=INDEX(CapexSalvageMonth,ROW()-116)),0,BE141-BF105)</f>
        <v>0</v>
      </c>
      <c r="BG141" s="74" cm="1">
        <f t="array" ref="BG141">IF(AND(INDEX(CapexSalvageMonth,ROW()-116)&lt;&gt;0, BG$3&gt;=INDEX(CapexSalvageMonth,ROW()-116)),0,BF141-BG105)</f>
        <v>0</v>
      </c>
      <c r="BH141" s="75" cm="1">
        <f t="array" ref="BH141">IF(AND(INDEX(CapexSalvageMonth,ROW()-116)&lt;&gt;0, BH$3&gt;=INDEX(CapexSalvageMonth,ROW()-116)),0,BG141-BH105)</f>
        <v>0</v>
      </c>
      <c r="BI141" s="75" cm="1">
        <f t="array" ref="BI141">IF(AND(INDEX(CapexSalvageMonth,ROW()-116)&lt;&gt;0, BI$3&gt;=INDEX(CapexSalvageMonth,ROW()-116)),0,BH141-BI105)</f>
        <v>0</v>
      </c>
      <c r="BJ141" s="75" cm="1">
        <f t="array" ref="BJ141">IF(AND(INDEX(CapexSalvageMonth,ROW()-116)&lt;&gt;0, BJ$3&gt;=INDEX(CapexSalvageMonth,ROW()-116)),0,BI141-BJ105)</f>
        <v>0</v>
      </c>
      <c r="BK141" s="75" cm="1">
        <f t="array" ref="BK141">IF(AND(INDEX(CapexSalvageMonth,ROW()-116)&lt;&gt;0, BK$3&gt;=INDEX(CapexSalvageMonth,ROW()-116)),0,BJ141-BK105)</f>
        <v>0</v>
      </c>
      <c r="BL141" s="75" cm="1">
        <f t="array" ref="BL141">IF(AND(INDEX(CapexSalvageMonth,ROW()-116)&lt;&gt;0, BL$3&gt;=INDEX(CapexSalvageMonth,ROW()-116)),0,BK141-BL105)</f>
        <v>0</v>
      </c>
      <c r="BM141" s="75" cm="1">
        <f t="array" ref="BM141">IF(AND(INDEX(CapexSalvageMonth,ROW()-116)&lt;&gt;0, BM$3&gt;=INDEX(CapexSalvageMonth,ROW()-116)),0,BL141-BM105)</f>
        <v>0</v>
      </c>
      <c r="BN141" s="75" cm="1">
        <f t="array" ref="BN141">IF(AND(INDEX(CapexSalvageMonth,ROW()-116)&lt;&gt;0, BN$3&gt;=INDEX(CapexSalvageMonth,ROW()-116)),0,BM141-BN105)</f>
        <v>0</v>
      </c>
      <c r="BO141" s="75" cm="1">
        <f t="array" ref="BO141">IF(AND(INDEX(CapexSalvageMonth,ROW()-116)&lt;&gt;0, BO$3&gt;=INDEX(CapexSalvageMonth,ROW()-116)),0,BN141-BO105)</f>
        <v>0</v>
      </c>
      <c r="BP141" s="75" cm="1">
        <f t="array" ref="BP141">IF(AND(INDEX(CapexSalvageMonth,ROW()-116)&lt;&gt;0, BP$3&gt;=INDEX(CapexSalvageMonth,ROW()-116)),0,BO141-BP105)</f>
        <v>0</v>
      </c>
      <c r="BQ141" s="75" cm="1">
        <f t="array" ref="BQ141">IF(AND(INDEX(CapexSalvageMonth,ROW()-116)&lt;&gt;0, BQ$3&gt;=INDEX(CapexSalvageMonth,ROW()-116)),0,BP141-BQ105)</f>
        <v>0</v>
      </c>
      <c r="BR141" s="76" cm="1">
        <f t="array" ref="BR141">IF(AND(INDEX(CapexSalvageMonth,ROW()-116)&lt;&gt;0, BR$3&gt;=INDEX(CapexSalvageMonth,ROW()-116)),0,BQ141-BR105)</f>
        <v>0</v>
      </c>
    </row>
    <row r="142" spans="3:70" hidden="1" x14ac:dyDescent="0.25">
      <c r="C142" s="64">
        <f t="shared" si="53"/>
        <v>0</v>
      </c>
      <c r="E142" s="65">
        <f t="shared" si="54"/>
        <v>0</v>
      </c>
      <c r="F142" s="65">
        <f t="shared" si="55"/>
        <v>0</v>
      </c>
      <c r="G142" s="65">
        <f t="shared" si="56"/>
        <v>0</v>
      </c>
      <c r="H142" s="65">
        <f t="shared" si="57"/>
        <v>0</v>
      </c>
      <c r="I142" s="65">
        <f t="shared" si="58"/>
        <v>0</v>
      </c>
      <c r="J142" s="8"/>
      <c r="K142" s="77" cm="1">
        <f t="array" ref="K142">IF(AND(INDEX(CapexSalvageMonth,ROW()-116)&lt;&gt;0, K$3&gt;=INDEX(CapexSalvageMonth,ROW()-116)),0,-K106)</f>
        <v>0</v>
      </c>
      <c r="L142" s="78" cm="1">
        <f t="array" ref="L142">IF(AND(INDEX(CapexSalvageMonth,ROW()-116)&lt;&gt;0, L$3&gt;=INDEX(CapexSalvageMonth,ROW()-116)),0,K142-L106)</f>
        <v>0</v>
      </c>
      <c r="M142" s="78" cm="1">
        <f t="array" ref="M142">IF(AND(INDEX(CapexSalvageMonth,ROW()-116)&lt;&gt;0, M$3&gt;=INDEX(CapexSalvageMonth,ROW()-116)),0,L142-M106)</f>
        <v>0</v>
      </c>
      <c r="N142" s="78" cm="1">
        <f t="array" ref="N142">IF(AND(INDEX(CapexSalvageMonth,ROW()-116)&lt;&gt;0, N$3&gt;=INDEX(CapexSalvageMonth,ROW()-116)),0,M142-N106)</f>
        <v>0</v>
      </c>
      <c r="O142" s="78" cm="1">
        <f t="array" ref="O142">IF(AND(INDEX(CapexSalvageMonth,ROW()-116)&lt;&gt;0, O$3&gt;=INDEX(CapexSalvageMonth,ROW()-116)),0,N142-O106)</f>
        <v>0</v>
      </c>
      <c r="P142" s="78" cm="1">
        <f t="array" ref="P142">IF(AND(INDEX(CapexSalvageMonth,ROW()-116)&lt;&gt;0, P$3&gt;=INDEX(CapexSalvageMonth,ROW()-116)),0,O142-P106)</f>
        <v>0</v>
      </c>
      <c r="Q142" s="78" cm="1">
        <f t="array" ref="Q142">IF(AND(INDEX(CapexSalvageMonth,ROW()-116)&lt;&gt;0, Q$3&gt;=INDEX(CapexSalvageMonth,ROW()-116)),0,P142-Q106)</f>
        <v>0</v>
      </c>
      <c r="R142" s="78" cm="1">
        <f t="array" ref="R142">IF(AND(INDEX(CapexSalvageMonth,ROW()-116)&lt;&gt;0, R$3&gt;=INDEX(CapexSalvageMonth,ROW()-116)),0,Q142-R106)</f>
        <v>0</v>
      </c>
      <c r="S142" s="78" cm="1">
        <f t="array" ref="S142">IF(AND(INDEX(CapexSalvageMonth,ROW()-116)&lt;&gt;0, S$3&gt;=INDEX(CapexSalvageMonth,ROW()-116)),0,R142-S106)</f>
        <v>0</v>
      </c>
      <c r="T142" s="78" cm="1">
        <f t="array" ref="T142">IF(AND(INDEX(CapexSalvageMonth,ROW()-116)&lt;&gt;0, T$3&gt;=INDEX(CapexSalvageMonth,ROW()-116)),0,S142-T106)</f>
        <v>0</v>
      </c>
      <c r="U142" s="79" cm="1">
        <f t="array" ref="U142">IF(AND(INDEX(CapexSalvageMonth,ROW()-116)&lt;&gt;0, U$3&gt;=INDEX(CapexSalvageMonth,ROW()-116)),0,T142-U106)</f>
        <v>0</v>
      </c>
      <c r="V142" s="80" cm="1">
        <f t="array" ref="V142">IF(AND(INDEX(CapexSalvageMonth,ROW()-116)&lt;&gt;0, V$3&gt;=INDEX(CapexSalvageMonth,ROW()-116)),0,U142-V106)</f>
        <v>0</v>
      </c>
      <c r="W142" s="77" cm="1">
        <f t="array" ref="W142">IF(AND(INDEX(CapexSalvageMonth,ROW()-116)&lt;&gt;0, W$3&gt;=INDEX(CapexSalvageMonth,ROW()-116)),0,V142-W106)</f>
        <v>0</v>
      </c>
      <c r="X142" s="78" cm="1">
        <f t="array" ref="X142">IF(AND(INDEX(CapexSalvageMonth,ROW()-116)&lt;&gt;0, X$3&gt;=INDEX(CapexSalvageMonth,ROW()-116)),0,W142-X106)</f>
        <v>0</v>
      </c>
      <c r="Y142" s="78" cm="1">
        <f t="array" ref="Y142">IF(AND(INDEX(CapexSalvageMonth,ROW()-116)&lt;&gt;0, Y$3&gt;=INDEX(CapexSalvageMonth,ROW()-116)),0,X142-Y106)</f>
        <v>0</v>
      </c>
      <c r="Z142" s="78" cm="1">
        <f t="array" ref="Z142">IF(AND(INDEX(CapexSalvageMonth,ROW()-116)&lt;&gt;0, Z$3&gt;=INDEX(CapexSalvageMonth,ROW()-116)),0,Y142-Z106)</f>
        <v>0</v>
      </c>
      <c r="AA142" s="78" cm="1">
        <f t="array" ref="AA142">IF(AND(INDEX(CapexSalvageMonth,ROW()-116)&lt;&gt;0, AA$3&gt;=INDEX(CapexSalvageMonth,ROW()-116)),0,Z142-AA106)</f>
        <v>0</v>
      </c>
      <c r="AB142" s="78" cm="1">
        <f t="array" ref="AB142">IF(AND(INDEX(CapexSalvageMonth,ROW()-116)&lt;&gt;0, AB$3&gt;=INDEX(CapexSalvageMonth,ROW()-116)),0,AA142-AB106)</f>
        <v>0</v>
      </c>
      <c r="AC142" s="78" cm="1">
        <f t="array" ref="AC142">IF(AND(INDEX(CapexSalvageMonth,ROW()-116)&lt;&gt;0, AC$3&gt;=INDEX(CapexSalvageMonth,ROW()-116)),0,AB142-AC106)</f>
        <v>0</v>
      </c>
      <c r="AD142" s="78" cm="1">
        <f t="array" ref="AD142">IF(AND(INDEX(CapexSalvageMonth,ROW()-116)&lt;&gt;0, AD$3&gt;=INDEX(CapexSalvageMonth,ROW()-116)),0,AC142-AD106)</f>
        <v>0</v>
      </c>
      <c r="AE142" s="78" cm="1">
        <f t="array" ref="AE142">IF(AND(INDEX(CapexSalvageMonth,ROW()-116)&lt;&gt;0, AE$3&gt;=INDEX(CapexSalvageMonth,ROW()-116)),0,AD142-AE106)</f>
        <v>0</v>
      </c>
      <c r="AF142" s="78" cm="1">
        <f t="array" ref="AF142">IF(AND(INDEX(CapexSalvageMonth,ROW()-116)&lt;&gt;0, AF$3&gt;=INDEX(CapexSalvageMonth,ROW()-116)),0,AE142-AF106)</f>
        <v>0</v>
      </c>
      <c r="AG142" s="78" cm="1">
        <f t="array" ref="AG142">IF(AND(INDEX(CapexSalvageMonth,ROW()-116)&lt;&gt;0, AG$3&gt;=INDEX(CapexSalvageMonth,ROW()-116)),0,AF142-AG106)</f>
        <v>0</v>
      </c>
      <c r="AH142" s="80" cm="1">
        <f t="array" ref="AH142">IF(AND(INDEX(CapexSalvageMonth,ROW()-116)&lt;&gt;0, AH$3&gt;=INDEX(CapexSalvageMonth,ROW()-116)),0,AG142-AH106)</f>
        <v>0</v>
      </c>
      <c r="AI142" s="77" cm="1">
        <f t="array" ref="AI142">IF(AND(INDEX(CapexSalvageMonth,ROW()-116)&lt;&gt;0, AI$3&gt;=INDEX(CapexSalvageMonth,ROW()-116)),0,AH142-AI106)</f>
        <v>0</v>
      </c>
      <c r="AJ142" s="78" cm="1">
        <f t="array" ref="AJ142">IF(AND(INDEX(CapexSalvageMonth,ROW()-116)&lt;&gt;0, AJ$3&gt;=INDEX(CapexSalvageMonth,ROW()-116)),0,AI142-AJ106)</f>
        <v>0</v>
      </c>
      <c r="AK142" s="78" cm="1">
        <f t="array" ref="AK142">IF(AND(INDEX(CapexSalvageMonth,ROW()-116)&lt;&gt;0, AK$3&gt;=INDEX(CapexSalvageMonth,ROW()-116)),0,AJ142-AK106)</f>
        <v>0</v>
      </c>
      <c r="AL142" s="78" cm="1">
        <f t="array" ref="AL142">IF(AND(INDEX(CapexSalvageMonth,ROW()-116)&lt;&gt;0, AL$3&gt;=INDEX(CapexSalvageMonth,ROW()-116)),0,AK142-AL106)</f>
        <v>0</v>
      </c>
      <c r="AM142" s="78" cm="1">
        <f t="array" ref="AM142">IF(AND(INDEX(CapexSalvageMonth,ROW()-116)&lt;&gt;0, AM$3&gt;=INDEX(CapexSalvageMonth,ROW()-116)),0,AL142-AM106)</f>
        <v>0</v>
      </c>
      <c r="AN142" s="78" cm="1">
        <f t="array" ref="AN142">IF(AND(INDEX(CapexSalvageMonth,ROW()-116)&lt;&gt;0, AN$3&gt;=INDEX(CapexSalvageMonth,ROW()-116)),0,AM142-AN106)</f>
        <v>0</v>
      </c>
      <c r="AO142" s="78" cm="1">
        <f t="array" ref="AO142">IF(AND(INDEX(CapexSalvageMonth,ROW()-116)&lt;&gt;0, AO$3&gt;=INDEX(CapexSalvageMonth,ROW()-116)),0,AN142-AO106)</f>
        <v>0</v>
      </c>
      <c r="AP142" s="78" cm="1">
        <f t="array" ref="AP142">IF(AND(INDEX(CapexSalvageMonth,ROW()-116)&lt;&gt;0, AP$3&gt;=INDEX(CapexSalvageMonth,ROW()-116)),0,AO142-AP106)</f>
        <v>0</v>
      </c>
      <c r="AQ142" s="78" cm="1">
        <f t="array" ref="AQ142">IF(AND(INDEX(CapexSalvageMonth,ROW()-116)&lt;&gt;0, AQ$3&gt;=INDEX(CapexSalvageMonth,ROW()-116)),0,AP142-AQ106)</f>
        <v>0</v>
      </c>
      <c r="AR142" s="78" cm="1">
        <f t="array" ref="AR142">IF(AND(INDEX(CapexSalvageMonth,ROW()-116)&lt;&gt;0, AR$3&gt;=INDEX(CapexSalvageMonth,ROW()-116)),0,AQ142-AR106)</f>
        <v>0</v>
      </c>
      <c r="AS142" s="78" cm="1">
        <f t="array" ref="AS142">IF(AND(INDEX(CapexSalvageMonth,ROW()-116)&lt;&gt;0, AS$3&gt;=INDEX(CapexSalvageMonth,ROW()-116)),0,AR142-AS106)</f>
        <v>0</v>
      </c>
      <c r="AT142" s="80" cm="1">
        <f t="array" ref="AT142">IF(AND(INDEX(CapexSalvageMonth,ROW()-116)&lt;&gt;0, AT$3&gt;=INDEX(CapexSalvageMonth,ROW()-116)),0,AS142-AT106)</f>
        <v>0</v>
      </c>
      <c r="AU142" s="77" cm="1">
        <f t="array" ref="AU142">IF(AND(INDEX(CapexSalvageMonth,ROW()-116)&lt;&gt;0, AU$3&gt;=INDEX(CapexSalvageMonth,ROW()-116)),0,AT142-AU106)</f>
        <v>0</v>
      </c>
      <c r="AV142" s="78" cm="1">
        <f t="array" ref="AV142">IF(AND(INDEX(CapexSalvageMonth,ROW()-116)&lt;&gt;0, AV$3&gt;=INDEX(CapexSalvageMonth,ROW()-116)),0,AU142-AV106)</f>
        <v>0</v>
      </c>
      <c r="AW142" s="78" cm="1">
        <f t="array" ref="AW142">IF(AND(INDEX(CapexSalvageMonth,ROW()-116)&lt;&gt;0, AW$3&gt;=INDEX(CapexSalvageMonth,ROW()-116)),0,AV142-AW106)</f>
        <v>0</v>
      </c>
      <c r="AX142" s="78" cm="1">
        <f t="array" ref="AX142">IF(AND(INDEX(CapexSalvageMonth,ROW()-116)&lt;&gt;0, AX$3&gt;=INDEX(CapexSalvageMonth,ROW()-116)),0,AW142-AX106)</f>
        <v>0</v>
      </c>
      <c r="AY142" s="78" cm="1">
        <f t="array" ref="AY142">IF(AND(INDEX(CapexSalvageMonth,ROW()-116)&lt;&gt;0, AY$3&gt;=INDEX(CapexSalvageMonth,ROW()-116)),0,AX142-AY106)</f>
        <v>0</v>
      </c>
      <c r="AZ142" s="78" cm="1">
        <f t="array" ref="AZ142">IF(AND(INDEX(CapexSalvageMonth,ROW()-116)&lt;&gt;0, AZ$3&gt;=INDEX(CapexSalvageMonth,ROW()-116)),0,AY142-AZ106)</f>
        <v>0</v>
      </c>
      <c r="BA142" s="78" cm="1">
        <f t="array" ref="BA142">IF(AND(INDEX(CapexSalvageMonth,ROW()-116)&lt;&gt;0, BA$3&gt;=INDEX(CapexSalvageMonth,ROW()-116)),0,AZ142-BA106)</f>
        <v>0</v>
      </c>
      <c r="BB142" s="78" cm="1">
        <f t="array" ref="BB142">IF(AND(INDEX(CapexSalvageMonth,ROW()-116)&lt;&gt;0, BB$3&gt;=INDEX(CapexSalvageMonth,ROW()-116)),0,BA142-BB106)</f>
        <v>0</v>
      </c>
      <c r="BC142" s="78" cm="1">
        <f t="array" ref="BC142">IF(AND(INDEX(CapexSalvageMonth,ROW()-116)&lt;&gt;0, BC$3&gt;=INDEX(CapexSalvageMonth,ROW()-116)),0,BB142-BC106)</f>
        <v>0</v>
      </c>
      <c r="BD142" s="78" cm="1">
        <f t="array" ref="BD142">IF(AND(INDEX(CapexSalvageMonth,ROW()-116)&lt;&gt;0, BD$3&gt;=INDEX(CapexSalvageMonth,ROW()-116)),0,BC142-BD106)</f>
        <v>0</v>
      </c>
      <c r="BE142" s="78" cm="1">
        <f t="array" ref="BE142">IF(AND(INDEX(CapexSalvageMonth,ROW()-116)&lt;&gt;0, BE$3&gt;=INDEX(CapexSalvageMonth,ROW()-116)),0,BD142-BE106)</f>
        <v>0</v>
      </c>
      <c r="BF142" s="80" cm="1">
        <f t="array" ref="BF142">IF(AND(INDEX(CapexSalvageMonth,ROW()-116)&lt;&gt;0, BF$3&gt;=INDEX(CapexSalvageMonth,ROW()-116)),0,BE142-BF106)</f>
        <v>0</v>
      </c>
      <c r="BG142" s="77" cm="1">
        <f t="array" ref="BG142">IF(AND(INDEX(CapexSalvageMonth,ROW()-116)&lt;&gt;0, BG$3&gt;=INDEX(CapexSalvageMonth,ROW()-116)),0,BF142-BG106)</f>
        <v>0</v>
      </c>
      <c r="BH142" s="78" cm="1">
        <f t="array" ref="BH142">IF(AND(INDEX(CapexSalvageMonth,ROW()-116)&lt;&gt;0, BH$3&gt;=INDEX(CapexSalvageMonth,ROW()-116)),0,BG142-BH106)</f>
        <v>0</v>
      </c>
      <c r="BI142" s="78" cm="1">
        <f t="array" ref="BI142">IF(AND(INDEX(CapexSalvageMonth,ROW()-116)&lt;&gt;0, BI$3&gt;=INDEX(CapexSalvageMonth,ROW()-116)),0,BH142-BI106)</f>
        <v>0</v>
      </c>
      <c r="BJ142" s="78" cm="1">
        <f t="array" ref="BJ142">IF(AND(INDEX(CapexSalvageMonth,ROW()-116)&lt;&gt;0, BJ$3&gt;=INDEX(CapexSalvageMonth,ROW()-116)),0,BI142-BJ106)</f>
        <v>0</v>
      </c>
      <c r="BK142" s="78" cm="1">
        <f t="array" ref="BK142">IF(AND(INDEX(CapexSalvageMonth,ROW()-116)&lt;&gt;0, BK$3&gt;=INDEX(CapexSalvageMonth,ROW()-116)),0,BJ142-BK106)</f>
        <v>0</v>
      </c>
      <c r="BL142" s="78" cm="1">
        <f t="array" ref="BL142">IF(AND(INDEX(CapexSalvageMonth,ROW()-116)&lt;&gt;0, BL$3&gt;=INDEX(CapexSalvageMonth,ROW()-116)),0,BK142-BL106)</f>
        <v>0</v>
      </c>
      <c r="BM142" s="78" cm="1">
        <f t="array" ref="BM142">IF(AND(INDEX(CapexSalvageMonth,ROW()-116)&lt;&gt;0, BM$3&gt;=INDEX(CapexSalvageMonth,ROW()-116)),0,BL142-BM106)</f>
        <v>0</v>
      </c>
      <c r="BN142" s="78" cm="1">
        <f t="array" ref="BN142">IF(AND(INDEX(CapexSalvageMonth,ROW()-116)&lt;&gt;0, BN$3&gt;=INDEX(CapexSalvageMonth,ROW()-116)),0,BM142-BN106)</f>
        <v>0</v>
      </c>
      <c r="BO142" s="78" cm="1">
        <f t="array" ref="BO142">IF(AND(INDEX(CapexSalvageMonth,ROW()-116)&lt;&gt;0, BO$3&gt;=INDEX(CapexSalvageMonth,ROW()-116)),0,BN142-BO106)</f>
        <v>0</v>
      </c>
      <c r="BP142" s="78" cm="1">
        <f t="array" ref="BP142">IF(AND(INDEX(CapexSalvageMonth,ROW()-116)&lt;&gt;0, BP$3&gt;=INDEX(CapexSalvageMonth,ROW()-116)),0,BO142-BP106)</f>
        <v>0</v>
      </c>
      <c r="BQ142" s="78" cm="1">
        <f t="array" ref="BQ142">IF(AND(INDEX(CapexSalvageMonth,ROW()-116)&lt;&gt;0, BQ$3&gt;=INDEX(CapexSalvageMonth,ROW()-116)),0,BP142-BQ106)</f>
        <v>0</v>
      </c>
      <c r="BR142" s="80" cm="1">
        <f t="array" ref="BR142">IF(AND(INDEX(CapexSalvageMonth,ROW()-116)&lt;&gt;0, BR$3&gt;=INDEX(CapexSalvageMonth,ROW()-116)),0,BQ142-BR106)</f>
        <v>0</v>
      </c>
    </row>
    <row r="143" spans="3:70" hidden="1" x14ac:dyDescent="0.25">
      <c r="C143" s="9" t="s">
        <v>58</v>
      </c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</row>
    <row r="144" spans="3:70" x14ac:dyDescent="0.25">
      <c r="C144" s="207" t="s">
        <v>150</v>
      </c>
      <c r="D144" s="8"/>
      <c r="E144" s="192">
        <f t="shared" ref="E144:E149" si="59">V144</f>
        <v>-40</v>
      </c>
      <c r="F144" s="192">
        <f t="shared" ref="F144:F149" si="60">AH144</f>
        <v>-160</v>
      </c>
      <c r="G144" s="192">
        <f t="shared" ref="G144:G149" si="61">AT144</f>
        <v>-180</v>
      </c>
      <c r="H144" s="192">
        <f t="shared" ref="H144:H149" si="62">BF144</f>
        <v>0</v>
      </c>
      <c r="I144" s="192">
        <f t="shared" ref="I144:I149" si="63">BR144</f>
        <v>0</v>
      </c>
      <c r="J144" s="154"/>
      <c r="K144" s="10">
        <f t="shared" ref="K144:T147" si="64">SUMIF(CapexCategory,$C144,K$117:K$142)</f>
        <v>0</v>
      </c>
      <c r="L144" s="105">
        <f t="shared" si="64"/>
        <v>0</v>
      </c>
      <c r="M144" s="105">
        <f t="shared" si="64"/>
        <v>0</v>
      </c>
      <c r="N144" s="105">
        <f t="shared" si="64"/>
        <v>0</v>
      </c>
      <c r="O144" s="105">
        <f t="shared" si="64"/>
        <v>0</v>
      </c>
      <c r="P144" s="105">
        <f t="shared" si="64"/>
        <v>0</v>
      </c>
      <c r="Q144" s="105">
        <f t="shared" si="64"/>
        <v>0</v>
      </c>
      <c r="R144" s="105">
        <f t="shared" si="64"/>
        <v>0</v>
      </c>
      <c r="S144" s="105">
        <f t="shared" si="64"/>
        <v>-10</v>
      </c>
      <c r="T144" s="105">
        <f t="shared" si="64"/>
        <v>-20</v>
      </c>
      <c r="U144" s="105">
        <f t="shared" ref="U144:AD147" si="65">SUMIF(CapexCategory,$C144,U$117:U$142)</f>
        <v>-30</v>
      </c>
      <c r="V144" s="189">
        <f t="shared" si="65"/>
        <v>-40</v>
      </c>
      <c r="W144" s="10">
        <f t="shared" si="65"/>
        <v>-50</v>
      </c>
      <c r="X144" s="105">
        <f t="shared" si="65"/>
        <v>-60</v>
      </c>
      <c r="Y144" s="105">
        <f t="shared" si="65"/>
        <v>-70</v>
      </c>
      <c r="Z144" s="105">
        <f t="shared" si="65"/>
        <v>-80</v>
      </c>
      <c r="AA144" s="105">
        <f t="shared" si="65"/>
        <v>-90</v>
      </c>
      <c r="AB144" s="105">
        <f t="shared" si="65"/>
        <v>-100</v>
      </c>
      <c r="AC144" s="105">
        <f t="shared" si="65"/>
        <v>-110</v>
      </c>
      <c r="AD144" s="105">
        <f t="shared" si="65"/>
        <v>-120</v>
      </c>
      <c r="AE144" s="105">
        <f t="shared" ref="AE144:AN147" si="66">SUMIF(CapexCategory,$C144,AE$117:AE$142)</f>
        <v>-130</v>
      </c>
      <c r="AF144" s="105">
        <f t="shared" si="66"/>
        <v>-140</v>
      </c>
      <c r="AG144" s="105">
        <f t="shared" si="66"/>
        <v>-150</v>
      </c>
      <c r="AH144" s="189">
        <f t="shared" si="66"/>
        <v>-160</v>
      </c>
      <c r="AI144" s="10">
        <f t="shared" si="66"/>
        <v>-170</v>
      </c>
      <c r="AJ144" s="105">
        <f t="shared" si="66"/>
        <v>-180</v>
      </c>
      <c r="AK144" s="105">
        <f t="shared" si="66"/>
        <v>-180</v>
      </c>
      <c r="AL144" s="105">
        <f t="shared" si="66"/>
        <v>-180</v>
      </c>
      <c r="AM144" s="105">
        <f t="shared" si="66"/>
        <v>-180</v>
      </c>
      <c r="AN144" s="105">
        <f t="shared" si="66"/>
        <v>-180</v>
      </c>
      <c r="AO144" s="105">
        <f t="shared" ref="AO144:AX147" si="67">SUMIF(CapexCategory,$C144,AO$117:AO$142)</f>
        <v>-180</v>
      </c>
      <c r="AP144" s="105">
        <f t="shared" si="67"/>
        <v>-180</v>
      </c>
      <c r="AQ144" s="105">
        <f t="shared" si="67"/>
        <v>-180</v>
      </c>
      <c r="AR144" s="105">
        <f t="shared" si="67"/>
        <v>-180</v>
      </c>
      <c r="AS144" s="105">
        <f t="shared" si="67"/>
        <v>-180</v>
      </c>
      <c r="AT144" s="189">
        <f t="shared" si="67"/>
        <v>-180</v>
      </c>
      <c r="AU144" s="10">
        <f t="shared" si="67"/>
        <v>-180</v>
      </c>
      <c r="AV144" s="105">
        <f t="shared" si="67"/>
        <v>-180</v>
      </c>
      <c r="AW144" s="105">
        <f t="shared" si="67"/>
        <v>-180</v>
      </c>
      <c r="AX144" s="105">
        <f t="shared" si="67"/>
        <v>0</v>
      </c>
      <c r="AY144" s="105">
        <f t="shared" ref="AY144:BH147" si="68">SUMIF(CapexCategory,$C144,AY$117:AY$142)</f>
        <v>0</v>
      </c>
      <c r="AZ144" s="105">
        <f t="shared" si="68"/>
        <v>0</v>
      </c>
      <c r="BA144" s="105">
        <f t="shared" si="68"/>
        <v>0</v>
      </c>
      <c r="BB144" s="105">
        <f t="shared" si="68"/>
        <v>0</v>
      </c>
      <c r="BC144" s="105">
        <f t="shared" si="68"/>
        <v>0</v>
      </c>
      <c r="BD144" s="105">
        <f t="shared" si="68"/>
        <v>0</v>
      </c>
      <c r="BE144" s="105">
        <f t="shared" si="68"/>
        <v>0</v>
      </c>
      <c r="BF144" s="189">
        <f t="shared" si="68"/>
        <v>0</v>
      </c>
      <c r="BG144" s="10">
        <f t="shared" si="68"/>
        <v>0</v>
      </c>
      <c r="BH144" s="105">
        <f t="shared" si="68"/>
        <v>0</v>
      </c>
      <c r="BI144" s="105">
        <f t="shared" ref="BI144:BR147" si="69">SUMIF(CapexCategory,$C144,BI$117:BI$142)</f>
        <v>0</v>
      </c>
      <c r="BJ144" s="105">
        <f t="shared" si="69"/>
        <v>0</v>
      </c>
      <c r="BK144" s="105">
        <f t="shared" si="69"/>
        <v>0</v>
      </c>
      <c r="BL144" s="105">
        <f t="shared" si="69"/>
        <v>0</v>
      </c>
      <c r="BM144" s="105">
        <f t="shared" si="69"/>
        <v>0</v>
      </c>
      <c r="BN144" s="105">
        <f t="shared" si="69"/>
        <v>0</v>
      </c>
      <c r="BO144" s="105">
        <f t="shared" si="69"/>
        <v>0</v>
      </c>
      <c r="BP144" s="105">
        <f t="shared" si="69"/>
        <v>0</v>
      </c>
      <c r="BQ144" s="105">
        <f t="shared" si="69"/>
        <v>0</v>
      </c>
      <c r="BR144" s="189">
        <f t="shared" si="69"/>
        <v>0</v>
      </c>
    </row>
    <row r="145" spans="1:73" x14ac:dyDescent="0.25">
      <c r="C145" s="207" t="s">
        <v>153</v>
      </c>
      <c r="D145" s="8"/>
      <c r="E145" s="192">
        <f t="shared" si="59"/>
        <v>0</v>
      </c>
      <c r="F145" s="192">
        <f t="shared" si="60"/>
        <v>0</v>
      </c>
      <c r="G145" s="192">
        <f t="shared" si="61"/>
        <v>0</v>
      </c>
      <c r="H145" s="192">
        <f t="shared" si="62"/>
        <v>0</v>
      </c>
      <c r="I145" s="192">
        <f t="shared" si="63"/>
        <v>0</v>
      </c>
      <c r="J145" s="154"/>
      <c r="K145" s="10">
        <f t="shared" si="64"/>
        <v>0</v>
      </c>
      <c r="L145" s="105">
        <f t="shared" si="64"/>
        <v>0</v>
      </c>
      <c r="M145" s="105">
        <f t="shared" si="64"/>
        <v>0</v>
      </c>
      <c r="N145" s="105">
        <f t="shared" si="64"/>
        <v>0</v>
      </c>
      <c r="O145" s="105">
        <f t="shared" si="64"/>
        <v>0</v>
      </c>
      <c r="P145" s="105">
        <f t="shared" si="64"/>
        <v>0</v>
      </c>
      <c r="Q145" s="105">
        <f t="shared" si="64"/>
        <v>0</v>
      </c>
      <c r="R145" s="105">
        <f t="shared" si="64"/>
        <v>0</v>
      </c>
      <c r="S145" s="105">
        <f t="shared" si="64"/>
        <v>0</v>
      </c>
      <c r="T145" s="105">
        <f t="shared" si="64"/>
        <v>0</v>
      </c>
      <c r="U145" s="105">
        <f t="shared" si="65"/>
        <v>0</v>
      </c>
      <c r="V145" s="189">
        <f t="shared" si="65"/>
        <v>0</v>
      </c>
      <c r="W145" s="10">
        <f t="shared" si="65"/>
        <v>0</v>
      </c>
      <c r="X145" s="105">
        <f t="shared" si="65"/>
        <v>0</v>
      </c>
      <c r="Y145" s="105">
        <f t="shared" si="65"/>
        <v>0</v>
      </c>
      <c r="Z145" s="105">
        <f t="shared" si="65"/>
        <v>0</v>
      </c>
      <c r="AA145" s="105">
        <f t="shared" si="65"/>
        <v>0</v>
      </c>
      <c r="AB145" s="105">
        <f t="shared" si="65"/>
        <v>0</v>
      </c>
      <c r="AC145" s="105">
        <f t="shared" si="65"/>
        <v>0</v>
      </c>
      <c r="AD145" s="105">
        <f t="shared" si="65"/>
        <v>0</v>
      </c>
      <c r="AE145" s="105">
        <f t="shared" si="66"/>
        <v>0</v>
      </c>
      <c r="AF145" s="105">
        <f t="shared" si="66"/>
        <v>0</v>
      </c>
      <c r="AG145" s="105">
        <f t="shared" si="66"/>
        <v>0</v>
      </c>
      <c r="AH145" s="189">
        <f t="shared" si="66"/>
        <v>0</v>
      </c>
      <c r="AI145" s="10">
        <f t="shared" si="66"/>
        <v>-1.875</v>
      </c>
      <c r="AJ145" s="105">
        <f t="shared" si="66"/>
        <v>-3.75</v>
      </c>
      <c r="AK145" s="105">
        <f t="shared" si="66"/>
        <v>-5.625</v>
      </c>
      <c r="AL145" s="105">
        <f t="shared" si="66"/>
        <v>-7.5</v>
      </c>
      <c r="AM145" s="105">
        <f t="shared" si="66"/>
        <v>-9.375</v>
      </c>
      <c r="AN145" s="105">
        <f t="shared" si="66"/>
        <v>-11.25</v>
      </c>
      <c r="AO145" s="105">
        <f t="shared" si="67"/>
        <v>-13.125</v>
      </c>
      <c r="AP145" s="105">
        <f t="shared" si="67"/>
        <v>0</v>
      </c>
      <c r="AQ145" s="105">
        <f t="shared" si="67"/>
        <v>0</v>
      </c>
      <c r="AR145" s="105">
        <f t="shared" si="67"/>
        <v>0</v>
      </c>
      <c r="AS145" s="105">
        <f t="shared" si="67"/>
        <v>0</v>
      </c>
      <c r="AT145" s="189">
        <f t="shared" si="67"/>
        <v>0</v>
      </c>
      <c r="AU145" s="10">
        <f t="shared" si="67"/>
        <v>0</v>
      </c>
      <c r="AV145" s="105">
        <f t="shared" si="67"/>
        <v>0</v>
      </c>
      <c r="AW145" s="105">
        <f t="shared" si="67"/>
        <v>0</v>
      </c>
      <c r="AX145" s="105">
        <f t="shared" si="67"/>
        <v>0</v>
      </c>
      <c r="AY145" s="105">
        <f t="shared" si="68"/>
        <v>0</v>
      </c>
      <c r="AZ145" s="105">
        <f t="shared" si="68"/>
        <v>0</v>
      </c>
      <c r="BA145" s="105">
        <f t="shared" si="68"/>
        <v>0</v>
      </c>
      <c r="BB145" s="105">
        <f t="shared" si="68"/>
        <v>0</v>
      </c>
      <c r="BC145" s="105">
        <f t="shared" si="68"/>
        <v>0</v>
      </c>
      <c r="BD145" s="105">
        <f t="shared" si="68"/>
        <v>0</v>
      </c>
      <c r="BE145" s="105">
        <f t="shared" si="68"/>
        <v>0</v>
      </c>
      <c r="BF145" s="189">
        <f t="shared" si="68"/>
        <v>0</v>
      </c>
      <c r="BG145" s="10">
        <f t="shared" si="68"/>
        <v>0</v>
      </c>
      <c r="BH145" s="105">
        <f t="shared" si="68"/>
        <v>0</v>
      </c>
      <c r="BI145" s="105">
        <f t="shared" si="69"/>
        <v>0</v>
      </c>
      <c r="BJ145" s="105">
        <f t="shared" si="69"/>
        <v>0</v>
      </c>
      <c r="BK145" s="105">
        <f t="shared" si="69"/>
        <v>0</v>
      </c>
      <c r="BL145" s="105">
        <f t="shared" si="69"/>
        <v>0</v>
      </c>
      <c r="BM145" s="105">
        <f t="shared" si="69"/>
        <v>0</v>
      </c>
      <c r="BN145" s="105">
        <f t="shared" si="69"/>
        <v>0</v>
      </c>
      <c r="BO145" s="105">
        <f t="shared" si="69"/>
        <v>0</v>
      </c>
      <c r="BP145" s="105">
        <f t="shared" si="69"/>
        <v>0</v>
      </c>
      <c r="BQ145" s="105">
        <f t="shared" si="69"/>
        <v>0</v>
      </c>
      <c r="BR145" s="189">
        <f t="shared" si="69"/>
        <v>0</v>
      </c>
    </row>
    <row r="146" spans="1:73" x14ac:dyDescent="0.25">
      <c r="C146" s="207" t="s">
        <v>151</v>
      </c>
      <c r="D146" s="8"/>
      <c r="E146" s="192">
        <f t="shared" si="59"/>
        <v>0</v>
      </c>
      <c r="F146" s="192">
        <f t="shared" si="60"/>
        <v>0</v>
      </c>
      <c r="G146" s="192">
        <f t="shared" si="61"/>
        <v>0</v>
      </c>
      <c r="H146" s="192">
        <f t="shared" si="62"/>
        <v>0</v>
      </c>
      <c r="I146" s="192">
        <f t="shared" si="63"/>
        <v>0</v>
      </c>
      <c r="J146" s="154"/>
      <c r="K146" s="10">
        <f t="shared" si="64"/>
        <v>0</v>
      </c>
      <c r="L146" s="105">
        <f t="shared" si="64"/>
        <v>0</v>
      </c>
      <c r="M146" s="105">
        <f t="shared" si="64"/>
        <v>0</v>
      </c>
      <c r="N146" s="105">
        <f t="shared" si="64"/>
        <v>0</v>
      </c>
      <c r="O146" s="105">
        <f t="shared" si="64"/>
        <v>0</v>
      </c>
      <c r="P146" s="105">
        <f t="shared" si="64"/>
        <v>0</v>
      </c>
      <c r="Q146" s="105">
        <f t="shared" si="64"/>
        <v>0</v>
      </c>
      <c r="R146" s="105">
        <f t="shared" si="64"/>
        <v>0</v>
      </c>
      <c r="S146" s="105">
        <f t="shared" si="64"/>
        <v>0</v>
      </c>
      <c r="T146" s="105">
        <f t="shared" si="64"/>
        <v>0</v>
      </c>
      <c r="U146" s="105">
        <f t="shared" si="65"/>
        <v>0</v>
      </c>
      <c r="V146" s="189">
        <f t="shared" si="65"/>
        <v>0</v>
      </c>
      <c r="W146" s="10">
        <f t="shared" si="65"/>
        <v>0</v>
      </c>
      <c r="X146" s="105">
        <f t="shared" si="65"/>
        <v>0</v>
      </c>
      <c r="Y146" s="105">
        <f t="shared" si="65"/>
        <v>0</v>
      </c>
      <c r="Z146" s="105">
        <f t="shared" si="65"/>
        <v>0</v>
      </c>
      <c r="AA146" s="105">
        <f t="shared" si="65"/>
        <v>0</v>
      </c>
      <c r="AB146" s="105">
        <f t="shared" si="65"/>
        <v>0</v>
      </c>
      <c r="AC146" s="105">
        <f t="shared" si="65"/>
        <v>0</v>
      </c>
      <c r="AD146" s="105">
        <f t="shared" si="65"/>
        <v>0</v>
      </c>
      <c r="AE146" s="105">
        <f t="shared" si="66"/>
        <v>0</v>
      </c>
      <c r="AF146" s="105">
        <f t="shared" si="66"/>
        <v>0</v>
      </c>
      <c r="AG146" s="105">
        <f t="shared" si="66"/>
        <v>0</v>
      </c>
      <c r="AH146" s="189">
        <f t="shared" si="66"/>
        <v>0</v>
      </c>
      <c r="AI146" s="10">
        <f t="shared" si="66"/>
        <v>0</v>
      </c>
      <c r="AJ146" s="105">
        <f t="shared" si="66"/>
        <v>0</v>
      </c>
      <c r="AK146" s="105">
        <f t="shared" si="66"/>
        <v>0</v>
      </c>
      <c r="AL146" s="105">
        <f t="shared" si="66"/>
        <v>0</v>
      </c>
      <c r="AM146" s="105">
        <f t="shared" si="66"/>
        <v>0</v>
      </c>
      <c r="AN146" s="105">
        <f t="shared" si="66"/>
        <v>0</v>
      </c>
      <c r="AO146" s="105">
        <f t="shared" si="67"/>
        <v>0</v>
      </c>
      <c r="AP146" s="105">
        <f t="shared" si="67"/>
        <v>0</v>
      </c>
      <c r="AQ146" s="105">
        <f t="shared" si="67"/>
        <v>0</v>
      </c>
      <c r="AR146" s="105">
        <f t="shared" si="67"/>
        <v>0</v>
      </c>
      <c r="AS146" s="105">
        <f t="shared" si="67"/>
        <v>0</v>
      </c>
      <c r="AT146" s="189">
        <f t="shared" si="67"/>
        <v>0</v>
      </c>
      <c r="AU146" s="10">
        <f t="shared" si="67"/>
        <v>0</v>
      </c>
      <c r="AV146" s="105">
        <f t="shared" si="67"/>
        <v>0</v>
      </c>
      <c r="AW146" s="105">
        <f t="shared" si="67"/>
        <v>0</v>
      </c>
      <c r="AX146" s="105">
        <f t="shared" si="67"/>
        <v>0</v>
      </c>
      <c r="AY146" s="105">
        <f t="shared" si="68"/>
        <v>0</v>
      </c>
      <c r="AZ146" s="105">
        <f t="shared" si="68"/>
        <v>0</v>
      </c>
      <c r="BA146" s="105">
        <f t="shared" si="68"/>
        <v>0</v>
      </c>
      <c r="BB146" s="105">
        <f t="shared" si="68"/>
        <v>0</v>
      </c>
      <c r="BC146" s="105">
        <f t="shared" si="68"/>
        <v>0</v>
      </c>
      <c r="BD146" s="105">
        <f t="shared" si="68"/>
        <v>0</v>
      </c>
      <c r="BE146" s="105">
        <f t="shared" si="68"/>
        <v>0</v>
      </c>
      <c r="BF146" s="189">
        <f t="shared" si="68"/>
        <v>0</v>
      </c>
      <c r="BG146" s="10">
        <f t="shared" si="68"/>
        <v>0</v>
      </c>
      <c r="BH146" s="105">
        <f t="shared" si="68"/>
        <v>0</v>
      </c>
      <c r="BI146" s="105">
        <f t="shared" si="69"/>
        <v>0</v>
      </c>
      <c r="BJ146" s="105">
        <f t="shared" si="69"/>
        <v>0</v>
      </c>
      <c r="BK146" s="105">
        <f t="shared" si="69"/>
        <v>0</v>
      </c>
      <c r="BL146" s="105">
        <f t="shared" si="69"/>
        <v>0</v>
      </c>
      <c r="BM146" s="105">
        <f t="shared" si="69"/>
        <v>0</v>
      </c>
      <c r="BN146" s="105">
        <f t="shared" si="69"/>
        <v>0</v>
      </c>
      <c r="BO146" s="105">
        <f t="shared" si="69"/>
        <v>0</v>
      </c>
      <c r="BP146" s="105">
        <f t="shared" si="69"/>
        <v>0</v>
      </c>
      <c r="BQ146" s="105">
        <f t="shared" si="69"/>
        <v>0</v>
      </c>
      <c r="BR146" s="189">
        <f t="shared" si="69"/>
        <v>0</v>
      </c>
    </row>
    <row r="147" spans="1:73" x14ac:dyDescent="0.25">
      <c r="C147" s="207" t="s">
        <v>152</v>
      </c>
      <c r="D147" s="8"/>
      <c r="E147" s="192">
        <f t="shared" si="59"/>
        <v>0</v>
      </c>
      <c r="F147" s="192">
        <f t="shared" si="60"/>
        <v>0</v>
      </c>
      <c r="G147" s="192">
        <f t="shared" si="61"/>
        <v>0</v>
      </c>
      <c r="H147" s="192">
        <f t="shared" si="62"/>
        <v>0</v>
      </c>
      <c r="I147" s="192">
        <f t="shared" si="63"/>
        <v>0</v>
      </c>
      <c r="J147" s="154"/>
      <c r="K147" s="10">
        <f t="shared" si="64"/>
        <v>0</v>
      </c>
      <c r="L147" s="105">
        <f t="shared" si="64"/>
        <v>0</v>
      </c>
      <c r="M147" s="105">
        <f t="shared" si="64"/>
        <v>0</v>
      </c>
      <c r="N147" s="105">
        <f t="shared" si="64"/>
        <v>0</v>
      </c>
      <c r="O147" s="105">
        <f t="shared" si="64"/>
        <v>0</v>
      </c>
      <c r="P147" s="105">
        <f t="shared" si="64"/>
        <v>0</v>
      </c>
      <c r="Q147" s="105">
        <f t="shared" si="64"/>
        <v>0</v>
      </c>
      <c r="R147" s="105">
        <f t="shared" si="64"/>
        <v>0</v>
      </c>
      <c r="S147" s="105">
        <f t="shared" si="64"/>
        <v>0</v>
      </c>
      <c r="T147" s="105">
        <f t="shared" si="64"/>
        <v>0</v>
      </c>
      <c r="U147" s="105">
        <f t="shared" si="65"/>
        <v>0</v>
      </c>
      <c r="V147" s="189">
        <f t="shared" si="65"/>
        <v>0</v>
      </c>
      <c r="W147" s="10">
        <f t="shared" si="65"/>
        <v>0</v>
      </c>
      <c r="X147" s="105">
        <f t="shared" si="65"/>
        <v>0</v>
      </c>
      <c r="Y147" s="105">
        <f t="shared" si="65"/>
        <v>0</v>
      </c>
      <c r="Z147" s="105">
        <f t="shared" si="65"/>
        <v>0</v>
      </c>
      <c r="AA147" s="105">
        <f t="shared" si="65"/>
        <v>0</v>
      </c>
      <c r="AB147" s="105">
        <f t="shared" si="65"/>
        <v>0</v>
      </c>
      <c r="AC147" s="105">
        <f t="shared" si="65"/>
        <v>0</v>
      </c>
      <c r="AD147" s="105">
        <f t="shared" si="65"/>
        <v>0</v>
      </c>
      <c r="AE147" s="105">
        <f t="shared" si="66"/>
        <v>0</v>
      </c>
      <c r="AF147" s="105">
        <f t="shared" si="66"/>
        <v>0</v>
      </c>
      <c r="AG147" s="105">
        <f t="shared" si="66"/>
        <v>0</v>
      </c>
      <c r="AH147" s="189">
        <f t="shared" si="66"/>
        <v>0</v>
      </c>
      <c r="AI147" s="10">
        <f t="shared" si="66"/>
        <v>0</v>
      </c>
      <c r="AJ147" s="105">
        <f t="shared" si="66"/>
        <v>0</v>
      </c>
      <c r="AK147" s="105">
        <f t="shared" si="66"/>
        <v>0</v>
      </c>
      <c r="AL147" s="105">
        <f t="shared" si="66"/>
        <v>0</v>
      </c>
      <c r="AM147" s="105">
        <f t="shared" si="66"/>
        <v>0</v>
      </c>
      <c r="AN147" s="105">
        <f t="shared" si="66"/>
        <v>0</v>
      </c>
      <c r="AO147" s="105">
        <f t="shared" si="67"/>
        <v>0</v>
      </c>
      <c r="AP147" s="105">
        <f t="shared" si="67"/>
        <v>0</v>
      </c>
      <c r="AQ147" s="105">
        <f t="shared" si="67"/>
        <v>0</v>
      </c>
      <c r="AR147" s="105">
        <f t="shared" si="67"/>
        <v>0</v>
      </c>
      <c r="AS147" s="105">
        <f t="shared" si="67"/>
        <v>0</v>
      </c>
      <c r="AT147" s="189">
        <f t="shared" si="67"/>
        <v>0</v>
      </c>
      <c r="AU147" s="10">
        <f t="shared" si="67"/>
        <v>0</v>
      </c>
      <c r="AV147" s="105">
        <f t="shared" si="67"/>
        <v>0</v>
      </c>
      <c r="AW147" s="105">
        <f t="shared" si="67"/>
        <v>0</v>
      </c>
      <c r="AX147" s="105">
        <f t="shared" si="67"/>
        <v>0</v>
      </c>
      <c r="AY147" s="105">
        <f t="shared" si="68"/>
        <v>0</v>
      </c>
      <c r="AZ147" s="105">
        <f t="shared" si="68"/>
        <v>0</v>
      </c>
      <c r="BA147" s="105">
        <f t="shared" si="68"/>
        <v>0</v>
      </c>
      <c r="BB147" s="105">
        <f t="shared" si="68"/>
        <v>0</v>
      </c>
      <c r="BC147" s="105">
        <f t="shared" si="68"/>
        <v>0</v>
      </c>
      <c r="BD147" s="105">
        <f t="shared" si="68"/>
        <v>0</v>
      </c>
      <c r="BE147" s="105">
        <f t="shared" si="68"/>
        <v>0</v>
      </c>
      <c r="BF147" s="189">
        <f t="shared" si="68"/>
        <v>0</v>
      </c>
      <c r="BG147" s="10">
        <f t="shared" si="68"/>
        <v>0</v>
      </c>
      <c r="BH147" s="105">
        <f t="shared" si="68"/>
        <v>0</v>
      </c>
      <c r="BI147" s="105">
        <f t="shared" si="69"/>
        <v>0</v>
      </c>
      <c r="BJ147" s="105">
        <f t="shared" si="69"/>
        <v>0</v>
      </c>
      <c r="BK147" s="105">
        <f t="shared" si="69"/>
        <v>0</v>
      </c>
      <c r="BL147" s="105">
        <f t="shared" si="69"/>
        <v>0</v>
      </c>
      <c r="BM147" s="105">
        <f t="shared" si="69"/>
        <v>0</v>
      </c>
      <c r="BN147" s="105">
        <f t="shared" si="69"/>
        <v>0</v>
      </c>
      <c r="BO147" s="105">
        <f t="shared" si="69"/>
        <v>0</v>
      </c>
      <c r="BP147" s="105">
        <f t="shared" si="69"/>
        <v>0</v>
      </c>
      <c r="BQ147" s="105">
        <f t="shared" si="69"/>
        <v>0</v>
      </c>
      <c r="BR147" s="189">
        <f t="shared" si="69"/>
        <v>0</v>
      </c>
    </row>
    <row r="148" spans="1:73" x14ac:dyDescent="0.25">
      <c r="A148" s="251"/>
      <c r="C148" s="208" t="s">
        <v>59</v>
      </c>
      <c r="D148" s="8"/>
      <c r="E148" s="194">
        <f t="shared" si="59"/>
        <v>0</v>
      </c>
      <c r="F148" s="194">
        <f t="shared" si="60"/>
        <v>0</v>
      </c>
      <c r="G148" s="194">
        <f t="shared" si="61"/>
        <v>0</v>
      </c>
      <c r="H148" s="194">
        <f t="shared" si="62"/>
        <v>0</v>
      </c>
      <c r="I148" s="194">
        <f t="shared" si="63"/>
        <v>0</v>
      </c>
      <c r="K148" s="182">
        <f>SUM(K117:K142)-SUM(K144:K147)</f>
        <v>0</v>
      </c>
      <c r="L148" s="182">
        <f t="shared" ref="L148:AP148" si="70">SUM(L117:L142)-SUM(L144:L147)</f>
        <v>0</v>
      </c>
      <c r="M148" s="182">
        <f t="shared" si="70"/>
        <v>0</v>
      </c>
      <c r="N148" s="182">
        <f t="shared" si="70"/>
        <v>0</v>
      </c>
      <c r="O148" s="182">
        <f t="shared" si="70"/>
        <v>0</v>
      </c>
      <c r="P148" s="182">
        <f t="shared" si="70"/>
        <v>0</v>
      </c>
      <c r="Q148" s="182">
        <f t="shared" si="70"/>
        <v>0</v>
      </c>
      <c r="R148" s="182">
        <f t="shared" si="70"/>
        <v>0</v>
      </c>
      <c r="S148" s="182">
        <f t="shared" si="70"/>
        <v>0</v>
      </c>
      <c r="T148" s="182">
        <f t="shared" si="70"/>
        <v>0</v>
      </c>
      <c r="U148" s="182">
        <f t="shared" si="70"/>
        <v>0</v>
      </c>
      <c r="V148" s="194">
        <f t="shared" si="70"/>
        <v>0</v>
      </c>
      <c r="W148" s="182">
        <f t="shared" si="70"/>
        <v>0</v>
      </c>
      <c r="X148" s="182">
        <f t="shared" si="70"/>
        <v>0</v>
      </c>
      <c r="Y148" s="182">
        <f t="shared" si="70"/>
        <v>0</v>
      </c>
      <c r="Z148" s="182">
        <f t="shared" si="70"/>
        <v>0</v>
      </c>
      <c r="AA148" s="182">
        <f t="shared" si="70"/>
        <v>0</v>
      </c>
      <c r="AB148" s="182">
        <f t="shared" si="70"/>
        <v>0</v>
      </c>
      <c r="AC148" s="182">
        <f t="shared" si="70"/>
        <v>0</v>
      </c>
      <c r="AD148" s="182">
        <f t="shared" si="70"/>
        <v>0</v>
      </c>
      <c r="AE148" s="182">
        <f t="shared" si="70"/>
        <v>0</v>
      </c>
      <c r="AF148" s="182">
        <f t="shared" si="70"/>
        <v>0</v>
      </c>
      <c r="AG148" s="182">
        <f t="shared" si="70"/>
        <v>0</v>
      </c>
      <c r="AH148" s="194">
        <f t="shared" si="70"/>
        <v>0</v>
      </c>
      <c r="AI148" s="182">
        <f t="shared" si="70"/>
        <v>0</v>
      </c>
      <c r="AJ148" s="182">
        <f t="shared" si="70"/>
        <v>0</v>
      </c>
      <c r="AK148" s="182">
        <f t="shared" si="70"/>
        <v>0</v>
      </c>
      <c r="AL148" s="182">
        <f t="shared" si="70"/>
        <v>0</v>
      </c>
      <c r="AM148" s="182">
        <f t="shared" si="70"/>
        <v>0</v>
      </c>
      <c r="AN148" s="182">
        <f t="shared" si="70"/>
        <v>0</v>
      </c>
      <c r="AO148" s="182">
        <f t="shared" si="70"/>
        <v>0</v>
      </c>
      <c r="AP148" s="182">
        <f t="shared" si="70"/>
        <v>0</v>
      </c>
      <c r="AQ148" s="182">
        <f t="shared" ref="AQ148:BR148" si="71">SUM(AQ117:AQ142)-SUM(AQ144:AQ147)</f>
        <v>0</v>
      </c>
      <c r="AR148" s="182">
        <f t="shared" si="71"/>
        <v>0</v>
      </c>
      <c r="AS148" s="182">
        <f t="shared" si="71"/>
        <v>0</v>
      </c>
      <c r="AT148" s="194">
        <f t="shared" si="71"/>
        <v>0</v>
      </c>
      <c r="AU148" s="182">
        <f t="shared" si="71"/>
        <v>0</v>
      </c>
      <c r="AV148" s="182">
        <f t="shared" si="71"/>
        <v>0</v>
      </c>
      <c r="AW148" s="182">
        <f t="shared" si="71"/>
        <v>0</v>
      </c>
      <c r="AX148" s="182">
        <f t="shared" si="71"/>
        <v>0</v>
      </c>
      <c r="AY148" s="182">
        <f t="shared" si="71"/>
        <v>0</v>
      </c>
      <c r="AZ148" s="182">
        <f t="shared" si="71"/>
        <v>0</v>
      </c>
      <c r="BA148" s="182">
        <f t="shared" si="71"/>
        <v>0</v>
      </c>
      <c r="BB148" s="182">
        <f t="shared" si="71"/>
        <v>0</v>
      </c>
      <c r="BC148" s="182">
        <f t="shared" si="71"/>
        <v>0</v>
      </c>
      <c r="BD148" s="182">
        <f t="shared" si="71"/>
        <v>0</v>
      </c>
      <c r="BE148" s="182">
        <f t="shared" si="71"/>
        <v>0</v>
      </c>
      <c r="BF148" s="194">
        <f t="shared" si="71"/>
        <v>0</v>
      </c>
      <c r="BG148" s="182">
        <f t="shared" si="71"/>
        <v>0</v>
      </c>
      <c r="BH148" s="182">
        <f t="shared" si="71"/>
        <v>0</v>
      </c>
      <c r="BI148" s="182">
        <f t="shared" si="71"/>
        <v>0</v>
      </c>
      <c r="BJ148" s="182">
        <f t="shared" si="71"/>
        <v>0</v>
      </c>
      <c r="BK148" s="182">
        <f t="shared" si="71"/>
        <v>0</v>
      </c>
      <c r="BL148" s="182">
        <f t="shared" si="71"/>
        <v>0</v>
      </c>
      <c r="BM148" s="182">
        <f t="shared" si="71"/>
        <v>0</v>
      </c>
      <c r="BN148" s="182">
        <f t="shared" si="71"/>
        <v>0</v>
      </c>
      <c r="BO148" s="182">
        <f t="shared" si="71"/>
        <v>0</v>
      </c>
      <c r="BP148" s="182">
        <f t="shared" si="71"/>
        <v>0</v>
      </c>
      <c r="BQ148" s="182">
        <f t="shared" si="71"/>
        <v>0</v>
      </c>
      <c r="BR148" s="194">
        <f t="shared" si="71"/>
        <v>0</v>
      </c>
      <c r="BT148" s="10"/>
      <c r="BU148" s="10"/>
    </row>
    <row r="149" spans="1:73" s="104" customFormat="1" x14ac:dyDescent="0.25">
      <c r="A149" s="252"/>
      <c r="B149" s="246"/>
      <c r="C149" s="193" t="s">
        <v>39</v>
      </c>
      <c r="D149" s="9"/>
      <c r="E149" s="9">
        <f t="shared" si="59"/>
        <v>-40</v>
      </c>
      <c r="F149" s="9">
        <f t="shared" si="60"/>
        <v>-160</v>
      </c>
      <c r="G149" s="9">
        <f t="shared" si="61"/>
        <v>-180</v>
      </c>
      <c r="H149" s="9">
        <f t="shared" si="62"/>
        <v>0</v>
      </c>
      <c r="I149" s="9">
        <f t="shared" si="63"/>
        <v>0</v>
      </c>
      <c r="J149" s="9"/>
      <c r="K149" s="9">
        <f>SUM(K144:K148)</f>
        <v>0</v>
      </c>
      <c r="L149" s="9">
        <f t="shared" ref="L149:AP149" si="72">SUM(L144:L148)</f>
        <v>0</v>
      </c>
      <c r="M149" s="9">
        <f t="shared" si="72"/>
        <v>0</v>
      </c>
      <c r="N149" s="9">
        <f t="shared" si="72"/>
        <v>0</v>
      </c>
      <c r="O149" s="9">
        <f t="shared" si="72"/>
        <v>0</v>
      </c>
      <c r="P149" s="9">
        <f t="shared" si="72"/>
        <v>0</v>
      </c>
      <c r="Q149" s="9">
        <f t="shared" si="72"/>
        <v>0</v>
      </c>
      <c r="R149" s="9">
        <f t="shared" si="72"/>
        <v>0</v>
      </c>
      <c r="S149" s="9">
        <f t="shared" si="72"/>
        <v>-10</v>
      </c>
      <c r="T149" s="9">
        <f t="shared" si="72"/>
        <v>-20</v>
      </c>
      <c r="U149" s="9">
        <f t="shared" si="72"/>
        <v>-30</v>
      </c>
      <c r="V149" s="9">
        <f t="shared" si="72"/>
        <v>-40</v>
      </c>
      <c r="W149" s="9">
        <f t="shared" si="72"/>
        <v>-50</v>
      </c>
      <c r="X149" s="9">
        <f t="shared" si="72"/>
        <v>-60</v>
      </c>
      <c r="Y149" s="9">
        <f t="shared" si="72"/>
        <v>-70</v>
      </c>
      <c r="Z149" s="9">
        <f t="shared" si="72"/>
        <v>-80</v>
      </c>
      <c r="AA149" s="9">
        <f t="shared" si="72"/>
        <v>-90</v>
      </c>
      <c r="AB149" s="9">
        <f t="shared" si="72"/>
        <v>-100</v>
      </c>
      <c r="AC149" s="9">
        <f t="shared" si="72"/>
        <v>-110</v>
      </c>
      <c r="AD149" s="9">
        <f t="shared" si="72"/>
        <v>-120</v>
      </c>
      <c r="AE149" s="9">
        <f t="shared" si="72"/>
        <v>-130</v>
      </c>
      <c r="AF149" s="9">
        <f t="shared" si="72"/>
        <v>-140</v>
      </c>
      <c r="AG149" s="9">
        <f t="shared" si="72"/>
        <v>-150</v>
      </c>
      <c r="AH149" s="9">
        <f t="shared" si="72"/>
        <v>-160</v>
      </c>
      <c r="AI149" s="9">
        <f t="shared" si="72"/>
        <v>-171.875</v>
      </c>
      <c r="AJ149" s="9">
        <f t="shared" si="72"/>
        <v>-183.75</v>
      </c>
      <c r="AK149" s="9">
        <f t="shared" si="72"/>
        <v>-185.625</v>
      </c>
      <c r="AL149" s="9">
        <f t="shared" si="72"/>
        <v>-187.5</v>
      </c>
      <c r="AM149" s="9">
        <f t="shared" si="72"/>
        <v>-189.375</v>
      </c>
      <c r="AN149" s="9">
        <f t="shared" si="72"/>
        <v>-191.25</v>
      </c>
      <c r="AO149" s="9">
        <f t="shared" si="72"/>
        <v>-193.125</v>
      </c>
      <c r="AP149" s="9">
        <f t="shared" si="72"/>
        <v>-180</v>
      </c>
      <c r="AQ149" s="9">
        <f t="shared" ref="AQ149:BR149" si="73">SUM(AQ144:AQ148)</f>
        <v>-180</v>
      </c>
      <c r="AR149" s="9">
        <f t="shared" si="73"/>
        <v>-180</v>
      </c>
      <c r="AS149" s="9">
        <f t="shared" si="73"/>
        <v>-180</v>
      </c>
      <c r="AT149" s="9">
        <f t="shared" si="73"/>
        <v>-180</v>
      </c>
      <c r="AU149" s="9">
        <f t="shared" si="73"/>
        <v>-180</v>
      </c>
      <c r="AV149" s="9">
        <f t="shared" si="73"/>
        <v>-180</v>
      </c>
      <c r="AW149" s="9">
        <f t="shared" si="73"/>
        <v>-180</v>
      </c>
      <c r="AX149" s="9">
        <f t="shared" si="73"/>
        <v>0</v>
      </c>
      <c r="AY149" s="9">
        <f t="shared" si="73"/>
        <v>0</v>
      </c>
      <c r="AZ149" s="9">
        <f t="shared" si="73"/>
        <v>0</v>
      </c>
      <c r="BA149" s="9">
        <f t="shared" si="73"/>
        <v>0</v>
      </c>
      <c r="BB149" s="9">
        <f t="shared" si="73"/>
        <v>0</v>
      </c>
      <c r="BC149" s="9">
        <f t="shared" si="73"/>
        <v>0</v>
      </c>
      <c r="BD149" s="9">
        <f t="shared" si="73"/>
        <v>0</v>
      </c>
      <c r="BE149" s="9">
        <f t="shared" si="73"/>
        <v>0</v>
      </c>
      <c r="BF149" s="9">
        <f t="shared" si="73"/>
        <v>0</v>
      </c>
      <c r="BG149" s="9">
        <f t="shared" si="73"/>
        <v>0</v>
      </c>
      <c r="BH149" s="9">
        <f t="shared" si="73"/>
        <v>0</v>
      </c>
      <c r="BI149" s="9">
        <f t="shared" si="73"/>
        <v>0</v>
      </c>
      <c r="BJ149" s="9">
        <f t="shared" si="73"/>
        <v>0</v>
      </c>
      <c r="BK149" s="9">
        <f t="shared" si="73"/>
        <v>0</v>
      </c>
      <c r="BL149" s="9">
        <f t="shared" si="73"/>
        <v>0</v>
      </c>
      <c r="BM149" s="9">
        <f t="shared" si="73"/>
        <v>0</v>
      </c>
      <c r="BN149" s="9">
        <f t="shared" si="73"/>
        <v>0</v>
      </c>
      <c r="BO149" s="9">
        <f t="shared" si="73"/>
        <v>0</v>
      </c>
      <c r="BP149" s="9">
        <f t="shared" si="73"/>
        <v>0</v>
      </c>
      <c r="BQ149" s="9">
        <f t="shared" si="73"/>
        <v>0</v>
      </c>
      <c r="BR149" s="9">
        <f t="shared" si="73"/>
        <v>0</v>
      </c>
    </row>
    <row r="150" spans="1:73" ht="6" customHeight="1" x14ac:dyDescent="0.25">
      <c r="C150" s="60"/>
      <c r="D150" s="8"/>
      <c r="E150" s="6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9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9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9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9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9"/>
    </row>
    <row r="151" spans="1:73" x14ac:dyDescent="0.25">
      <c r="A151" s="249"/>
      <c r="C151" s="9" t="s">
        <v>187</v>
      </c>
      <c r="D151" s="2"/>
      <c r="E151" s="6"/>
      <c r="F151" s="6"/>
      <c r="G151" s="6"/>
      <c r="H151" s="6"/>
      <c r="I151" s="6"/>
      <c r="V151" s="59"/>
      <c r="AH151" s="59"/>
      <c r="AT151" s="59"/>
      <c r="BF151" s="59"/>
      <c r="BR151" s="59"/>
    </row>
    <row r="152" spans="1:73" s="10" customFormat="1" hidden="1" x14ac:dyDescent="0.25">
      <c r="A152" s="246"/>
      <c r="B152" s="246"/>
      <c r="C152" s="9" t="s">
        <v>57</v>
      </c>
      <c r="D152" s="8"/>
      <c r="E152" s="9"/>
      <c r="F152" s="9"/>
      <c r="G152" s="9"/>
      <c r="H152" s="9"/>
      <c r="I152" s="143"/>
      <c r="J152" s="7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9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9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9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9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9"/>
    </row>
    <row r="153" spans="1:73" hidden="1" x14ac:dyDescent="0.25">
      <c r="C153" s="67" t="str">
        <f>C7</f>
        <v>Construction</v>
      </c>
      <c r="D153" s="8"/>
      <c r="E153" s="68">
        <f t="shared" ref="E153:E186" si="74">SUM(K153:V153)</f>
        <v>0</v>
      </c>
      <c r="F153" s="68">
        <f t="shared" ref="F153:F186" si="75">SUM(W153:AH153)</f>
        <v>0</v>
      </c>
      <c r="G153" s="68">
        <f t="shared" ref="G153:G186" si="76">SUM(AI153:AT153)</f>
        <v>0</v>
      </c>
      <c r="H153" s="68">
        <f t="shared" ref="H153:H186" si="77">SUM(AU153:BF153)</f>
        <v>120</v>
      </c>
      <c r="I153" s="68">
        <f t="shared" ref="I153:I186" si="78">SUM(BG153:BR153)</f>
        <v>0</v>
      </c>
      <c r="K153" s="69" cm="1">
        <f t="array" ref="K153">IF(INDEX(CapexSalvageMonth,ROW()-152)=K$3,INDEX(CapexSalvageAmount,ROW()-152),0)</f>
        <v>0</v>
      </c>
      <c r="L153" s="70" cm="1">
        <f t="array" ref="L153">IF(INDEX(CapexSalvageMonth,ROW()-152)=L$3,INDEX(CapexSalvageAmount,ROW()-152),0)</f>
        <v>0</v>
      </c>
      <c r="M153" s="70" cm="1">
        <f t="array" ref="M153">IF(INDEX(CapexSalvageMonth,ROW()-152)=M$3,INDEX(CapexSalvageAmount,ROW()-152),0)</f>
        <v>0</v>
      </c>
      <c r="N153" s="70" cm="1">
        <f t="array" ref="N153">IF(INDEX(CapexSalvageMonth,ROW()-152)=N$3,INDEX(CapexSalvageAmount,ROW()-152),0)</f>
        <v>0</v>
      </c>
      <c r="O153" s="70" cm="1">
        <f t="array" ref="O153">IF(INDEX(CapexSalvageMonth,ROW()-152)=O$3,INDEX(CapexSalvageAmount,ROW()-152),0)</f>
        <v>0</v>
      </c>
      <c r="P153" s="70" cm="1">
        <f t="array" ref="P153">IF(INDEX(CapexSalvageMonth,ROW()-152)=P$3,INDEX(CapexSalvageAmount,ROW()-152),0)</f>
        <v>0</v>
      </c>
      <c r="Q153" s="70" cm="1">
        <f t="array" ref="Q153">IF(INDEX(CapexSalvageMonth,ROW()-152)=Q$3,INDEX(CapexSalvageAmount,ROW()-152),0)</f>
        <v>0</v>
      </c>
      <c r="R153" s="70" cm="1">
        <f t="array" ref="R153">IF(INDEX(CapexSalvageMonth,ROW()-152)=R$3,INDEX(CapexSalvageAmount,ROW()-152),0)</f>
        <v>0</v>
      </c>
      <c r="S153" s="70" cm="1">
        <f t="array" ref="S153">IF(INDEX(CapexSalvageMonth,ROW()-152)=S$3,INDEX(CapexSalvageAmount,ROW()-152),0)</f>
        <v>0</v>
      </c>
      <c r="T153" s="70" cm="1">
        <f t="array" ref="T153">IF(INDEX(CapexSalvageMonth,ROW()-152)=T$3,INDEX(CapexSalvageAmount,ROW()-152),0)</f>
        <v>0</v>
      </c>
      <c r="U153" s="70" cm="1">
        <f t="array" ref="U153">IF(INDEX(CapexSalvageMonth,ROW()-152)=U$3,INDEX(CapexSalvageAmount,ROW()-152),0)</f>
        <v>0</v>
      </c>
      <c r="V153" s="71" cm="1">
        <f t="array" ref="V153">IF(INDEX(CapexSalvageMonth,ROW()-152)=V$3,INDEX(CapexSalvageAmount,ROW()-152),0)</f>
        <v>0</v>
      </c>
      <c r="W153" s="69" cm="1">
        <f t="array" ref="W153">IF(INDEX(CapexSalvageMonth,ROW()-152)=W$3,INDEX(CapexSalvageAmount,ROW()-152),0)</f>
        <v>0</v>
      </c>
      <c r="X153" s="70" cm="1">
        <f t="array" ref="X153">IF(INDEX(CapexSalvageMonth,ROW()-152)=X$3,INDEX(CapexSalvageAmount,ROW()-152),0)</f>
        <v>0</v>
      </c>
      <c r="Y153" s="70" cm="1">
        <f t="array" ref="Y153">IF(INDEX(CapexSalvageMonth,ROW()-152)=Y$3,INDEX(CapexSalvageAmount,ROW()-152),0)</f>
        <v>0</v>
      </c>
      <c r="Z153" s="70" cm="1">
        <f t="array" ref="Z153">IF(INDEX(CapexSalvageMonth,ROW()-152)=Z$3,INDEX(CapexSalvageAmount,ROW()-152),0)</f>
        <v>0</v>
      </c>
      <c r="AA153" s="70" cm="1">
        <f t="array" ref="AA153">IF(INDEX(CapexSalvageMonth,ROW()-152)=AA$3,INDEX(CapexSalvageAmount,ROW()-152),0)</f>
        <v>0</v>
      </c>
      <c r="AB153" s="70" cm="1">
        <f t="array" ref="AB153">IF(INDEX(CapexSalvageMonth,ROW()-152)=AB$3,INDEX(CapexSalvageAmount,ROW()-152),0)</f>
        <v>0</v>
      </c>
      <c r="AC153" s="70" cm="1">
        <f t="array" ref="AC153">IF(INDEX(CapexSalvageMonth,ROW()-152)=AC$3,INDEX(CapexSalvageAmount,ROW()-152),0)</f>
        <v>0</v>
      </c>
      <c r="AD153" s="70" cm="1">
        <f t="array" ref="AD153">IF(INDEX(CapexSalvageMonth,ROW()-152)=AD$3,INDEX(CapexSalvageAmount,ROW()-152),0)</f>
        <v>0</v>
      </c>
      <c r="AE153" s="70" cm="1">
        <f t="array" ref="AE153">IF(INDEX(CapexSalvageMonth,ROW()-152)=AE$3,INDEX(CapexSalvageAmount,ROW()-152),0)</f>
        <v>0</v>
      </c>
      <c r="AF153" s="70" cm="1">
        <f t="array" ref="AF153">IF(INDEX(CapexSalvageMonth,ROW()-152)=AF$3,INDEX(CapexSalvageAmount,ROW()-152),0)</f>
        <v>0</v>
      </c>
      <c r="AG153" s="70" cm="1">
        <f t="array" ref="AG153">IF(INDEX(CapexSalvageMonth,ROW()-152)=AG$3,INDEX(CapexSalvageAmount,ROW()-152),0)</f>
        <v>0</v>
      </c>
      <c r="AH153" s="71" cm="1">
        <f t="array" ref="AH153">IF(INDEX(CapexSalvageMonth,ROW()-152)=AH$3,INDEX(CapexSalvageAmount,ROW()-152),0)</f>
        <v>0</v>
      </c>
      <c r="AI153" s="69" cm="1">
        <f t="array" ref="AI153">IF(INDEX(CapexSalvageMonth,ROW()-152)=AI$3,INDEX(CapexSalvageAmount,ROW()-152),0)</f>
        <v>0</v>
      </c>
      <c r="AJ153" s="70" cm="1">
        <f t="array" ref="AJ153">IF(INDEX(CapexSalvageMonth,ROW()-152)=AJ$3,INDEX(CapexSalvageAmount,ROW()-152),0)</f>
        <v>0</v>
      </c>
      <c r="AK153" s="70" cm="1">
        <f t="array" ref="AK153">IF(INDEX(CapexSalvageMonth,ROW()-152)=AK$3,INDEX(CapexSalvageAmount,ROW()-152),0)</f>
        <v>0</v>
      </c>
      <c r="AL153" s="70" cm="1">
        <f t="array" ref="AL153">IF(INDEX(CapexSalvageMonth,ROW()-152)=AL$3,INDEX(CapexSalvageAmount,ROW()-152),0)</f>
        <v>0</v>
      </c>
      <c r="AM153" s="70" cm="1">
        <f t="array" ref="AM153">IF(INDEX(CapexSalvageMonth,ROW()-152)=AM$3,INDEX(CapexSalvageAmount,ROW()-152),0)</f>
        <v>0</v>
      </c>
      <c r="AN153" s="70" cm="1">
        <f t="array" ref="AN153">IF(INDEX(CapexSalvageMonth,ROW()-152)=AN$3,INDEX(CapexSalvageAmount,ROW()-152),0)</f>
        <v>0</v>
      </c>
      <c r="AO153" s="70" cm="1">
        <f t="array" ref="AO153">IF(INDEX(CapexSalvageMonth,ROW()-152)=AO$3,INDEX(CapexSalvageAmount,ROW()-152),0)</f>
        <v>0</v>
      </c>
      <c r="AP153" s="70" cm="1">
        <f t="array" ref="AP153">IF(INDEX(CapexSalvageMonth,ROW()-152)=AP$3,INDEX(CapexSalvageAmount,ROW()-152),0)</f>
        <v>0</v>
      </c>
      <c r="AQ153" s="70" cm="1">
        <f t="array" ref="AQ153">IF(INDEX(CapexSalvageMonth,ROW()-152)=AQ$3,INDEX(CapexSalvageAmount,ROW()-152),0)</f>
        <v>0</v>
      </c>
      <c r="AR153" s="70" cm="1">
        <f t="array" ref="AR153">IF(INDEX(CapexSalvageMonth,ROW()-152)=AR$3,INDEX(CapexSalvageAmount,ROW()-152),0)</f>
        <v>0</v>
      </c>
      <c r="AS153" s="70" cm="1">
        <f t="array" ref="AS153">IF(INDEX(CapexSalvageMonth,ROW()-152)=AS$3,INDEX(CapexSalvageAmount,ROW()-152),0)</f>
        <v>0</v>
      </c>
      <c r="AT153" s="71" cm="1">
        <f t="array" ref="AT153">IF(INDEX(CapexSalvageMonth,ROW()-152)=AT$3,INDEX(CapexSalvageAmount,ROW()-152),0)</f>
        <v>0</v>
      </c>
      <c r="AU153" s="69" cm="1">
        <f t="array" ref="AU153">IF(INDEX(CapexSalvageMonth,ROW()-152)=AU$3,INDEX(CapexSalvageAmount,ROW()-152),0)</f>
        <v>0</v>
      </c>
      <c r="AV153" s="70" cm="1">
        <f t="array" ref="AV153">IF(INDEX(CapexSalvageMonth,ROW()-152)=AV$3,INDEX(CapexSalvageAmount,ROW()-152),0)</f>
        <v>0</v>
      </c>
      <c r="AW153" s="70" cm="1">
        <f t="array" ref="AW153">IF(INDEX(CapexSalvageMonth,ROW()-152)=AW$3,INDEX(CapexSalvageAmount,ROW()-152),0)</f>
        <v>0</v>
      </c>
      <c r="AX153" s="70" cm="1">
        <f t="array" ref="AX153">IF(INDEX(CapexSalvageMonth,ROW()-152)=AX$3,INDEX(CapexSalvageAmount,ROW()-152),0)</f>
        <v>120</v>
      </c>
      <c r="AY153" s="70" cm="1">
        <f t="array" ref="AY153">IF(INDEX(CapexSalvageMonth,ROW()-152)=AY$3,INDEX(CapexSalvageAmount,ROW()-152),0)</f>
        <v>0</v>
      </c>
      <c r="AZ153" s="70" cm="1">
        <f t="array" ref="AZ153">IF(INDEX(CapexSalvageMonth,ROW()-152)=AZ$3,INDEX(CapexSalvageAmount,ROW()-152),0)</f>
        <v>0</v>
      </c>
      <c r="BA153" s="70" cm="1">
        <f t="array" ref="BA153">IF(INDEX(CapexSalvageMonth,ROW()-152)=BA$3,INDEX(CapexSalvageAmount,ROW()-152),0)</f>
        <v>0</v>
      </c>
      <c r="BB153" s="70" cm="1">
        <f t="array" ref="BB153">IF(INDEX(CapexSalvageMonth,ROW()-152)=BB$3,INDEX(CapexSalvageAmount,ROW()-152),0)</f>
        <v>0</v>
      </c>
      <c r="BC153" s="70" cm="1">
        <f t="array" ref="BC153">IF(INDEX(CapexSalvageMonth,ROW()-152)=BC$3,INDEX(CapexSalvageAmount,ROW()-152),0)</f>
        <v>0</v>
      </c>
      <c r="BD153" s="70" cm="1">
        <f t="array" ref="BD153">IF(INDEX(CapexSalvageMonth,ROW()-152)=BD$3,INDEX(CapexSalvageAmount,ROW()-152),0)</f>
        <v>0</v>
      </c>
      <c r="BE153" s="70" cm="1">
        <f t="array" ref="BE153">IF(INDEX(CapexSalvageMonth,ROW()-152)=BE$3,INDEX(CapexSalvageAmount,ROW()-152),0)</f>
        <v>0</v>
      </c>
      <c r="BF153" s="71" cm="1">
        <f t="array" ref="BF153">IF(INDEX(CapexSalvageMonth,ROW()-152)=BF$3,INDEX(CapexSalvageAmount,ROW()-152),0)</f>
        <v>0</v>
      </c>
      <c r="BG153" s="69" cm="1">
        <f t="array" ref="BG153">IF(INDEX(CapexSalvageMonth,ROW()-152)=BG$3,INDEX(CapexSalvageAmount,ROW()-152),0)</f>
        <v>0</v>
      </c>
      <c r="BH153" s="70" cm="1">
        <f t="array" ref="BH153">IF(INDEX(CapexSalvageMonth,ROW()-152)=BH$3,INDEX(CapexSalvageAmount,ROW()-152),0)</f>
        <v>0</v>
      </c>
      <c r="BI153" s="70" cm="1">
        <f t="array" ref="BI153">IF(INDEX(CapexSalvageMonth,ROW()-152)=BI$3,INDEX(CapexSalvageAmount,ROW()-152),0)</f>
        <v>0</v>
      </c>
      <c r="BJ153" s="70" cm="1">
        <f t="array" ref="BJ153">IF(INDEX(CapexSalvageMonth,ROW()-152)=BJ$3,INDEX(CapexSalvageAmount,ROW()-152),0)</f>
        <v>0</v>
      </c>
      <c r="BK153" s="70" cm="1">
        <f t="array" ref="BK153">IF(INDEX(CapexSalvageMonth,ROW()-152)=BK$3,INDEX(CapexSalvageAmount,ROW()-152),0)</f>
        <v>0</v>
      </c>
      <c r="BL153" s="70" cm="1">
        <f t="array" ref="BL153">IF(INDEX(CapexSalvageMonth,ROW()-152)=BL$3,INDEX(CapexSalvageAmount,ROW()-152),0)</f>
        <v>0</v>
      </c>
      <c r="BM153" s="70" cm="1">
        <f t="array" ref="BM153">IF(INDEX(CapexSalvageMonth,ROW()-152)=BM$3,INDEX(CapexSalvageAmount,ROW()-152),0)</f>
        <v>0</v>
      </c>
      <c r="BN153" s="70" cm="1">
        <f t="array" ref="BN153">IF(INDEX(CapexSalvageMonth,ROW()-152)=BN$3,INDEX(CapexSalvageAmount,ROW()-152),0)</f>
        <v>0</v>
      </c>
      <c r="BO153" s="70" cm="1">
        <f t="array" ref="BO153">IF(INDEX(CapexSalvageMonth,ROW()-152)=BO$3,INDEX(CapexSalvageAmount,ROW()-152),0)</f>
        <v>0</v>
      </c>
      <c r="BP153" s="70" cm="1">
        <f t="array" ref="BP153">IF(INDEX(CapexSalvageMonth,ROW()-152)=BP$3,INDEX(CapexSalvageAmount,ROW()-152),0)</f>
        <v>0</v>
      </c>
      <c r="BQ153" s="70" cm="1">
        <f t="array" ref="BQ153">IF(INDEX(CapexSalvageMonth,ROW()-152)=BQ$3,INDEX(CapexSalvageAmount,ROW()-152),0)</f>
        <v>0</v>
      </c>
      <c r="BR153" s="71" cm="1">
        <f t="array" ref="BR153">IF(INDEX(CapexSalvageMonth,ROW()-152)=BR$3,INDEX(CapexSalvageAmount,ROW()-152),0)</f>
        <v>0</v>
      </c>
    </row>
    <row r="154" spans="1:73" hidden="1" x14ac:dyDescent="0.25">
      <c r="C154" s="72" t="str">
        <f t="shared" ref="C154:C178" si="79">C8</f>
        <v>Machine</v>
      </c>
      <c r="E154" s="73">
        <f t="shared" si="74"/>
        <v>0</v>
      </c>
      <c r="F154" s="73">
        <f t="shared" si="75"/>
        <v>0</v>
      </c>
      <c r="G154" s="73">
        <f t="shared" si="76"/>
        <v>0</v>
      </c>
      <c r="H154" s="73">
        <f t="shared" si="77"/>
        <v>0</v>
      </c>
      <c r="I154" s="73">
        <f t="shared" si="78"/>
        <v>0</v>
      </c>
      <c r="K154" s="74" cm="1">
        <f t="array" ref="K154">IF(INDEX(CapexSalvageMonth,ROW()-152)=K$3,INDEX(CapexSalvageAmount,ROW()-152),0)</f>
        <v>0</v>
      </c>
      <c r="L154" s="75" cm="1">
        <f t="array" ref="L154">IF(INDEX(CapexSalvageMonth,ROW()-152)=L$3,INDEX(CapexSalvageAmount,ROW()-152),0)</f>
        <v>0</v>
      </c>
      <c r="M154" s="75" cm="1">
        <f t="array" ref="M154">IF(INDEX(CapexSalvageMonth,ROW()-152)=M$3,INDEX(CapexSalvageAmount,ROW()-152),0)</f>
        <v>0</v>
      </c>
      <c r="N154" s="75" cm="1">
        <f t="array" ref="N154">IF(INDEX(CapexSalvageMonth,ROW()-152)=N$3,INDEX(CapexSalvageAmount,ROW()-152),0)</f>
        <v>0</v>
      </c>
      <c r="O154" s="75" cm="1">
        <f t="array" ref="O154">IF(INDEX(CapexSalvageMonth,ROW()-152)=O$3,INDEX(CapexSalvageAmount,ROW()-152),0)</f>
        <v>0</v>
      </c>
      <c r="P154" s="75" cm="1">
        <f t="array" ref="P154">IF(INDEX(CapexSalvageMonth,ROW()-152)=P$3,INDEX(CapexSalvageAmount,ROW()-152),0)</f>
        <v>0</v>
      </c>
      <c r="Q154" s="75" cm="1">
        <f t="array" ref="Q154">IF(INDEX(CapexSalvageMonth,ROW()-152)=Q$3,INDEX(CapexSalvageAmount,ROW()-152),0)</f>
        <v>0</v>
      </c>
      <c r="R154" s="75" cm="1">
        <f t="array" ref="R154">IF(INDEX(CapexSalvageMonth,ROW()-152)=R$3,INDEX(CapexSalvageAmount,ROW()-152),0)</f>
        <v>0</v>
      </c>
      <c r="S154" s="75" cm="1">
        <f t="array" ref="S154">IF(INDEX(CapexSalvageMonth,ROW()-152)=S$3,INDEX(CapexSalvageAmount,ROW()-152),0)</f>
        <v>0</v>
      </c>
      <c r="T154" s="75" cm="1">
        <f t="array" ref="T154">IF(INDEX(CapexSalvageMonth,ROW()-152)=T$3,INDEX(CapexSalvageAmount,ROW()-152),0)</f>
        <v>0</v>
      </c>
      <c r="U154" s="75" cm="1">
        <f t="array" ref="U154">IF(INDEX(CapexSalvageMonth,ROW()-152)=U$3,INDEX(CapexSalvageAmount,ROW()-152),0)</f>
        <v>0</v>
      </c>
      <c r="V154" s="76" cm="1">
        <f t="array" ref="V154">IF(INDEX(CapexSalvageMonth,ROW()-152)=V$3,INDEX(CapexSalvageAmount,ROW()-152),0)</f>
        <v>0</v>
      </c>
      <c r="W154" s="74" cm="1">
        <f t="array" ref="W154">IF(INDEX(CapexSalvageMonth,ROW()-152)=W$3,INDEX(CapexSalvageAmount,ROW()-152),0)</f>
        <v>0</v>
      </c>
      <c r="X154" s="75" cm="1">
        <f t="array" ref="X154">IF(INDEX(CapexSalvageMonth,ROW()-152)=X$3,INDEX(CapexSalvageAmount,ROW()-152),0)</f>
        <v>0</v>
      </c>
      <c r="Y154" s="75" cm="1">
        <f t="array" ref="Y154">IF(INDEX(CapexSalvageMonth,ROW()-152)=Y$3,INDEX(CapexSalvageAmount,ROW()-152),0)</f>
        <v>0</v>
      </c>
      <c r="Z154" s="75" cm="1">
        <f t="array" ref="Z154">IF(INDEX(CapexSalvageMonth,ROW()-152)=Z$3,INDEX(CapexSalvageAmount,ROW()-152),0)</f>
        <v>0</v>
      </c>
      <c r="AA154" s="75" cm="1">
        <f t="array" ref="AA154">IF(INDEX(CapexSalvageMonth,ROW()-152)=AA$3,INDEX(CapexSalvageAmount,ROW()-152),0)</f>
        <v>0</v>
      </c>
      <c r="AB154" s="75" cm="1">
        <f t="array" ref="AB154">IF(INDEX(CapexSalvageMonth,ROW()-152)=AB$3,INDEX(CapexSalvageAmount,ROW()-152),0)</f>
        <v>0</v>
      </c>
      <c r="AC154" s="75" cm="1">
        <f t="array" ref="AC154">IF(INDEX(CapexSalvageMonth,ROW()-152)=AC$3,INDEX(CapexSalvageAmount,ROW()-152),0)</f>
        <v>0</v>
      </c>
      <c r="AD154" s="75" cm="1">
        <f t="array" ref="AD154">IF(INDEX(CapexSalvageMonth,ROW()-152)=AD$3,INDEX(CapexSalvageAmount,ROW()-152),0)</f>
        <v>0</v>
      </c>
      <c r="AE154" s="75" cm="1">
        <f t="array" ref="AE154">IF(INDEX(CapexSalvageMonth,ROW()-152)=AE$3,INDEX(CapexSalvageAmount,ROW()-152),0)</f>
        <v>0</v>
      </c>
      <c r="AF154" s="75" cm="1">
        <f t="array" ref="AF154">IF(INDEX(CapexSalvageMonth,ROW()-152)=AF$3,INDEX(CapexSalvageAmount,ROW()-152),0)</f>
        <v>0</v>
      </c>
      <c r="AG154" s="75" cm="1">
        <f t="array" ref="AG154">IF(INDEX(CapexSalvageMonth,ROW()-152)=AG$3,INDEX(CapexSalvageAmount,ROW()-152),0)</f>
        <v>0</v>
      </c>
      <c r="AH154" s="76" cm="1">
        <f t="array" ref="AH154">IF(INDEX(CapexSalvageMonth,ROW()-152)=AH$3,INDEX(CapexSalvageAmount,ROW()-152),0)</f>
        <v>0</v>
      </c>
      <c r="AI154" s="74" cm="1">
        <f t="array" ref="AI154">IF(INDEX(CapexSalvageMonth,ROW()-152)=AI$3,INDEX(CapexSalvageAmount,ROW()-152),0)</f>
        <v>0</v>
      </c>
      <c r="AJ154" s="75" cm="1">
        <f t="array" ref="AJ154">IF(INDEX(CapexSalvageMonth,ROW()-152)=AJ$3,INDEX(CapexSalvageAmount,ROW()-152),0)</f>
        <v>0</v>
      </c>
      <c r="AK154" s="75" cm="1">
        <f t="array" ref="AK154">IF(INDEX(CapexSalvageMonth,ROW()-152)=AK$3,INDEX(CapexSalvageAmount,ROW()-152),0)</f>
        <v>0</v>
      </c>
      <c r="AL154" s="75" cm="1">
        <f t="array" ref="AL154">IF(INDEX(CapexSalvageMonth,ROW()-152)=AL$3,INDEX(CapexSalvageAmount,ROW()-152),0)</f>
        <v>0</v>
      </c>
      <c r="AM154" s="75" cm="1">
        <f t="array" ref="AM154">IF(INDEX(CapexSalvageMonth,ROW()-152)=AM$3,INDEX(CapexSalvageAmount,ROW()-152),0)</f>
        <v>0</v>
      </c>
      <c r="AN154" s="75" cm="1">
        <f t="array" ref="AN154">IF(INDEX(CapexSalvageMonth,ROW()-152)=AN$3,INDEX(CapexSalvageAmount,ROW()-152),0)</f>
        <v>0</v>
      </c>
      <c r="AO154" s="75" cm="1">
        <f t="array" ref="AO154">IF(INDEX(CapexSalvageMonth,ROW()-152)=AO$3,INDEX(CapexSalvageAmount,ROW()-152),0)</f>
        <v>0</v>
      </c>
      <c r="AP154" s="75" cm="1">
        <f t="array" ref="AP154">IF(INDEX(CapexSalvageMonth,ROW()-152)=AP$3,INDEX(CapexSalvageAmount,ROW()-152),0)</f>
        <v>0</v>
      </c>
      <c r="AQ154" s="75" cm="1">
        <f t="array" ref="AQ154">IF(INDEX(CapexSalvageMonth,ROW()-152)=AQ$3,INDEX(CapexSalvageAmount,ROW()-152),0)</f>
        <v>0</v>
      </c>
      <c r="AR154" s="75" cm="1">
        <f t="array" ref="AR154">IF(INDEX(CapexSalvageMonth,ROW()-152)=AR$3,INDEX(CapexSalvageAmount,ROW()-152),0)</f>
        <v>0</v>
      </c>
      <c r="AS154" s="75" cm="1">
        <f t="array" ref="AS154">IF(INDEX(CapexSalvageMonth,ROW()-152)=AS$3,INDEX(CapexSalvageAmount,ROW()-152),0)</f>
        <v>0</v>
      </c>
      <c r="AT154" s="76" cm="1">
        <f t="array" ref="AT154">IF(INDEX(CapexSalvageMonth,ROW()-152)=AT$3,INDEX(CapexSalvageAmount,ROW()-152),0)</f>
        <v>0</v>
      </c>
      <c r="AU154" s="74" cm="1">
        <f t="array" ref="AU154">IF(INDEX(CapexSalvageMonth,ROW()-152)=AU$3,INDEX(CapexSalvageAmount,ROW()-152),0)</f>
        <v>0</v>
      </c>
      <c r="AV154" s="75" cm="1">
        <f t="array" ref="AV154">IF(INDEX(CapexSalvageMonth,ROW()-152)=AV$3,INDEX(CapexSalvageAmount,ROW()-152),0)</f>
        <v>0</v>
      </c>
      <c r="AW154" s="75" cm="1">
        <f t="array" ref="AW154">IF(INDEX(CapexSalvageMonth,ROW()-152)=AW$3,INDEX(CapexSalvageAmount,ROW()-152),0)</f>
        <v>0</v>
      </c>
      <c r="AX154" s="75" cm="1">
        <f t="array" ref="AX154">IF(INDEX(CapexSalvageMonth,ROW()-152)=AX$3,INDEX(CapexSalvageAmount,ROW()-152),0)</f>
        <v>0</v>
      </c>
      <c r="AY154" s="75" cm="1">
        <f t="array" ref="AY154">IF(INDEX(CapexSalvageMonth,ROW()-152)=AY$3,INDEX(CapexSalvageAmount,ROW()-152),0)</f>
        <v>0</v>
      </c>
      <c r="AZ154" s="75" cm="1">
        <f t="array" ref="AZ154">IF(INDEX(CapexSalvageMonth,ROW()-152)=AZ$3,INDEX(CapexSalvageAmount,ROW()-152),0)</f>
        <v>0</v>
      </c>
      <c r="BA154" s="75" cm="1">
        <f t="array" ref="BA154">IF(INDEX(CapexSalvageMonth,ROW()-152)=BA$3,INDEX(CapexSalvageAmount,ROW()-152),0)</f>
        <v>0</v>
      </c>
      <c r="BB154" s="75" cm="1">
        <f t="array" ref="BB154">IF(INDEX(CapexSalvageMonth,ROW()-152)=BB$3,INDEX(CapexSalvageAmount,ROW()-152),0)</f>
        <v>0</v>
      </c>
      <c r="BC154" s="75" cm="1">
        <f t="array" ref="BC154">IF(INDEX(CapexSalvageMonth,ROW()-152)=BC$3,INDEX(CapexSalvageAmount,ROW()-152),0)</f>
        <v>0</v>
      </c>
      <c r="BD154" s="75" cm="1">
        <f t="array" ref="BD154">IF(INDEX(CapexSalvageMonth,ROW()-152)=BD$3,INDEX(CapexSalvageAmount,ROW()-152),0)</f>
        <v>0</v>
      </c>
      <c r="BE154" s="75" cm="1">
        <f t="array" ref="BE154">IF(INDEX(CapexSalvageMonth,ROW()-152)=BE$3,INDEX(CapexSalvageAmount,ROW()-152),0)</f>
        <v>0</v>
      </c>
      <c r="BF154" s="76" cm="1">
        <f t="array" ref="BF154">IF(INDEX(CapexSalvageMonth,ROW()-152)=BF$3,INDEX(CapexSalvageAmount,ROW()-152),0)</f>
        <v>0</v>
      </c>
      <c r="BG154" s="74" cm="1">
        <f t="array" ref="BG154">IF(INDEX(CapexSalvageMonth,ROW()-152)=BG$3,INDEX(CapexSalvageAmount,ROW()-152),0)</f>
        <v>0</v>
      </c>
      <c r="BH154" s="75" cm="1">
        <f t="array" ref="BH154">IF(INDEX(CapexSalvageMonth,ROW()-152)=BH$3,INDEX(CapexSalvageAmount,ROW()-152),0)</f>
        <v>0</v>
      </c>
      <c r="BI154" s="75" cm="1">
        <f t="array" ref="BI154">IF(INDEX(CapexSalvageMonth,ROW()-152)=BI$3,INDEX(CapexSalvageAmount,ROW()-152),0)</f>
        <v>0</v>
      </c>
      <c r="BJ154" s="75" cm="1">
        <f t="array" ref="BJ154">IF(INDEX(CapexSalvageMonth,ROW()-152)=BJ$3,INDEX(CapexSalvageAmount,ROW()-152),0)</f>
        <v>0</v>
      </c>
      <c r="BK154" s="75" cm="1">
        <f t="array" ref="BK154">IF(INDEX(CapexSalvageMonth,ROW()-152)=BK$3,INDEX(CapexSalvageAmount,ROW()-152),0)</f>
        <v>0</v>
      </c>
      <c r="BL154" s="75" cm="1">
        <f t="array" ref="BL154">IF(INDEX(CapexSalvageMonth,ROW()-152)=BL$3,INDEX(CapexSalvageAmount,ROW()-152),0)</f>
        <v>0</v>
      </c>
      <c r="BM154" s="75" cm="1">
        <f t="array" ref="BM154">IF(INDEX(CapexSalvageMonth,ROW()-152)=BM$3,INDEX(CapexSalvageAmount,ROW()-152),0)</f>
        <v>0</v>
      </c>
      <c r="BN154" s="75" cm="1">
        <f t="array" ref="BN154">IF(INDEX(CapexSalvageMonth,ROW()-152)=BN$3,INDEX(CapexSalvageAmount,ROW()-152),0)</f>
        <v>0</v>
      </c>
      <c r="BO154" s="75" cm="1">
        <f t="array" ref="BO154">IF(INDEX(CapexSalvageMonth,ROW()-152)=BO$3,INDEX(CapexSalvageAmount,ROW()-152),0)</f>
        <v>0</v>
      </c>
      <c r="BP154" s="75" cm="1">
        <f t="array" ref="BP154">IF(INDEX(CapexSalvageMonth,ROW()-152)=BP$3,INDEX(CapexSalvageAmount,ROW()-152),0)</f>
        <v>0</v>
      </c>
      <c r="BQ154" s="75" cm="1">
        <f t="array" ref="BQ154">IF(INDEX(CapexSalvageMonth,ROW()-152)=BQ$3,INDEX(CapexSalvageAmount,ROW()-152),0)</f>
        <v>0</v>
      </c>
      <c r="BR154" s="76" cm="1">
        <f t="array" ref="BR154">IF(INDEX(CapexSalvageMonth,ROW()-152)=BR$3,INDEX(CapexSalvageAmount,ROW()-152),0)</f>
        <v>0</v>
      </c>
    </row>
    <row r="155" spans="1:73" hidden="1" x14ac:dyDescent="0.25">
      <c r="C155" s="72" t="str">
        <f t="shared" si="79"/>
        <v>Land</v>
      </c>
      <c r="E155" s="73">
        <f t="shared" si="74"/>
        <v>0</v>
      </c>
      <c r="F155" s="73">
        <f t="shared" si="75"/>
        <v>0</v>
      </c>
      <c r="G155" s="73">
        <f t="shared" si="76"/>
        <v>0</v>
      </c>
      <c r="H155" s="73">
        <f t="shared" si="77"/>
        <v>0</v>
      </c>
      <c r="I155" s="73">
        <f t="shared" si="78"/>
        <v>800</v>
      </c>
      <c r="K155" s="74" cm="1">
        <f t="array" ref="K155">IF(INDEX(CapexSalvageMonth,ROW()-152)=K$3,INDEX(CapexSalvageAmount,ROW()-152),0)</f>
        <v>0</v>
      </c>
      <c r="L155" s="75" cm="1">
        <f t="array" ref="L155">IF(INDEX(CapexSalvageMonth,ROW()-152)=L$3,INDEX(CapexSalvageAmount,ROW()-152),0)</f>
        <v>0</v>
      </c>
      <c r="M155" s="75" cm="1">
        <f t="array" ref="M155">IF(INDEX(CapexSalvageMonth,ROW()-152)=M$3,INDEX(CapexSalvageAmount,ROW()-152),0)</f>
        <v>0</v>
      </c>
      <c r="N155" s="75" cm="1">
        <f t="array" ref="N155">IF(INDEX(CapexSalvageMonth,ROW()-152)=N$3,INDEX(CapexSalvageAmount,ROW()-152),0)</f>
        <v>0</v>
      </c>
      <c r="O155" s="75" cm="1">
        <f t="array" ref="O155">IF(INDEX(CapexSalvageMonth,ROW()-152)=O$3,INDEX(CapexSalvageAmount,ROW()-152),0)</f>
        <v>0</v>
      </c>
      <c r="P155" s="75" cm="1">
        <f t="array" ref="P155">IF(INDEX(CapexSalvageMonth,ROW()-152)=P$3,INDEX(CapexSalvageAmount,ROW()-152),0)</f>
        <v>0</v>
      </c>
      <c r="Q155" s="75" cm="1">
        <f t="array" ref="Q155">IF(INDEX(CapexSalvageMonth,ROW()-152)=Q$3,INDEX(CapexSalvageAmount,ROW()-152),0)</f>
        <v>0</v>
      </c>
      <c r="R155" s="75" cm="1">
        <f t="array" ref="R155">IF(INDEX(CapexSalvageMonth,ROW()-152)=R$3,INDEX(CapexSalvageAmount,ROW()-152),0)</f>
        <v>0</v>
      </c>
      <c r="S155" s="75" cm="1">
        <f t="array" ref="S155">IF(INDEX(CapexSalvageMonth,ROW()-152)=S$3,INDEX(CapexSalvageAmount,ROW()-152),0)</f>
        <v>0</v>
      </c>
      <c r="T155" s="75" cm="1">
        <f t="array" ref="T155">IF(INDEX(CapexSalvageMonth,ROW()-152)=T$3,INDEX(CapexSalvageAmount,ROW()-152),0)</f>
        <v>0</v>
      </c>
      <c r="U155" s="75" cm="1">
        <f t="array" ref="U155">IF(INDEX(CapexSalvageMonth,ROW()-152)=U$3,INDEX(CapexSalvageAmount,ROW()-152),0)</f>
        <v>0</v>
      </c>
      <c r="V155" s="76" cm="1">
        <f t="array" ref="V155">IF(INDEX(CapexSalvageMonth,ROW()-152)=V$3,INDEX(CapexSalvageAmount,ROW()-152),0)</f>
        <v>0</v>
      </c>
      <c r="W155" s="74" cm="1">
        <f t="array" ref="W155">IF(INDEX(CapexSalvageMonth,ROW()-152)=W$3,INDEX(CapexSalvageAmount,ROW()-152),0)</f>
        <v>0</v>
      </c>
      <c r="X155" s="75" cm="1">
        <f t="array" ref="X155">IF(INDEX(CapexSalvageMonth,ROW()-152)=X$3,INDEX(CapexSalvageAmount,ROW()-152),0)</f>
        <v>0</v>
      </c>
      <c r="Y155" s="75" cm="1">
        <f t="array" ref="Y155">IF(INDEX(CapexSalvageMonth,ROW()-152)=Y$3,INDEX(CapexSalvageAmount,ROW()-152),0)</f>
        <v>0</v>
      </c>
      <c r="Z155" s="75" cm="1">
        <f t="array" ref="Z155">IF(INDEX(CapexSalvageMonth,ROW()-152)=Z$3,INDEX(CapexSalvageAmount,ROW()-152),0)</f>
        <v>0</v>
      </c>
      <c r="AA155" s="75" cm="1">
        <f t="array" ref="AA155">IF(INDEX(CapexSalvageMonth,ROW()-152)=AA$3,INDEX(CapexSalvageAmount,ROW()-152),0)</f>
        <v>0</v>
      </c>
      <c r="AB155" s="75" cm="1">
        <f t="array" ref="AB155">IF(INDEX(CapexSalvageMonth,ROW()-152)=AB$3,INDEX(CapexSalvageAmount,ROW()-152),0)</f>
        <v>0</v>
      </c>
      <c r="AC155" s="75" cm="1">
        <f t="array" ref="AC155">IF(INDEX(CapexSalvageMonth,ROW()-152)=AC$3,INDEX(CapexSalvageAmount,ROW()-152),0)</f>
        <v>0</v>
      </c>
      <c r="AD155" s="75" cm="1">
        <f t="array" ref="AD155">IF(INDEX(CapexSalvageMonth,ROW()-152)=AD$3,INDEX(CapexSalvageAmount,ROW()-152),0)</f>
        <v>0</v>
      </c>
      <c r="AE155" s="75" cm="1">
        <f t="array" ref="AE155">IF(INDEX(CapexSalvageMonth,ROW()-152)=AE$3,INDEX(CapexSalvageAmount,ROW()-152),0)</f>
        <v>0</v>
      </c>
      <c r="AF155" s="75" cm="1">
        <f t="array" ref="AF155">IF(INDEX(CapexSalvageMonth,ROW()-152)=AF$3,INDEX(CapexSalvageAmount,ROW()-152),0)</f>
        <v>0</v>
      </c>
      <c r="AG155" s="75" cm="1">
        <f t="array" ref="AG155">IF(INDEX(CapexSalvageMonth,ROW()-152)=AG$3,INDEX(CapexSalvageAmount,ROW()-152),0)</f>
        <v>0</v>
      </c>
      <c r="AH155" s="76" cm="1">
        <f t="array" ref="AH155">IF(INDEX(CapexSalvageMonth,ROW()-152)=AH$3,INDEX(CapexSalvageAmount,ROW()-152),0)</f>
        <v>0</v>
      </c>
      <c r="AI155" s="74" cm="1">
        <f t="array" ref="AI155">IF(INDEX(CapexSalvageMonth,ROW()-152)=AI$3,INDEX(CapexSalvageAmount,ROW()-152),0)</f>
        <v>0</v>
      </c>
      <c r="AJ155" s="75" cm="1">
        <f t="array" ref="AJ155">IF(INDEX(CapexSalvageMonth,ROW()-152)=AJ$3,INDEX(CapexSalvageAmount,ROW()-152),0)</f>
        <v>0</v>
      </c>
      <c r="AK155" s="75" cm="1">
        <f t="array" ref="AK155">IF(INDEX(CapexSalvageMonth,ROW()-152)=AK$3,INDEX(CapexSalvageAmount,ROW()-152),0)</f>
        <v>0</v>
      </c>
      <c r="AL155" s="75" cm="1">
        <f t="array" ref="AL155">IF(INDEX(CapexSalvageMonth,ROW()-152)=AL$3,INDEX(CapexSalvageAmount,ROW()-152),0)</f>
        <v>0</v>
      </c>
      <c r="AM155" s="75" cm="1">
        <f t="array" ref="AM155">IF(INDEX(CapexSalvageMonth,ROW()-152)=AM$3,INDEX(CapexSalvageAmount,ROW()-152),0)</f>
        <v>0</v>
      </c>
      <c r="AN155" s="75" cm="1">
        <f t="array" ref="AN155">IF(INDEX(CapexSalvageMonth,ROW()-152)=AN$3,INDEX(CapexSalvageAmount,ROW()-152),0)</f>
        <v>0</v>
      </c>
      <c r="AO155" s="75" cm="1">
        <f t="array" ref="AO155">IF(INDEX(CapexSalvageMonth,ROW()-152)=AO$3,INDEX(CapexSalvageAmount,ROW()-152),0)</f>
        <v>0</v>
      </c>
      <c r="AP155" s="75" cm="1">
        <f t="array" ref="AP155">IF(INDEX(CapexSalvageMonth,ROW()-152)=AP$3,INDEX(CapexSalvageAmount,ROW()-152),0)</f>
        <v>0</v>
      </c>
      <c r="AQ155" s="75" cm="1">
        <f t="array" ref="AQ155">IF(INDEX(CapexSalvageMonth,ROW()-152)=AQ$3,INDEX(CapexSalvageAmount,ROW()-152),0)</f>
        <v>0</v>
      </c>
      <c r="AR155" s="75" cm="1">
        <f t="array" ref="AR155">IF(INDEX(CapexSalvageMonth,ROW()-152)=AR$3,INDEX(CapexSalvageAmount,ROW()-152),0)</f>
        <v>0</v>
      </c>
      <c r="AS155" s="75" cm="1">
        <f t="array" ref="AS155">IF(INDEX(CapexSalvageMonth,ROW()-152)=AS$3,INDEX(CapexSalvageAmount,ROW()-152),0)</f>
        <v>0</v>
      </c>
      <c r="AT155" s="76" cm="1">
        <f t="array" ref="AT155">IF(INDEX(CapexSalvageMonth,ROW()-152)=AT$3,INDEX(CapexSalvageAmount,ROW()-152),0)</f>
        <v>0</v>
      </c>
      <c r="AU155" s="74" cm="1">
        <f t="array" ref="AU155">IF(INDEX(CapexSalvageMonth,ROW()-152)=AU$3,INDEX(CapexSalvageAmount,ROW()-152),0)</f>
        <v>0</v>
      </c>
      <c r="AV155" s="75" cm="1">
        <f t="array" ref="AV155">IF(INDEX(CapexSalvageMonth,ROW()-152)=AV$3,INDEX(CapexSalvageAmount,ROW()-152),0)</f>
        <v>0</v>
      </c>
      <c r="AW155" s="75" cm="1">
        <f t="array" ref="AW155">IF(INDEX(CapexSalvageMonth,ROW()-152)=AW$3,INDEX(CapexSalvageAmount,ROW()-152),0)</f>
        <v>0</v>
      </c>
      <c r="AX155" s="75" cm="1">
        <f t="array" ref="AX155">IF(INDEX(CapexSalvageMonth,ROW()-152)=AX$3,INDEX(CapexSalvageAmount,ROW()-152),0)</f>
        <v>0</v>
      </c>
      <c r="AY155" s="75" cm="1">
        <f t="array" ref="AY155">IF(INDEX(CapexSalvageMonth,ROW()-152)=AY$3,INDEX(CapexSalvageAmount,ROW()-152),0)</f>
        <v>0</v>
      </c>
      <c r="AZ155" s="75" cm="1">
        <f t="array" ref="AZ155">IF(INDEX(CapexSalvageMonth,ROW()-152)=AZ$3,INDEX(CapexSalvageAmount,ROW()-152),0)</f>
        <v>0</v>
      </c>
      <c r="BA155" s="75" cm="1">
        <f t="array" ref="BA155">IF(INDEX(CapexSalvageMonth,ROW()-152)=BA$3,INDEX(CapexSalvageAmount,ROW()-152),0)</f>
        <v>0</v>
      </c>
      <c r="BB155" s="75" cm="1">
        <f t="array" ref="BB155">IF(INDEX(CapexSalvageMonth,ROW()-152)=BB$3,INDEX(CapexSalvageAmount,ROW()-152),0)</f>
        <v>0</v>
      </c>
      <c r="BC155" s="75" cm="1">
        <f t="array" ref="BC155">IF(INDEX(CapexSalvageMonth,ROW()-152)=BC$3,INDEX(CapexSalvageAmount,ROW()-152),0)</f>
        <v>0</v>
      </c>
      <c r="BD155" s="75" cm="1">
        <f t="array" ref="BD155">IF(INDEX(CapexSalvageMonth,ROW()-152)=BD$3,INDEX(CapexSalvageAmount,ROW()-152),0)</f>
        <v>0</v>
      </c>
      <c r="BE155" s="75" cm="1">
        <f t="array" ref="BE155">IF(INDEX(CapexSalvageMonth,ROW()-152)=BE$3,INDEX(CapexSalvageAmount,ROW()-152),0)</f>
        <v>0</v>
      </c>
      <c r="BF155" s="76" cm="1">
        <f t="array" ref="BF155">IF(INDEX(CapexSalvageMonth,ROW()-152)=BF$3,INDEX(CapexSalvageAmount,ROW()-152),0)</f>
        <v>0</v>
      </c>
      <c r="BG155" s="74" cm="1">
        <f t="array" ref="BG155">IF(INDEX(CapexSalvageMonth,ROW()-152)=BG$3,INDEX(CapexSalvageAmount,ROW()-152),0)</f>
        <v>0</v>
      </c>
      <c r="BH155" s="75" cm="1">
        <f t="array" ref="BH155">IF(INDEX(CapexSalvageMonth,ROW()-152)=BH$3,INDEX(CapexSalvageAmount,ROW()-152),0)</f>
        <v>0</v>
      </c>
      <c r="BI155" s="75" cm="1">
        <f t="array" ref="BI155">IF(INDEX(CapexSalvageMonth,ROW()-152)=BI$3,INDEX(CapexSalvageAmount,ROW()-152),0)</f>
        <v>0</v>
      </c>
      <c r="BJ155" s="75" cm="1">
        <f t="array" ref="BJ155">IF(INDEX(CapexSalvageMonth,ROW()-152)=BJ$3,INDEX(CapexSalvageAmount,ROW()-152),0)</f>
        <v>0</v>
      </c>
      <c r="BK155" s="75" cm="1">
        <f t="array" ref="BK155">IF(INDEX(CapexSalvageMonth,ROW()-152)=BK$3,INDEX(CapexSalvageAmount,ROW()-152),0)</f>
        <v>0</v>
      </c>
      <c r="BL155" s="75" cm="1">
        <f t="array" ref="BL155">IF(INDEX(CapexSalvageMonth,ROW()-152)=BL$3,INDEX(CapexSalvageAmount,ROW()-152),0)</f>
        <v>800</v>
      </c>
      <c r="BM155" s="75" cm="1">
        <f t="array" ref="BM155">IF(INDEX(CapexSalvageMonth,ROW()-152)=BM$3,INDEX(CapexSalvageAmount,ROW()-152),0)</f>
        <v>0</v>
      </c>
      <c r="BN155" s="75" cm="1">
        <f t="array" ref="BN155">IF(INDEX(CapexSalvageMonth,ROW()-152)=BN$3,INDEX(CapexSalvageAmount,ROW()-152),0)</f>
        <v>0</v>
      </c>
      <c r="BO155" s="75" cm="1">
        <f t="array" ref="BO155">IF(INDEX(CapexSalvageMonth,ROW()-152)=BO$3,INDEX(CapexSalvageAmount,ROW()-152),0)</f>
        <v>0</v>
      </c>
      <c r="BP155" s="75" cm="1">
        <f t="array" ref="BP155">IF(INDEX(CapexSalvageMonth,ROW()-152)=BP$3,INDEX(CapexSalvageAmount,ROW()-152),0)</f>
        <v>0</v>
      </c>
      <c r="BQ155" s="75" cm="1">
        <f t="array" ref="BQ155">IF(INDEX(CapexSalvageMonth,ROW()-152)=BQ$3,INDEX(CapexSalvageAmount,ROW()-152),0)</f>
        <v>0</v>
      </c>
      <c r="BR155" s="76" cm="1">
        <f t="array" ref="BR155">IF(INDEX(CapexSalvageMonth,ROW()-152)=BR$3,INDEX(CapexSalvageAmount,ROW()-152),0)</f>
        <v>0</v>
      </c>
    </row>
    <row r="156" spans="1:73" hidden="1" x14ac:dyDescent="0.25">
      <c r="C156" s="72">
        <f t="shared" si="79"/>
        <v>0</v>
      </c>
      <c r="E156" s="73">
        <f t="shared" si="74"/>
        <v>0</v>
      </c>
      <c r="F156" s="73">
        <f t="shared" si="75"/>
        <v>0</v>
      </c>
      <c r="G156" s="73">
        <f t="shared" si="76"/>
        <v>0</v>
      </c>
      <c r="H156" s="73">
        <f t="shared" si="77"/>
        <v>0</v>
      </c>
      <c r="I156" s="73">
        <f t="shared" si="78"/>
        <v>0</v>
      </c>
      <c r="K156" s="74" cm="1">
        <f t="array" ref="K156">IF(INDEX(CapexSalvageMonth,ROW()-152)=K$3,INDEX(CapexSalvageAmount,ROW()-152),0)</f>
        <v>0</v>
      </c>
      <c r="L156" s="75" cm="1">
        <f t="array" ref="L156">IF(INDEX(CapexSalvageMonth,ROW()-152)=L$3,INDEX(CapexSalvageAmount,ROW()-152),0)</f>
        <v>0</v>
      </c>
      <c r="M156" s="75" cm="1">
        <f t="array" ref="M156">IF(INDEX(CapexSalvageMonth,ROW()-152)=M$3,INDEX(CapexSalvageAmount,ROW()-152),0)</f>
        <v>0</v>
      </c>
      <c r="N156" s="75" cm="1">
        <f t="array" ref="N156">IF(INDEX(CapexSalvageMonth,ROW()-152)=N$3,INDEX(CapexSalvageAmount,ROW()-152),0)</f>
        <v>0</v>
      </c>
      <c r="O156" s="75" cm="1">
        <f t="array" ref="O156">IF(INDEX(CapexSalvageMonth,ROW()-152)=O$3,INDEX(CapexSalvageAmount,ROW()-152),0)</f>
        <v>0</v>
      </c>
      <c r="P156" s="75" cm="1">
        <f t="array" ref="P156">IF(INDEX(CapexSalvageMonth,ROW()-152)=P$3,INDEX(CapexSalvageAmount,ROW()-152),0)</f>
        <v>0</v>
      </c>
      <c r="Q156" s="75" cm="1">
        <f t="array" ref="Q156">IF(INDEX(CapexSalvageMonth,ROW()-152)=Q$3,INDEX(CapexSalvageAmount,ROW()-152),0)</f>
        <v>0</v>
      </c>
      <c r="R156" s="75" cm="1">
        <f t="array" ref="R156">IF(INDEX(CapexSalvageMonth,ROW()-152)=R$3,INDEX(CapexSalvageAmount,ROW()-152),0)</f>
        <v>0</v>
      </c>
      <c r="S156" s="75" cm="1">
        <f t="array" ref="S156">IF(INDEX(CapexSalvageMonth,ROW()-152)=S$3,INDEX(CapexSalvageAmount,ROW()-152),0)</f>
        <v>0</v>
      </c>
      <c r="T156" s="75" cm="1">
        <f t="array" ref="T156">IF(INDEX(CapexSalvageMonth,ROW()-152)=T$3,INDEX(CapexSalvageAmount,ROW()-152),0)</f>
        <v>0</v>
      </c>
      <c r="U156" s="75" cm="1">
        <f t="array" ref="U156">IF(INDEX(CapexSalvageMonth,ROW()-152)=U$3,INDEX(CapexSalvageAmount,ROW()-152),0)</f>
        <v>0</v>
      </c>
      <c r="V156" s="76" cm="1">
        <f t="array" ref="V156">IF(INDEX(CapexSalvageMonth,ROW()-152)=V$3,INDEX(CapexSalvageAmount,ROW()-152),0)</f>
        <v>0</v>
      </c>
      <c r="W156" s="74" cm="1">
        <f t="array" ref="W156">IF(INDEX(CapexSalvageMonth,ROW()-152)=W$3,INDEX(CapexSalvageAmount,ROW()-152),0)</f>
        <v>0</v>
      </c>
      <c r="X156" s="75" cm="1">
        <f t="array" ref="X156">IF(INDEX(CapexSalvageMonth,ROW()-152)=X$3,INDEX(CapexSalvageAmount,ROW()-152),0)</f>
        <v>0</v>
      </c>
      <c r="Y156" s="75" cm="1">
        <f t="array" ref="Y156">IF(INDEX(CapexSalvageMonth,ROW()-152)=Y$3,INDEX(CapexSalvageAmount,ROW()-152),0)</f>
        <v>0</v>
      </c>
      <c r="Z156" s="75" cm="1">
        <f t="array" ref="Z156">IF(INDEX(CapexSalvageMonth,ROW()-152)=Z$3,INDEX(CapexSalvageAmount,ROW()-152),0)</f>
        <v>0</v>
      </c>
      <c r="AA156" s="75" cm="1">
        <f t="array" ref="AA156">IF(INDEX(CapexSalvageMonth,ROW()-152)=AA$3,INDEX(CapexSalvageAmount,ROW()-152),0)</f>
        <v>0</v>
      </c>
      <c r="AB156" s="75" cm="1">
        <f t="array" ref="AB156">IF(INDEX(CapexSalvageMonth,ROW()-152)=AB$3,INDEX(CapexSalvageAmount,ROW()-152),0)</f>
        <v>0</v>
      </c>
      <c r="AC156" s="75" cm="1">
        <f t="array" ref="AC156">IF(INDEX(CapexSalvageMonth,ROW()-152)=AC$3,INDEX(CapexSalvageAmount,ROW()-152),0)</f>
        <v>0</v>
      </c>
      <c r="AD156" s="75" cm="1">
        <f t="array" ref="AD156">IF(INDEX(CapexSalvageMonth,ROW()-152)=AD$3,INDEX(CapexSalvageAmount,ROW()-152),0)</f>
        <v>0</v>
      </c>
      <c r="AE156" s="75" cm="1">
        <f t="array" ref="AE156">IF(INDEX(CapexSalvageMonth,ROW()-152)=AE$3,INDEX(CapexSalvageAmount,ROW()-152),0)</f>
        <v>0</v>
      </c>
      <c r="AF156" s="75" cm="1">
        <f t="array" ref="AF156">IF(INDEX(CapexSalvageMonth,ROW()-152)=AF$3,INDEX(CapexSalvageAmount,ROW()-152),0)</f>
        <v>0</v>
      </c>
      <c r="AG156" s="75" cm="1">
        <f t="array" ref="AG156">IF(INDEX(CapexSalvageMonth,ROW()-152)=AG$3,INDEX(CapexSalvageAmount,ROW()-152),0)</f>
        <v>0</v>
      </c>
      <c r="AH156" s="76" cm="1">
        <f t="array" ref="AH156">IF(INDEX(CapexSalvageMonth,ROW()-152)=AH$3,INDEX(CapexSalvageAmount,ROW()-152),0)</f>
        <v>0</v>
      </c>
      <c r="AI156" s="74" cm="1">
        <f t="array" ref="AI156">IF(INDEX(CapexSalvageMonth,ROW()-152)=AI$3,INDEX(CapexSalvageAmount,ROW()-152),0)</f>
        <v>0</v>
      </c>
      <c r="AJ156" s="75" cm="1">
        <f t="array" ref="AJ156">IF(INDEX(CapexSalvageMonth,ROW()-152)=AJ$3,INDEX(CapexSalvageAmount,ROW()-152),0)</f>
        <v>0</v>
      </c>
      <c r="AK156" s="75" cm="1">
        <f t="array" ref="AK156">IF(INDEX(CapexSalvageMonth,ROW()-152)=AK$3,INDEX(CapexSalvageAmount,ROW()-152),0)</f>
        <v>0</v>
      </c>
      <c r="AL156" s="75" cm="1">
        <f t="array" ref="AL156">IF(INDEX(CapexSalvageMonth,ROW()-152)=AL$3,INDEX(CapexSalvageAmount,ROW()-152),0)</f>
        <v>0</v>
      </c>
      <c r="AM156" s="75" cm="1">
        <f t="array" ref="AM156">IF(INDEX(CapexSalvageMonth,ROW()-152)=AM$3,INDEX(CapexSalvageAmount,ROW()-152),0)</f>
        <v>0</v>
      </c>
      <c r="AN156" s="75" cm="1">
        <f t="array" ref="AN156">IF(INDEX(CapexSalvageMonth,ROW()-152)=AN$3,INDEX(CapexSalvageAmount,ROW()-152),0)</f>
        <v>0</v>
      </c>
      <c r="AO156" s="75" cm="1">
        <f t="array" ref="AO156">IF(INDEX(CapexSalvageMonth,ROW()-152)=AO$3,INDEX(CapexSalvageAmount,ROW()-152),0)</f>
        <v>0</v>
      </c>
      <c r="AP156" s="75" cm="1">
        <f t="array" ref="AP156">IF(INDEX(CapexSalvageMonth,ROW()-152)=AP$3,INDEX(CapexSalvageAmount,ROW()-152),0)</f>
        <v>0</v>
      </c>
      <c r="AQ156" s="75" cm="1">
        <f t="array" ref="AQ156">IF(INDEX(CapexSalvageMonth,ROW()-152)=AQ$3,INDEX(CapexSalvageAmount,ROW()-152),0)</f>
        <v>0</v>
      </c>
      <c r="AR156" s="75" cm="1">
        <f t="array" ref="AR156">IF(INDEX(CapexSalvageMonth,ROW()-152)=AR$3,INDEX(CapexSalvageAmount,ROW()-152),0)</f>
        <v>0</v>
      </c>
      <c r="AS156" s="75" cm="1">
        <f t="array" ref="AS156">IF(INDEX(CapexSalvageMonth,ROW()-152)=AS$3,INDEX(CapexSalvageAmount,ROW()-152),0)</f>
        <v>0</v>
      </c>
      <c r="AT156" s="76" cm="1">
        <f t="array" ref="AT156">IF(INDEX(CapexSalvageMonth,ROW()-152)=AT$3,INDEX(CapexSalvageAmount,ROW()-152),0)</f>
        <v>0</v>
      </c>
      <c r="AU156" s="74" cm="1">
        <f t="array" ref="AU156">IF(INDEX(CapexSalvageMonth,ROW()-152)=AU$3,INDEX(CapexSalvageAmount,ROW()-152),0)</f>
        <v>0</v>
      </c>
      <c r="AV156" s="75" cm="1">
        <f t="array" ref="AV156">IF(INDEX(CapexSalvageMonth,ROW()-152)=AV$3,INDEX(CapexSalvageAmount,ROW()-152),0)</f>
        <v>0</v>
      </c>
      <c r="AW156" s="75" cm="1">
        <f t="array" ref="AW156">IF(INDEX(CapexSalvageMonth,ROW()-152)=AW$3,INDEX(CapexSalvageAmount,ROW()-152),0)</f>
        <v>0</v>
      </c>
      <c r="AX156" s="75" cm="1">
        <f t="array" ref="AX156">IF(INDEX(CapexSalvageMonth,ROW()-152)=AX$3,INDEX(CapexSalvageAmount,ROW()-152),0)</f>
        <v>0</v>
      </c>
      <c r="AY156" s="75" cm="1">
        <f t="array" ref="AY156">IF(INDEX(CapexSalvageMonth,ROW()-152)=AY$3,INDEX(CapexSalvageAmount,ROW()-152),0)</f>
        <v>0</v>
      </c>
      <c r="AZ156" s="75" cm="1">
        <f t="array" ref="AZ156">IF(INDEX(CapexSalvageMonth,ROW()-152)=AZ$3,INDEX(CapexSalvageAmount,ROW()-152),0)</f>
        <v>0</v>
      </c>
      <c r="BA156" s="75" cm="1">
        <f t="array" ref="BA156">IF(INDEX(CapexSalvageMonth,ROW()-152)=BA$3,INDEX(CapexSalvageAmount,ROW()-152),0)</f>
        <v>0</v>
      </c>
      <c r="BB156" s="75" cm="1">
        <f t="array" ref="BB156">IF(INDEX(CapexSalvageMonth,ROW()-152)=BB$3,INDEX(CapexSalvageAmount,ROW()-152),0)</f>
        <v>0</v>
      </c>
      <c r="BC156" s="75" cm="1">
        <f t="array" ref="BC156">IF(INDEX(CapexSalvageMonth,ROW()-152)=BC$3,INDEX(CapexSalvageAmount,ROW()-152),0)</f>
        <v>0</v>
      </c>
      <c r="BD156" s="75" cm="1">
        <f t="array" ref="BD156">IF(INDEX(CapexSalvageMonth,ROW()-152)=BD$3,INDEX(CapexSalvageAmount,ROW()-152),0)</f>
        <v>0</v>
      </c>
      <c r="BE156" s="75" cm="1">
        <f t="array" ref="BE156">IF(INDEX(CapexSalvageMonth,ROW()-152)=BE$3,INDEX(CapexSalvageAmount,ROW()-152),0)</f>
        <v>0</v>
      </c>
      <c r="BF156" s="76" cm="1">
        <f t="array" ref="BF156">IF(INDEX(CapexSalvageMonth,ROW()-152)=BF$3,INDEX(CapexSalvageAmount,ROW()-152),0)</f>
        <v>0</v>
      </c>
      <c r="BG156" s="74" cm="1">
        <f t="array" ref="BG156">IF(INDEX(CapexSalvageMonth,ROW()-152)=BG$3,INDEX(CapexSalvageAmount,ROW()-152),0)</f>
        <v>0</v>
      </c>
      <c r="BH156" s="75" cm="1">
        <f t="array" ref="BH156">IF(INDEX(CapexSalvageMonth,ROW()-152)=BH$3,INDEX(CapexSalvageAmount,ROW()-152),0)</f>
        <v>0</v>
      </c>
      <c r="BI156" s="75" cm="1">
        <f t="array" ref="BI156">IF(INDEX(CapexSalvageMonth,ROW()-152)=BI$3,INDEX(CapexSalvageAmount,ROW()-152),0)</f>
        <v>0</v>
      </c>
      <c r="BJ156" s="75" cm="1">
        <f t="array" ref="BJ156">IF(INDEX(CapexSalvageMonth,ROW()-152)=BJ$3,INDEX(CapexSalvageAmount,ROW()-152),0)</f>
        <v>0</v>
      </c>
      <c r="BK156" s="75" cm="1">
        <f t="array" ref="BK156">IF(INDEX(CapexSalvageMonth,ROW()-152)=BK$3,INDEX(CapexSalvageAmount,ROW()-152),0)</f>
        <v>0</v>
      </c>
      <c r="BL156" s="75" cm="1">
        <f t="array" ref="BL156">IF(INDEX(CapexSalvageMonth,ROW()-152)=BL$3,INDEX(CapexSalvageAmount,ROW()-152),0)</f>
        <v>0</v>
      </c>
      <c r="BM156" s="75" cm="1">
        <f t="array" ref="BM156">IF(INDEX(CapexSalvageMonth,ROW()-152)=BM$3,INDEX(CapexSalvageAmount,ROW()-152),0)</f>
        <v>0</v>
      </c>
      <c r="BN156" s="75" cm="1">
        <f t="array" ref="BN156">IF(INDEX(CapexSalvageMonth,ROW()-152)=BN$3,INDEX(CapexSalvageAmount,ROW()-152),0)</f>
        <v>0</v>
      </c>
      <c r="BO156" s="75" cm="1">
        <f t="array" ref="BO156">IF(INDEX(CapexSalvageMonth,ROW()-152)=BO$3,INDEX(CapexSalvageAmount,ROW()-152),0)</f>
        <v>0</v>
      </c>
      <c r="BP156" s="75" cm="1">
        <f t="array" ref="BP156">IF(INDEX(CapexSalvageMonth,ROW()-152)=BP$3,INDEX(CapexSalvageAmount,ROW()-152),0)</f>
        <v>0</v>
      </c>
      <c r="BQ156" s="75" cm="1">
        <f t="array" ref="BQ156">IF(INDEX(CapexSalvageMonth,ROW()-152)=BQ$3,INDEX(CapexSalvageAmount,ROW()-152),0)</f>
        <v>0</v>
      </c>
      <c r="BR156" s="76" cm="1">
        <f t="array" ref="BR156">IF(INDEX(CapexSalvageMonth,ROW()-152)=BR$3,INDEX(CapexSalvageAmount,ROW()-152),0)</f>
        <v>0</v>
      </c>
    </row>
    <row r="157" spans="1:73" hidden="1" x14ac:dyDescent="0.25">
      <c r="C157" s="72">
        <f t="shared" si="79"/>
        <v>0</v>
      </c>
      <c r="E157" s="73">
        <f t="shared" si="74"/>
        <v>0</v>
      </c>
      <c r="F157" s="73">
        <f t="shared" si="75"/>
        <v>0</v>
      </c>
      <c r="G157" s="73">
        <f t="shared" si="76"/>
        <v>0</v>
      </c>
      <c r="H157" s="73">
        <f t="shared" si="77"/>
        <v>0</v>
      </c>
      <c r="I157" s="73">
        <f t="shared" si="78"/>
        <v>0</v>
      </c>
      <c r="K157" s="74" cm="1">
        <f t="array" ref="K157">IF(INDEX(CapexSalvageMonth,ROW()-152)=K$3,INDEX(CapexSalvageAmount,ROW()-152),0)</f>
        <v>0</v>
      </c>
      <c r="L157" s="75" cm="1">
        <f t="array" ref="L157">IF(INDEX(CapexSalvageMonth,ROW()-152)=L$3,INDEX(CapexSalvageAmount,ROW()-152),0)</f>
        <v>0</v>
      </c>
      <c r="M157" s="75" cm="1">
        <f t="array" ref="M157">IF(INDEX(CapexSalvageMonth,ROW()-152)=M$3,INDEX(CapexSalvageAmount,ROW()-152),0)</f>
        <v>0</v>
      </c>
      <c r="N157" s="75" cm="1">
        <f t="array" ref="N157">IF(INDEX(CapexSalvageMonth,ROW()-152)=N$3,INDEX(CapexSalvageAmount,ROW()-152),0)</f>
        <v>0</v>
      </c>
      <c r="O157" s="75" cm="1">
        <f t="array" ref="O157">IF(INDEX(CapexSalvageMonth,ROW()-152)=O$3,INDEX(CapexSalvageAmount,ROW()-152),0)</f>
        <v>0</v>
      </c>
      <c r="P157" s="75" cm="1">
        <f t="array" ref="P157">IF(INDEX(CapexSalvageMonth,ROW()-152)=P$3,INDEX(CapexSalvageAmount,ROW()-152),0)</f>
        <v>0</v>
      </c>
      <c r="Q157" s="75" cm="1">
        <f t="array" ref="Q157">IF(INDEX(CapexSalvageMonth,ROW()-152)=Q$3,INDEX(CapexSalvageAmount,ROW()-152),0)</f>
        <v>0</v>
      </c>
      <c r="R157" s="75" cm="1">
        <f t="array" ref="R157">IF(INDEX(CapexSalvageMonth,ROW()-152)=R$3,INDEX(CapexSalvageAmount,ROW()-152),0)</f>
        <v>0</v>
      </c>
      <c r="S157" s="75" cm="1">
        <f t="array" ref="S157">IF(INDEX(CapexSalvageMonth,ROW()-152)=S$3,INDEX(CapexSalvageAmount,ROW()-152),0)</f>
        <v>0</v>
      </c>
      <c r="T157" s="75" cm="1">
        <f t="array" ref="T157">IF(INDEX(CapexSalvageMonth,ROW()-152)=T$3,INDEX(CapexSalvageAmount,ROW()-152),0)</f>
        <v>0</v>
      </c>
      <c r="U157" s="75" cm="1">
        <f t="array" ref="U157">IF(INDEX(CapexSalvageMonth,ROW()-152)=U$3,INDEX(CapexSalvageAmount,ROW()-152),0)</f>
        <v>0</v>
      </c>
      <c r="V157" s="76" cm="1">
        <f t="array" ref="V157">IF(INDEX(CapexSalvageMonth,ROW()-152)=V$3,INDEX(CapexSalvageAmount,ROW()-152),0)</f>
        <v>0</v>
      </c>
      <c r="W157" s="74" cm="1">
        <f t="array" ref="W157">IF(INDEX(CapexSalvageMonth,ROW()-152)=W$3,INDEX(CapexSalvageAmount,ROW()-152),0)</f>
        <v>0</v>
      </c>
      <c r="X157" s="75" cm="1">
        <f t="array" ref="X157">IF(INDEX(CapexSalvageMonth,ROW()-152)=X$3,INDEX(CapexSalvageAmount,ROW()-152),0)</f>
        <v>0</v>
      </c>
      <c r="Y157" s="75" cm="1">
        <f t="array" ref="Y157">IF(INDEX(CapexSalvageMonth,ROW()-152)=Y$3,INDEX(CapexSalvageAmount,ROW()-152),0)</f>
        <v>0</v>
      </c>
      <c r="Z157" s="75" cm="1">
        <f t="array" ref="Z157">IF(INDEX(CapexSalvageMonth,ROW()-152)=Z$3,INDEX(CapexSalvageAmount,ROW()-152),0)</f>
        <v>0</v>
      </c>
      <c r="AA157" s="75" cm="1">
        <f t="array" ref="AA157">IF(INDEX(CapexSalvageMonth,ROW()-152)=AA$3,INDEX(CapexSalvageAmount,ROW()-152),0)</f>
        <v>0</v>
      </c>
      <c r="AB157" s="75" cm="1">
        <f t="array" ref="AB157">IF(INDEX(CapexSalvageMonth,ROW()-152)=AB$3,INDEX(CapexSalvageAmount,ROW()-152),0)</f>
        <v>0</v>
      </c>
      <c r="AC157" s="75" cm="1">
        <f t="array" ref="AC157">IF(INDEX(CapexSalvageMonth,ROW()-152)=AC$3,INDEX(CapexSalvageAmount,ROW()-152),0)</f>
        <v>0</v>
      </c>
      <c r="AD157" s="75" cm="1">
        <f t="array" ref="AD157">IF(INDEX(CapexSalvageMonth,ROW()-152)=AD$3,INDEX(CapexSalvageAmount,ROW()-152),0)</f>
        <v>0</v>
      </c>
      <c r="AE157" s="75" cm="1">
        <f t="array" ref="AE157">IF(INDEX(CapexSalvageMonth,ROW()-152)=AE$3,INDEX(CapexSalvageAmount,ROW()-152),0)</f>
        <v>0</v>
      </c>
      <c r="AF157" s="75" cm="1">
        <f t="array" ref="AF157">IF(INDEX(CapexSalvageMonth,ROW()-152)=AF$3,INDEX(CapexSalvageAmount,ROW()-152),0)</f>
        <v>0</v>
      </c>
      <c r="AG157" s="75" cm="1">
        <f t="array" ref="AG157">IF(INDEX(CapexSalvageMonth,ROW()-152)=AG$3,INDEX(CapexSalvageAmount,ROW()-152),0)</f>
        <v>0</v>
      </c>
      <c r="AH157" s="76" cm="1">
        <f t="array" ref="AH157">IF(INDEX(CapexSalvageMonth,ROW()-152)=AH$3,INDEX(CapexSalvageAmount,ROW()-152),0)</f>
        <v>0</v>
      </c>
      <c r="AI157" s="74" cm="1">
        <f t="array" ref="AI157">IF(INDEX(CapexSalvageMonth,ROW()-152)=AI$3,INDEX(CapexSalvageAmount,ROW()-152),0)</f>
        <v>0</v>
      </c>
      <c r="AJ157" s="75" cm="1">
        <f t="array" ref="AJ157">IF(INDEX(CapexSalvageMonth,ROW()-152)=AJ$3,INDEX(CapexSalvageAmount,ROW()-152),0)</f>
        <v>0</v>
      </c>
      <c r="AK157" s="75" cm="1">
        <f t="array" ref="AK157">IF(INDEX(CapexSalvageMonth,ROW()-152)=AK$3,INDEX(CapexSalvageAmount,ROW()-152),0)</f>
        <v>0</v>
      </c>
      <c r="AL157" s="75" cm="1">
        <f t="array" ref="AL157">IF(INDEX(CapexSalvageMonth,ROW()-152)=AL$3,INDEX(CapexSalvageAmount,ROW()-152),0)</f>
        <v>0</v>
      </c>
      <c r="AM157" s="75" cm="1">
        <f t="array" ref="AM157">IF(INDEX(CapexSalvageMonth,ROW()-152)=AM$3,INDEX(CapexSalvageAmount,ROW()-152),0)</f>
        <v>0</v>
      </c>
      <c r="AN157" s="75" cm="1">
        <f t="array" ref="AN157">IF(INDEX(CapexSalvageMonth,ROW()-152)=AN$3,INDEX(CapexSalvageAmount,ROW()-152),0)</f>
        <v>0</v>
      </c>
      <c r="AO157" s="75" cm="1">
        <f t="array" ref="AO157">IF(INDEX(CapexSalvageMonth,ROW()-152)=AO$3,INDEX(CapexSalvageAmount,ROW()-152),0)</f>
        <v>0</v>
      </c>
      <c r="AP157" s="75" cm="1">
        <f t="array" ref="AP157">IF(INDEX(CapexSalvageMonth,ROW()-152)=AP$3,INDEX(CapexSalvageAmount,ROW()-152),0)</f>
        <v>0</v>
      </c>
      <c r="AQ157" s="75" cm="1">
        <f t="array" ref="AQ157">IF(INDEX(CapexSalvageMonth,ROW()-152)=AQ$3,INDEX(CapexSalvageAmount,ROW()-152),0)</f>
        <v>0</v>
      </c>
      <c r="AR157" s="75" cm="1">
        <f t="array" ref="AR157">IF(INDEX(CapexSalvageMonth,ROW()-152)=AR$3,INDEX(CapexSalvageAmount,ROW()-152),0)</f>
        <v>0</v>
      </c>
      <c r="AS157" s="75" cm="1">
        <f t="array" ref="AS157">IF(INDEX(CapexSalvageMonth,ROW()-152)=AS$3,INDEX(CapexSalvageAmount,ROW()-152),0)</f>
        <v>0</v>
      </c>
      <c r="AT157" s="76" cm="1">
        <f t="array" ref="AT157">IF(INDEX(CapexSalvageMonth,ROW()-152)=AT$3,INDEX(CapexSalvageAmount,ROW()-152),0)</f>
        <v>0</v>
      </c>
      <c r="AU157" s="74" cm="1">
        <f t="array" ref="AU157">IF(INDEX(CapexSalvageMonth,ROW()-152)=AU$3,INDEX(CapexSalvageAmount,ROW()-152),0)</f>
        <v>0</v>
      </c>
      <c r="AV157" s="75" cm="1">
        <f t="array" ref="AV157">IF(INDEX(CapexSalvageMonth,ROW()-152)=AV$3,INDEX(CapexSalvageAmount,ROW()-152),0)</f>
        <v>0</v>
      </c>
      <c r="AW157" s="75" cm="1">
        <f t="array" ref="AW157">IF(INDEX(CapexSalvageMonth,ROW()-152)=AW$3,INDEX(CapexSalvageAmount,ROW()-152),0)</f>
        <v>0</v>
      </c>
      <c r="AX157" s="75" cm="1">
        <f t="array" ref="AX157">IF(INDEX(CapexSalvageMonth,ROW()-152)=AX$3,INDEX(CapexSalvageAmount,ROW()-152),0)</f>
        <v>0</v>
      </c>
      <c r="AY157" s="75" cm="1">
        <f t="array" ref="AY157">IF(INDEX(CapexSalvageMonth,ROW()-152)=AY$3,INDEX(CapexSalvageAmount,ROW()-152),0)</f>
        <v>0</v>
      </c>
      <c r="AZ157" s="75" cm="1">
        <f t="array" ref="AZ157">IF(INDEX(CapexSalvageMonth,ROW()-152)=AZ$3,INDEX(CapexSalvageAmount,ROW()-152),0)</f>
        <v>0</v>
      </c>
      <c r="BA157" s="75" cm="1">
        <f t="array" ref="BA157">IF(INDEX(CapexSalvageMonth,ROW()-152)=BA$3,INDEX(CapexSalvageAmount,ROW()-152),0)</f>
        <v>0</v>
      </c>
      <c r="BB157" s="75" cm="1">
        <f t="array" ref="BB157">IF(INDEX(CapexSalvageMonth,ROW()-152)=BB$3,INDEX(CapexSalvageAmount,ROW()-152),0)</f>
        <v>0</v>
      </c>
      <c r="BC157" s="75" cm="1">
        <f t="array" ref="BC157">IF(INDEX(CapexSalvageMonth,ROW()-152)=BC$3,INDEX(CapexSalvageAmount,ROW()-152),0)</f>
        <v>0</v>
      </c>
      <c r="BD157" s="75" cm="1">
        <f t="array" ref="BD157">IF(INDEX(CapexSalvageMonth,ROW()-152)=BD$3,INDEX(CapexSalvageAmount,ROW()-152),0)</f>
        <v>0</v>
      </c>
      <c r="BE157" s="75" cm="1">
        <f t="array" ref="BE157">IF(INDEX(CapexSalvageMonth,ROW()-152)=BE$3,INDEX(CapexSalvageAmount,ROW()-152),0)</f>
        <v>0</v>
      </c>
      <c r="BF157" s="76" cm="1">
        <f t="array" ref="BF157">IF(INDEX(CapexSalvageMonth,ROW()-152)=BF$3,INDEX(CapexSalvageAmount,ROW()-152),0)</f>
        <v>0</v>
      </c>
      <c r="BG157" s="74" cm="1">
        <f t="array" ref="BG157">IF(INDEX(CapexSalvageMonth,ROW()-152)=BG$3,INDEX(CapexSalvageAmount,ROW()-152),0)</f>
        <v>0</v>
      </c>
      <c r="BH157" s="75" cm="1">
        <f t="array" ref="BH157">IF(INDEX(CapexSalvageMonth,ROW()-152)=BH$3,INDEX(CapexSalvageAmount,ROW()-152),0)</f>
        <v>0</v>
      </c>
      <c r="BI157" s="75" cm="1">
        <f t="array" ref="BI157">IF(INDEX(CapexSalvageMonth,ROW()-152)=BI$3,INDEX(CapexSalvageAmount,ROW()-152),0)</f>
        <v>0</v>
      </c>
      <c r="BJ157" s="75" cm="1">
        <f t="array" ref="BJ157">IF(INDEX(CapexSalvageMonth,ROW()-152)=BJ$3,INDEX(CapexSalvageAmount,ROW()-152),0)</f>
        <v>0</v>
      </c>
      <c r="BK157" s="75" cm="1">
        <f t="array" ref="BK157">IF(INDEX(CapexSalvageMonth,ROW()-152)=BK$3,INDEX(CapexSalvageAmount,ROW()-152),0)</f>
        <v>0</v>
      </c>
      <c r="BL157" s="75" cm="1">
        <f t="array" ref="BL157">IF(INDEX(CapexSalvageMonth,ROW()-152)=BL$3,INDEX(CapexSalvageAmount,ROW()-152),0)</f>
        <v>0</v>
      </c>
      <c r="BM157" s="75" cm="1">
        <f t="array" ref="BM157">IF(INDEX(CapexSalvageMonth,ROW()-152)=BM$3,INDEX(CapexSalvageAmount,ROW()-152),0)</f>
        <v>0</v>
      </c>
      <c r="BN157" s="75" cm="1">
        <f t="array" ref="BN157">IF(INDEX(CapexSalvageMonth,ROW()-152)=BN$3,INDEX(CapexSalvageAmount,ROW()-152),0)</f>
        <v>0</v>
      </c>
      <c r="BO157" s="75" cm="1">
        <f t="array" ref="BO157">IF(INDEX(CapexSalvageMonth,ROW()-152)=BO$3,INDEX(CapexSalvageAmount,ROW()-152),0)</f>
        <v>0</v>
      </c>
      <c r="BP157" s="75" cm="1">
        <f t="array" ref="BP157">IF(INDEX(CapexSalvageMonth,ROW()-152)=BP$3,INDEX(CapexSalvageAmount,ROW()-152),0)</f>
        <v>0</v>
      </c>
      <c r="BQ157" s="75" cm="1">
        <f t="array" ref="BQ157">IF(INDEX(CapexSalvageMonth,ROW()-152)=BQ$3,INDEX(CapexSalvageAmount,ROW()-152),0)</f>
        <v>0</v>
      </c>
      <c r="BR157" s="76" cm="1">
        <f t="array" ref="BR157">IF(INDEX(CapexSalvageMonth,ROW()-152)=BR$3,INDEX(CapexSalvageAmount,ROW()-152),0)</f>
        <v>0</v>
      </c>
    </row>
    <row r="158" spans="1:73" hidden="1" x14ac:dyDescent="0.25">
      <c r="C158" s="72">
        <f t="shared" si="79"/>
        <v>0</v>
      </c>
      <c r="E158" s="73">
        <f t="shared" si="74"/>
        <v>0</v>
      </c>
      <c r="F158" s="73">
        <f t="shared" si="75"/>
        <v>0</v>
      </c>
      <c r="G158" s="73">
        <f t="shared" si="76"/>
        <v>0</v>
      </c>
      <c r="H158" s="73">
        <f t="shared" si="77"/>
        <v>0</v>
      </c>
      <c r="I158" s="73">
        <f t="shared" si="78"/>
        <v>0</v>
      </c>
      <c r="K158" s="74" cm="1">
        <f t="array" ref="K158">IF(INDEX(CapexSalvageMonth,ROW()-152)=K$3,INDEX(CapexSalvageAmount,ROW()-152),0)</f>
        <v>0</v>
      </c>
      <c r="L158" s="75" cm="1">
        <f t="array" ref="L158">IF(INDEX(CapexSalvageMonth,ROW()-152)=L$3,INDEX(CapexSalvageAmount,ROW()-152),0)</f>
        <v>0</v>
      </c>
      <c r="M158" s="75" cm="1">
        <f t="array" ref="M158">IF(INDEX(CapexSalvageMonth,ROW()-152)=M$3,INDEX(CapexSalvageAmount,ROW()-152),0)</f>
        <v>0</v>
      </c>
      <c r="N158" s="75" cm="1">
        <f t="array" ref="N158">IF(INDEX(CapexSalvageMonth,ROW()-152)=N$3,INDEX(CapexSalvageAmount,ROW()-152),0)</f>
        <v>0</v>
      </c>
      <c r="O158" s="75" cm="1">
        <f t="array" ref="O158">IF(INDEX(CapexSalvageMonth,ROW()-152)=O$3,INDEX(CapexSalvageAmount,ROW()-152),0)</f>
        <v>0</v>
      </c>
      <c r="P158" s="75" cm="1">
        <f t="array" ref="P158">IF(INDEX(CapexSalvageMonth,ROW()-152)=P$3,INDEX(CapexSalvageAmount,ROW()-152),0)</f>
        <v>0</v>
      </c>
      <c r="Q158" s="75" cm="1">
        <f t="array" ref="Q158">IF(INDEX(CapexSalvageMonth,ROW()-152)=Q$3,INDEX(CapexSalvageAmount,ROW()-152),0)</f>
        <v>0</v>
      </c>
      <c r="R158" s="75" cm="1">
        <f t="array" ref="R158">IF(INDEX(CapexSalvageMonth,ROW()-152)=R$3,INDEX(CapexSalvageAmount,ROW()-152),0)</f>
        <v>0</v>
      </c>
      <c r="S158" s="75" cm="1">
        <f t="array" ref="S158">IF(INDEX(CapexSalvageMonth,ROW()-152)=S$3,INDEX(CapexSalvageAmount,ROW()-152),0)</f>
        <v>0</v>
      </c>
      <c r="T158" s="75" cm="1">
        <f t="array" ref="T158">IF(INDEX(CapexSalvageMonth,ROW()-152)=T$3,INDEX(CapexSalvageAmount,ROW()-152),0)</f>
        <v>0</v>
      </c>
      <c r="U158" s="75" cm="1">
        <f t="array" ref="U158">IF(INDEX(CapexSalvageMonth,ROW()-152)=U$3,INDEX(CapexSalvageAmount,ROW()-152),0)</f>
        <v>0</v>
      </c>
      <c r="V158" s="76" cm="1">
        <f t="array" ref="V158">IF(INDEX(CapexSalvageMonth,ROW()-152)=V$3,INDEX(CapexSalvageAmount,ROW()-152),0)</f>
        <v>0</v>
      </c>
      <c r="W158" s="74" cm="1">
        <f t="array" ref="W158">IF(INDEX(CapexSalvageMonth,ROW()-152)=W$3,INDEX(CapexSalvageAmount,ROW()-152),0)</f>
        <v>0</v>
      </c>
      <c r="X158" s="75" cm="1">
        <f t="array" ref="X158">IF(INDEX(CapexSalvageMonth,ROW()-152)=X$3,INDEX(CapexSalvageAmount,ROW()-152),0)</f>
        <v>0</v>
      </c>
      <c r="Y158" s="75" cm="1">
        <f t="array" ref="Y158">IF(INDEX(CapexSalvageMonth,ROW()-152)=Y$3,INDEX(CapexSalvageAmount,ROW()-152),0)</f>
        <v>0</v>
      </c>
      <c r="Z158" s="75" cm="1">
        <f t="array" ref="Z158">IF(INDEX(CapexSalvageMonth,ROW()-152)=Z$3,INDEX(CapexSalvageAmount,ROW()-152),0)</f>
        <v>0</v>
      </c>
      <c r="AA158" s="75" cm="1">
        <f t="array" ref="AA158">IF(INDEX(CapexSalvageMonth,ROW()-152)=AA$3,INDEX(CapexSalvageAmount,ROW()-152),0)</f>
        <v>0</v>
      </c>
      <c r="AB158" s="75" cm="1">
        <f t="array" ref="AB158">IF(INDEX(CapexSalvageMonth,ROW()-152)=AB$3,INDEX(CapexSalvageAmount,ROW()-152),0)</f>
        <v>0</v>
      </c>
      <c r="AC158" s="75" cm="1">
        <f t="array" ref="AC158">IF(INDEX(CapexSalvageMonth,ROW()-152)=AC$3,INDEX(CapexSalvageAmount,ROW()-152),0)</f>
        <v>0</v>
      </c>
      <c r="AD158" s="75" cm="1">
        <f t="array" ref="AD158">IF(INDEX(CapexSalvageMonth,ROW()-152)=AD$3,INDEX(CapexSalvageAmount,ROW()-152),0)</f>
        <v>0</v>
      </c>
      <c r="AE158" s="75" cm="1">
        <f t="array" ref="AE158">IF(INDEX(CapexSalvageMonth,ROW()-152)=AE$3,INDEX(CapexSalvageAmount,ROW()-152),0)</f>
        <v>0</v>
      </c>
      <c r="AF158" s="75" cm="1">
        <f t="array" ref="AF158">IF(INDEX(CapexSalvageMonth,ROW()-152)=AF$3,INDEX(CapexSalvageAmount,ROW()-152),0)</f>
        <v>0</v>
      </c>
      <c r="AG158" s="75" cm="1">
        <f t="array" ref="AG158">IF(INDEX(CapexSalvageMonth,ROW()-152)=AG$3,INDEX(CapexSalvageAmount,ROW()-152),0)</f>
        <v>0</v>
      </c>
      <c r="AH158" s="76" cm="1">
        <f t="array" ref="AH158">IF(INDEX(CapexSalvageMonth,ROW()-152)=AH$3,INDEX(CapexSalvageAmount,ROW()-152),0)</f>
        <v>0</v>
      </c>
      <c r="AI158" s="74" cm="1">
        <f t="array" ref="AI158">IF(INDEX(CapexSalvageMonth,ROW()-152)=AI$3,INDEX(CapexSalvageAmount,ROW()-152),0)</f>
        <v>0</v>
      </c>
      <c r="AJ158" s="75" cm="1">
        <f t="array" ref="AJ158">IF(INDEX(CapexSalvageMonth,ROW()-152)=AJ$3,INDEX(CapexSalvageAmount,ROW()-152),0)</f>
        <v>0</v>
      </c>
      <c r="AK158" s="75" cm="1">
        <f t="array" ref="AK158">IF(INDEX(CapexSalvageMonth,ROW()-152)=AK$3,INDEX(CapexSalvageAmount,ROW()-152),0)</f>
        <v>0</v>
      </c>
      <c r="AL158" s="75" cm="1">
        <f t="array" ref="AL158">IF(INDEX(CapexSalvageMonth,ROW()-152)=AL$3,INDEX(CapexSalvageAmount,ROW()-152),0)</f>
        <v>0</v>
      </c>
      <c r="AM158" s="75" cm="1">
        <f t="array" ref="AM158">IF(INDEX(CapexSalvageMonth,ROW()-152)=AM$3,INDEX(CapexSalvageAmount,ROW()-152),0)</f>
        <v>0</v>
      </c>
      <c r="AN158" s="75" cm="1">
        <f t="array" ref="AN158">IF(INDEX(CapexSalvageMonth,ROW()-152)=AN$3,INDEX(CapexSalvageAmount,ROW()-152),0)</f>
        <v>0</v>
      </c>
      <c r="AO158" s="75" cm="1">
        <f t="array" ref="AO158">IF(INDEX(CapexSalvageMonth,ROW()-152)=AO$3,INDEX(CapexSalvageAmount,ROW()-152),0)</f>
        <v>0</v>
      </c>
      <c r="AP158" s="75" cm="1">
        <f t="array" ref="AP158">IF(INDEX(CapexSalvageMonth,ROW()-152)=AP$3,INDEX(CapexSalvageAmount,ROW()-152),0)</f>
        <v>0</v>
      </c>
      <c r="AQ158" s="75" cm="1">
        <f t="array" ref="AQ158">IF(INDEX(CapexSalvageMonth,ROW()-152)=AQ$3,INDEX(CapexSalvageAmount,ROW()-152),0)</f>
        <v>0</v>
      </c>
      <c r="AR158" s="75" cm="1">
        <f t="array" ref="AR158">IF(INDEX(CapexSalvageMonth,ROW()-152)=AR$3,INDEX(CapexSalvageAmount,ROW()-152),0)</f>
        <v>0</v>
      </c>
      <c r="AS158" s="75" cm="1">
        <f t="array" ref="AS158">IF(INDEX(CapexSalvageMonth,ROW()-152)=AS$3,INDEX(CapexSalvageAmount,ROW()-152),0)</f>
        <v>0</v>
      </c>
      <c r="AT158" s="76" cm="1">
        <f t="array" ref="AT158">IF(INDEX(CapexSalvageMonth,ROW()-152)=AT$3,INDEX(CapexSalvageAmount,ROW()-152),0)</f>
        <v>0</v>
      </c>
      <c r="AU158" s="74" cm="1">
        <f t="array" ref="AU158">IF(INDEX(CapexSalvageMonth,ROW()-152)=AU$3,INDEX(CapexSalvageAmount,ROW()-152),0)</f>
        <v>0</v>
      </c>
      <c r="AV158" s="75" cm="1">
        <f t="array" ref="AV158">IF(INDEX(CapexSalvageMonth,ROW()-152)=AV$3,INDEX(CapexSalvageAmount,ROW()-152),0)</f>
        <v>0</v>
      </c>
      <c r="AW158" s="75" cm="1">
        <f t="array" ref="AW158">IF(INDEX(CapexSalvageMonth,ROW()-152)=AW$3,INDEX(CapexSalvageAmount,ROW()-152),0)</f>
        <v>0</v>
      </c>
      <c r="AX158" s="75" cm="1">
        <f t="array" ref="AX158">IF(INDEX(CapexSalvageMonth,ROW()-152)=AX$3,INDEX(CapexSalvageAmount,ROW()-152),0)</f>
        <v>0</v>
      </c>
      <c r="AY158" s="75" cm="1">
        <f t="array" ref="AY158">IF(INDEX(CapexSalvageMonth,ROW()-152)=AY$3,INDEX(CapexSalvageAmount,ROW()-152),0)</f>
        <v>0</v>
      </c>
      <c r="AZ158" s="75" cm="1">
        <f t="array" ref="AZ158">IF(INDEX(CapexSalvageMonth,ROW()-152)=AZ$3,INDEX(CapexSalvageAmount,ROW()-152),0)</f>
        <v>0</v>
      </c>
      <c r="BA158" s="75" cm="1">
        <f t="array" ref="BA158">IF(INDEX(CapexSalvageMonth,ROW()-152)=BA$3,INDEX(CapexSalvageAmount,ROW()-152),0)</f>
        <v>0</v>
      </c>
      <c r="BB158" s="75" cm="1">
        <f t="array" ref="BB158">IF(INDEX(CapexSalvageMonth,ROW()-152)=BB$3,INDEX(CapexSalvageAmount,ROW()-152),0)</f>
        <v>0</v>
      </c>
      <c r="BC158" s="75" cm="1">
        <f t="array" ref="BC158">IF(INDEX(CapexSalvageMonth,ROW()-152)=BC$3,INDEX(CapexSalvageAmount,ROW()-152),0)</f>
        <v>0</v>
      </c>
      <c r="BD158" s="75" cm="1">
        <f t="array" ref="BD158">IF(INDEX(CapexSalvageMonth,ROW()-152)=BD$3,INDEX(CapexSalvageAmount,ROW()-152),0)</f>
        <v>0</v>
      </c>
      <c r="BE158" s="75" cm="1">
        <f t="array" ref="BE158">IF(INDEX(CapexSalvageMonth,ROW()-152)=BE$3,INDEX(CapexSalvageAmount,ROW()-152),0)</f>
        <v>0</v>
      </c>
      <c r="BF158" s="76" cm="1">
        <f t="array" ref="BF158">IF(INDEX(CapexSalvageMonth,ROW()-152)=BF$3,INDEX(CapexSalvageAmount,ROW()-152),0)</f>
        <v>0</v>
      </c>
      <c r="BG158" s="74" cm="1">
        <f t="array" ref="BG158">IF(INDEX(CapexSalvageMonth,ROW()-152)=BG$3,INDEX(CapexSalvageAmount,ROW()-152),0)</f>
        <v>0</v>
      </c>
      <c r="BH158" s="75" cm="1">
        <f t="array" ref="BH158">IF(INDEX(CapexSalvageMonth,ROW()-152)=BH$3,INDEX(CapexSalvageAmount,ROW()-152),0)</f>
        <v>0</v>
      </c>
      <c r="BI158" s="75" cm="1">
        <f t="array" ref="BI158">IF(INDEX(CapexSalvageMonth,ROW()-152)=BI$3,INDEX(CapexSalvageAmount,ROW()-152),0)</f>
        <v>0</v>
      </c>
      <c r="BJ158" s="75" cm="1">
        <f t="array" ref="BJ158">IF(INDEX(CapexSalvageMonth,ROW()-152)=BJ$3,INDEX(CapexSalvageAmount,ROW()-152),0)</f>
        <v>0</v>
      </c>
      <c r="BK158" s="75" cm="1">
        <f t="array" ref="BK158">IF(INDEX(CapexSalvageMonth,ROW()-152)=BK$3,INDEX(CapexSalvageAmount,ROW()-152),0)</f>
        <v>0</v>
      </c>
      <c r="BL158" s="75" cm="1">
        <f t="array" ref="BL158">IF(INDEX(CapexSalvageMonth,ROW()-152)=BL$3,INDEX(CapexSalvageAmount,ROW()-152),0)</f>
        <v>0</v>
      </c>
      <c r="BM158" s="75" cm="1">
        <f t="array" ref="BM158">IF(INDEX(CapexSalvageMonth,ROW()-152)=BM$3,INDEX(CapexSalvageAmount,ROW()-152),0)</f>
        <v>0</v>
      </c>
      <c r="BN158" s="75" cm="1">
        <f t="array" ref="BN158">IF(INDEX(CapexSalvageMonth,ROW()-152)=BN$3,INDEX(CapexSalvageAmount,ROW()-152),0)</f>
        <v>0</v>
      </c>
      <c r="BO158" s="75" cm="1">
        <f t="array" ref="BO158">IF(INDEX(CapexSalvageMonth,ROW()-152)=BO$3,INDEX(CapexSalvageAmount,ROW()-152),0)</f>
        <v>0</v>
      </c>
      <c r="BP158" s="75" cm="1">
        <f t="array" ref="BP158">IF(INDEX(CapexSalvageMonth,ROW()-152)=BP$3,INDEX(CapexSalvageAmount,ROW()-152),0)</f>
        <v>0</v>
      </c>
      <c r="BQ158" s="75" cm="1">
        <f t="array" ref="BQ158">IF(INDEX(CapexSalvageMonth,ROW()-152)=BQ$3,INDEX(CapexSalvageAmount,ROW()-152),0)</f>
        <v>0</v>
      </c>
      <c r="BR158" s="76" cm="1">
        <f t="array" ref="BR158">IF(INDEX(CapexSalvageMonth,ROW()-152)=BR$3,INDEX(CapexSalvageAmount,ROW()-152),0)</f>
        <v>0</v>
      </c>
    </row>
    <row r="159" spans="1:73" hidden="1" x14ac:dyDescent="0.25">
      <c r="C159" s="72">
        <f t="shared" si="79"/>
        <v>0</v>
      </c>
      <c r="E159" s="73">
        <f t="shared" si="74"/>
        <v>0</v>
      </c>
      <c r="F159" s="73">
        <f t="shared" si="75"/>
        <v>0</v>
      </c>
      <c r="G159" s="73">
        <f t="shared" si="76"/>
        <v>0</v>
      </c>
      <c r="H159" s="73">
        <f t="shared" si="77"/>
        <v>0</v>
      </c>
      <c r="I159" s="73">
        <f t="shared" si="78"/>
        <v>0</v>
      </c>
      <c r="K159" s="74" cm="1">
        <f t="array" ref="K159">IF(INDEX(CapexSalvageMonth,ROW()-152)=K$3,INDEX(CapexSalvageAmount,ROW()-152),0)</f>
        <v>0</v>
      </c>
      <c r="L159" s="75" cm="1">
        <f t="array" ref="L159">IF(INDEX(CapexSalvageMonth,ROW()-152)=L$3,INDEX(CapexSalvageAmount,ROW()-152),0)</f>
        <v>0</v>
      </c>
      <c r="M159" s="75" cm="1">
        <f t="array" ref="M159">IF(INDEX(CapexSalvageMonth,ROW()-152)=M$3,INDEX(CapexSalvageAmount,ROW()-152),0)</f>
        <v>0</v>
      </c>
      <c r="N159" s="75" cm="1">
        <f t="array" ref="N159">IF(INDEX(CapexSalvageMonth,ROW()-152)=N$3,INDEX(CapexSalvageAmount,ROW()-152),0)</f>
        <v>0</v>
      </c>
      <c r="O159" s="75" cm="1">
        <f t="array" ref="O159">IF(INDEX(CapexSalvageMonth,ROW()-152)=O$3,INDEX(CapexSalvageAmount,ROW()-152),0)</f>
        <v>0</v>
      </c>
      <c r="P159" s="75" cm="1">
        <f t="array" ref="P159">IF(INDEX(CapexSalvageMonth,ROW()-152)=P$3,INDEX(CapexSalvageAmount,ROW()-152),0)</f>
        <v>0</v>
      </c>
      <c r="Q159" s="75" cm="1">
        <f t="array" ref="Q159">IF(INDEX(CapexSalvageMonth,ROW()-152)=Q$3,INDEX(CapexSalvageAmount,ROW()-152),0)</f>
        <v>0</v>
      </c>
      <c r="R159" s="75" cm="1">
        <f t="array" ref="R159">IF(INDEX(CapexSalvageMonth,ROW()-152)=R$3,INDEX(CapexSalvageAmount,ROW()-152),0)</f>
        <v>0</v>
      </c>
      <c r="S159" s="75" cm="1">
        <f t="array" ref="S159">IF(INDEX(CapexSalvageMonth,ROW()-152)=S$3,INDEX(CapexSalvageAmount,ROW()-152),0)</f>
        <v>0</v>
      </c>
      <c r="T159" s="75" cm="1">
        <f t="array" ref="T159">IF(INDEX(CapexSalvageMonth,ROW()-152)=T$3,INDEX(CapexSalvageAmount,ROW()-152),0)</f>
        <v>0</v>
      </c>
      <c r="U159" s="75" cm="1">
        <f t="array" ref="U159">IF(INDEX(CapexSalvageMonth,ROW()-152)=U$3,INDEX(CapexSalvageAmount,ROW()-152),0)</f>
        <v>0</v>
      </c>
      <c r="V159" s="76" cm="1">
        <f t="array" ref="V159">IF(INDEX(CapexSalvageMonth,ROW()-152)=V$3,INDEX(CapexSalvageAmount,ROW()-152),0)</f>
        <v>0</v>
      </c>
      <c r="W159" s="74" cm="1">
        <f t="array" ref="W159">IF(INDEX(CapexSalvageMonth,ROW()-152)=W$3,INDEX(CapexSalvageAmount,ROW()-152),0)</f>
        <v>0</v>
      </c>
      <c r="X159" s="75" cm="1">
        <f t="array" ref="X159">IF(INDEX(CapexSalvageMonth,ROW()-152)=X$3,INDEX(CapexSalvageAmount,ROW()-152),0)</f>
        <v>0</v>
      </c>
      <c r="Y159" s="75" cm="1">
        <f t="array" ref="Y159">IF(INDEX(CapexSalvageMonth,ROW()-152)=Y$3,INDEX(CapexSalvageAmount,ROW()-152),0)</f>
        <v>0</v>
      </c>
      <c r="Z159" s="75" cm="1">
        <f t="array" ref="Z159">IF(INDEX(CapexSalvageMonth,ROW()-152)=Z$3,INDEX(CapexSalvageAmount,ROW()-152),0)</f>
        <v>0</v>
      </c>
      <c r="AA159" s="75" cm="1">
        <f t="array" ref="AA159">IF(INDEX(CapexSalvageMonth,ROW()-152)=AA$3,INDEX(CapexSalvageAmount,ROW()-152),0)</f>
        <v>0</v>
      </c>
      <c r="AB159" s="75" cm="1">
        <f t="array" ref="AB159">IF(INDEX(CapexSalvageMonth,ROW()-152)=AB$3,INDEX(CapexSalvageAmount,ROW()-152),0)</f>
        <v>0</v>
      </c>
      <c r="AC159" s="75" cm="1">
        <f t="array" ref="AC159">IF(INDEX(CapexSalvageMonth,ROW()-152)=AC$3,INDEX(CapexSalvageAmount,ROW()-152),0)</f>
        <v>0</v>
      </c>
      <c r="AD159" s="75" cm="1">
        <f t="array" ref="AD159">IF(INDEX(CapexSalvageMonth,ROW()-152)=AD$3,INDEX(CapexSalvageAmount,ROW()-152),0)</f>
        <v>0</v>
      </c>
      <c r="AE159" s="75" cm="1">
        <f t="array" ref="AE159">IF(INDEX(CapexSalvageMonth,ROW()-152)=AE$3,INDEX(CapexSalvageAmount,ROW()-152),0)</f>
        <v>0</v>
      </c>
      <c r="AF159" s="75" cm="1">
        <f t="array" ref="AF159">IF(INDEX(CapexSalvageMonth,ROW()-152)=AF$3,INDEX(CapexSalvageAmount,ROW()-152),0)</f>
        <v>0</v>
      </c>
      <c r="AG159" s="75" cm="1">
        <f t="array" ref="AG159">IF(INDEX(CapexSalvageMonth,ROW()-152)=AG$3,INDEX(CapexSalvageAmount,ROW()-152),0)</f>
        <v>0</v>
      </c>
      <c r="AH159" s="76" cm="1">
        <f t="array" ref="AH159">IF(INDEX(CapexSalvageMonth,ROW()-152)=AH$3,INDEX(CapexSalvageAmount,ROW()-152),0)</f>
        <v>0</v>
      </c>
      <c r="AI159" s="74" cm="1">
        <f t="array" ref="AI159">IF(INDEX(CapexSalvageMonth,ROW()-152)=AI$3,INDEX(CapexSalvageAmount,ROW()-152),0)</f>
        <v>0</v>
      </c>
      <c r="AJ159" s="75" cm="1">
        <f t="array" ref="AJ159">IF(INDEX(CapexSalvageMonth,ROW()-152)=AJ$3,INDEX(CapexSalvageAmount,ROW()-152),0)</f>
        <v>0</v>
      </c>
      <c r="AK159" s="75" cm="1">
        <f t="array" ref="AK159">IF(INDEX(CapexSalvageMonth,ROW()-152)=AK$3,INDEX(CapexSalvageAmount,ROW()-152),0)</f>
        <v>0</v>
      </c>
      <c r="AL159" s="75" cm="1">
        <f t="array" ref="AL159">IF(INDEX(CapexSalvageMonth,ROW()-152)=AL$3,INDEX(CapexSalvageAmount,ROW()-152),0)</f>
        <v>0</v>
      </c>
      <c r="AM159" s="75" cm="1">
        <f t="array" ref="AM159">IF(INDEX(CapexSalvageMonth,ROW()-152)=AM$3,INDEX(CapexSalvageAmount,ROW()-152),0)</f>
        <v>0</v>
      </c>
      <c r="AN159" s="75" cm="1">
        <f t="array" ref="AN159">IF(INDEX(CapexSalvageMonth,ROW()-152)=AN$3,INDEX(CapexSalvageAmount,ROW()-152),0)</f>
        <v>0</v>
      </c>
      <c r="AO159" s="75" cm="1">
        <f t="array" ref="AO159">IF(INDEX(CapexSalvageMonth,ROW()-152)=AO$3,INDEX(CapexSalvageAmount,ROW()-152),0)</f>
        <v>0</v>
      </c>
      <c r="AP159" s="75" cm="1">
        <f t="array" ref="AP159">IF(INDEX(CapexSalvageMonth,ROW()-152)=AP$3,INDEX(CapexSalvageAmount,ROW()-152),0)</f>
        <v>0</v>
      </c>
      <c r="AQ159" s="75" cm="1">
        <f t="array" ref="AQ159">IF(INDEX(CapexSalvageMonth,ROW()-152)=AQ$3,INDEX(CapexSalvageAmount,ROW()-152),0)</f>
        <v>0</v>
      </c>
      <c r="AR159" s="75" cm="1">
        <f t="array" ref="AR159">IF(INDEX(CapexSalvageMonth,ROW()-152)=AR$3,INDEX(CapexSalvageAmount,ROW()-152),0)</f>
        <v>0</v>
      </c>
      <c r="AS159" s="75" cm="1">
        <f t="array" ref="AS159">IF(INDEX(CapexSalvageMonth,ROW()-152)=AS$3,INDEX(CapexSalvageAmount,ROW()-152),0)</f>
        <v>0</v>
      </c>
      <c r="AT159" s="76" cm="1">
        <f t="array" ref="AT159">IF(INDEX(CapexSalvageMonth,ROW()-152)=AT$3,INDEX(CapexSalvageAmount,ROW()-152),0)</f>
        <v>0</v>
      </c>
      <c r="AU159" s="74" cm="1">
        <f t="array" ref="AU159">IF(INDEX(CapexSalvageMonth,ROW()-152)=AU$3,INDEX(CapexSalvageAmount,ROW()-152),0)</f>
        <v>0</v>
      </c>
      <c r="AV159" s="75" cm="1">
        <f t="array" ref="AV159">IF(INDEX(CapexSalvageMonth,ROW()-152)=AV$3,INDEX(CapexSalvageAmount,ROW()-152),0)</f>
        <v>0</v>
      </c>
      <c r="AW159" s="75" cm="1">
        <f t="array" ref="AW159">IF(INDEX(CapexSalvageMonth,ROW()-152)=AW$3,INDEX(CapexSalvageAmount,ROW()-152),0)</f>
        <v>0</v>
      </c>
      <c r="AX159" s="75" cm="1">
        <f t="array" ref="AX159">IF(INDEX(CapexSalvageMonth,ROW()-152)=AX$3,INDEX(CapexSalvageAmount,ROW()-152),0)</f>
        <v>0</v>
      </c>
      <c r="AY159" s="75" cm="1">
        <f t="array" ref="AY159">IF(INDEX(CapexSalvageMonth,ROW()-152)=AY$3,INDEX(CapexSalvageAmount,ROW()-152),0)</f>
        <v>0</v>
      </c>
      <c r="AZ159" s="75" cm="1">
        <f t="array" ref="AZ159">IF(INDEX(CapexSalvageMonth,ROW()-152)=AZ$3,INDEX(CapexSalvageAmount,ROW()-152),0)</f>
        <v>0</v>
      </c>
      <c r="BA159" s="75" cm="1">
        <f t="array" ref="BA159">IF(INDEX(CapexSalvageMonth,ROW()-152)=BA$3,INDEX(CapexSalvageAmount,ROW()-152),0)</f>
        <v>0</v>
      </c>
      <c r="BB159" s="75" cm="1">
        <f t="array" ref="BB159">IF(INDEX(CapexSalvageMonth,ROW()-152)=BB$3,INDEX(CapexSalvageAmount,ROW()-152),0)</f>
        <v>0</v>
      </c>
      <c r="BC159" s="75" cm="1">
        <f t="array" ref="BC159">IF(INDEX(CapexSalvageMonth,ROW()-152)=BC$3,INDEX(CapexSalvageAmount,ROW()-152),0)</f>
        <v>0</v>
      </c>
      <c r="BD159" s="75" cm="1">
        <f t="array" ref="BD159">IF(INDEX(CapexSalvageMonth,ROW()-152)=BD$3,INDEX(CapexSalvageAmount,ROW()-152),0)</f>
        <v>0</v>
      </c>
      <c r="BE159" s="75" cm="1">
        <f t="array" ref="BE159">IF(INDEX(CapexSalvageMonth,ROW()-152)=BE$3,INDEX(CapexSalvageAmount,ROW()-152),0)</f>
        <v>0</v>
      </c>
      <c r="BF159" s="76" cm="1">
        <f t="array" ref="BF159">IF(INDEX(CapexSalvageMonth,ROW()-152)=BF$3,INDEX(CapexSalvageAmount,ROW()-152),0)</f>
        <v>0</v>
      </c>
      <c r="BG159" s="74" cm="1">
        <f t="array" ref="BG159">IF(INDEX(CapexSalvageMonth,ROW()-152)=BG$3,INDEX(CapexSalvageAmount,ROW()-152),0)</f>
        <v>0</v>
      </c>
      <c r="BH159" s="75" cm="1">
        <f t="array" ref="BH159">IF(INDEX(CapexSalvageMonth,ROW()-152)=BH$3,INDEX(CapexSalvageAmount,ROW()-152),0)</f>
        <v>0</v>
      </c>
      <c r="BI159" s="75" cm="1">
        <f t="array" ref="BI159">IF(INDEX(CapexSalvageMonth,ROW()-152)=BI$3,INDEX(CapexSalvageAmount,ROW()-152),0)</f>
        <v>0</v>
      </c>
      <c r="BJ159" s="75" cm="1">
        <f t="array" ref="BJ159">IF(INDEX(CapexSalvageMonth,ROW()-152)=BJ$3,INDEX(CapexSalvageAmount,ROW()-152),0)</f>
        <v>0</v>
      </c>
      <c r="BK159" s="75" cm="1">
        <f t="array" ref="BK159">IF(INDEX(CapexSalvageMonth,ROW()-152)=BK$3,INDEX(CapexSalvageAmount,ROW()-152),0)</f>
        <v>0</v>
      </c>
      <c r="BL159" s="75" cm="1">
        <f t="array" ref="BL159">IF(INDEX(CapexSalvageMonth,ROW()-152)=BL$3,INDEX(CapexSalvageAmount,ROW()-152),0)</f>
        <v>0</v>
      </c>
      <c r="BM159" s="75" cm="1">
        <f t="array" ref="BM159">IF(INDEX(CapexSalvageMonth,ROW()-152)=BM$3,INDEX(CapexSalvageAmount,ROW()-152),0)</f>
        <v>0</v>
      </c>
      <c r="BN159" s="75" cm="1">
        <f t="array" ref="BN159">IF(INDEX(CapexSalvageMonth,ROW()-152)=BN$3,INDEX(CapexSalvageAmount,ROW()-152),0)</f>
        <v>0</v>
      </c>
      <c r="BO159" s="75" cm="1">
        <f t="array" ref="BO159">IF(INDEX(CapexSalvageMonth,ROW()-152)=BO$3,INDEX(CapexSalvageAmount,ROW()-152),0)</f>
        <v>0</v>
      </c>
      <c r="BP159" s="75" cm="1">
        <f t="array" ref="BP159">IF(INDEX(CapexSalvageMonth,ROW()-152)=BP$3,INDEX(CapexSalvageAmount,ROW()-152),0)</f>
        <v>0</v>
      </c>
      <c r="BQ159" s="75" cm="1">
        <f t="array" ref="BQ159">IF(INDEX(CapexSalvageMonth,ROW()-152)=BQ$3,INDEX(CapexSalvageAmount,ROW()-152),0)</f>
        <v>0</v>
      </c>
      <c r="BR159" s="76" cm="1">
        <f t="array" ref="BR159">IF(INDEX(CapexSalvageMonth,ROW()-152)=BR$3,INDEX(CapexSalvageAmount,ROW()-152),0)</f>
        <v>0</v>
      </c>
    </row>
    <row r="160" spans="1:73" hidden="1" x14ac:dyDescent="0.25">
      <c r="C160" s="72">
        <f t="shared" si="79"/>
        <v>0</v>
      </c>
      <c r="E160" s="73">
        <f t="shared" si="74"/>
        <v>0</v>
      </c>
      <c r="F160" s="73">
        <f t="shared" si="75"/>
        <v>0</v>
      </c>
      <c r="G160" s="73">
        <f t="shared" si="76"/>
        <v>0</v>
      </c>
      <c r="H160" s="73">
        <f t="shared" si="77"/>
        <v>0</v>
      </c>
      <c r="I160" s="73">
        <f t="shared" si="78"/>
        <v>0</v>
      </c>
      <c r="K160" s="74" cm="1">
        <f t="array" ref="K160">IF(INDEX(CapexSalvageMonth,ROW()-152)=K$3,INDEX(CapexSalvageAmount,ROW()-152),0)</f>
        <v>0</v>
      </c>
      <c r="L160" s="75" cm="1">
        <f t="array" ref="L160">IF(INDEX(CapexSalvageMonth,ROW()-152)=L$3,INDEX(CapexSalvageAmount,ROW()-152),0)</f>
        <v>0</v>
      </c>
      <c r="M160" s="75" cm="1">
        <f t="array" ref="M160">IF(INDEX(CapexSalvageMonth,ROW()-152)=M$3,INDEX(CapexSalvageAmount,ROW()-152),0)</f>
        <v>0</v>
      </c>
      <c r="N160" s="75" cm="1">
        <f t="array" ref="N160">IF(INDEX(CapexSalvageMonth,ROW()-152)=N$3,INDEX(CapexSalvageAmount,ROW()-152),0)</f>
        <v>0</v>
      </c>
      <c r="O160" s="75" cm="1">
        <f t="array" ref="O160">IF(INDEX(CapexSalvageMonth,ROW()-152)=O$3,INDEX(CapexSalvageAmount,ROW()-152),0)</f>
        <v>0</v>
      </c>
      <c r="P160" s="75" cm="1">
        <f t="array" ref="P160">IF(INDEX(CapexSalvageMonth,ROW()-152)=P$3,INDEX(CapexSalvageAmount,ROW()-152),0)</f>
        <v>0</v>
      </c>
      <c r="Q160" s="75" cm="1">
        <f t="array" ref="Q160">IF(INDEX(CapexSalvageMonth,ROW()-152)=Q$3,INDEX(CapexSalvageAmount,ROW()-152),0)</f>
        <v>0</v>
      </c>
      <c r="R160" s="75" cm="1">
        <f t="array" ref="R160">IF(INDEX(CapexSalvageMonth,ROW()-152)=R$3,INDEX(CapexSalvageAmount,ROW()-152),0)</f>
        <v>0</v>
      </c>
      <c r="S160" s="75" cm="1">
        <f t="array" ref="S160">IF(INDEX(CapexSalvageMonth,ROW()-152)=S$3,INDEX(CapexSalvageAmount,ROW()-152),0)</f>
        <v>0</v>
      </c>
      <c r="T160" s="75" cm="1">
        <f t="array" ref="T160">IF(INDEX(CapexSalvageMonth,ROW()-152)=T$3,INDEX(CapexSalvageAmount,ROW()-152),0)</f>
        <v>0</v>
      </c>
      <c r="U160" s="75" cm="1">
        <f t="array" ref="U160">IF(INDEX(CapexSalvageMonth,ROW()-152)=U$3,INDEX(CapexSalvageAmount,ROW()-152),0)</f>
        <v>0</v>
      </c>
      <c r="V160" s="76" cm="1">
        <f t="array" ref="V160">IF(INDEX(CapexSalvageMonth,ROW()-152)=V$3,INDEX(CapexSalvageAmount,ROW()-152),0)</f>
        <v>0</v>
      </c>
      <c r="W160" s="74" cm="1">
        <f t="array" ref="W160">IF(INDEX(CapexSalvageMonth,ROW()-152)=W$3,INDEX(CapexSalvageAmount,ROW()-152),0)</f>
        <v>0</v>
      </c>
      <c r="X160" s="75" cm="1">
        <f t="array" ref="X160">IF(INDEX(CapexSalvageMonth,ROW()-152)=X$3,INDEX(CapexSalvageAmount,ROW()-152),0)</f>
        <v>0</v>
      </c>
      <c r="Y160" s="75" cm="1">
        <f t="array" ref="Y160">IF(INDEX(CapexSalvageMonth,ROW()-152)=Y$3,INDEX(CapexSalvageAmount,ROW()-152),0)</f>
        <v>0</v>
      </c>
      <c r="Z160" s="75" cm="1">
        <f t="array" ref="Z160">IF(INDEX(CapexSalvageMonth,ROW()-152)=Z$3,INDEX(CapexSalvageAmount,ROW()-152),0)</f>
        <v>0</v>
      </c>
      <c r="AA160" s="75" cm="1">
        <f t="array" ref="AA160">IF(INDEX(CapexSalvageMonth,ROW()-152)=AA$3,INDEX(CapexSalvageAmount,ROW()-152),0)</f>
        <v>0</v>
      </c>
      <c r="AB160" s="75" cm="1">
        <f t="array" ref="AB160">IF(INDEX(CapexSalvageMonth,ROW()-152)=AB$3,INDEX(CapexSalvageAmount,ROW()-152),0)</f>
        <v>0</v>
      </c>
      <c r="AC160" s="75" cm="1">
        <f t="array" ref="AC160">IF(INDEX(CapexSalvageMonth,ROW()-152)=AC$3,INDEX(CapexSalvageAmount,ROW()-152),0)</f>
        <v>0</v>
      </c>
      <c r="AD160" s="75" cm="1">
        <f t="array" ref="AD160">IF(INDEX(CapexSalvageMonth,ROW()-152)=AD$3,INDEX(CapexSalvageAmount,ROW()-152),0)</f>
        <v>0</v>
      </c>
      <c r="AE160" s="75" cm="1">
        <f t="array" ref="AE160">IF(INDEX(CapexSalvageMonth,ROW()-152)=AE$3,INDEX(CapexSalvageAmount,ROW()-152),0)</f>
        <v>0</v>
      </c>
      <c r="AF160" s="75" cm="1">
        <f t="array" ref="AF160">IF(INDEX(CapexSalvageMonth,ROW()-152)=AF$3,INDEX(CapexSalvageAmount,ROW()-152),0)</f>
        <v>0</v>
      </c>
      <c r="AG160" s="75" cm="1">
        <f t="array" ref="AG160">IF(INDEX(CapexSalvageMonth,ROW()-152)=AG$3,INDEX(CapexSalvageAmount,ROW()-152),0)</f>
        <v>0</v>
      </c>
      <c r="AH160" s="76" cm="1">
        <f t="array" ref="AH160">IF(INDEX(CapexSalvageMonth,ROW()-152)=AH$3,INDEX(CapexSalvageAmount,ROW()-152),0)</f>
        <v>0</v>
      </c>
      <c r="AI160" s="74" cm="1">
        <f t="array" ref="AI160">IF(INDEX(CapexSalvageMonth,ROW()-152)=AI$3,INDEX(CapexSalvageAmount,ROW()-152),0)</f>
        <v>0</v>
      </c>
      <c r="AJ160" s="75" cm="1">
        <f t="array" ref="AJ160">IF(INDEX(CapexSalvageMonth,ROW()-152)=AJ$3,INDEX(CapexSalvageAmount,ROW()-152),0)</f>
        <v>0</v>
      </c>
      <c r="AK160" s="75" cm="1">
        <f t="array" ref="AK160">IF(INDEX(CapexSalvageMonth,ROW()-152)=AK$3,INDEX(CapexSalvageAmount,ROW()-152),0)</f>
        <v>0</v>
      </c>
      <c r="AL160" s="75" cm="1">
        <f t="array" ref="AL160">IF(INDEX(CapexSalvageMonth,ROW()-152)=AL$3,INDEX(CapexSalvageAmount,ROW()-152),0)</f>
        <v>0</v>
      </c>
      <c r="AM160" s="75" cm="1">
        <f t="array" ref="AM160">IF(INDEX(CapexSalvageMonth,ROW()-152)=AM$3,INDEX(CapexSalvageAmount,ROW()-152),0)</f>
        <v>0</v>
      </c>
      <c r="AN160" s="75" cm="1">
        <f t="array" ref="AN160">IF(INDEX(CapexSalvageMonth,ROW()-152)=AN$3,INDEX(CapexSalvageAmount,ROW()-152),0)</f>
        <v>0</v>
      </c>
      <c r="AO160" s="75" cm="1">
        <f t="array" ref="AO160">IF(INDEX(CapexSalvageMonth,ROW()-152)=AO$3,INDEX(CapexSalvageAmount,ROW()-152),0)</f>
        <v>0</v>
      </c>
      <c r="AP160" s="75" cm="1">
        <f t="array" ref="AP160">IF(INDEX(CapexSalvageMonth,ROW()-152)=AP$3,INDEX(CapexSalvageAmount,ROW()-152),0)</f>
        <v>0</v>
      </c>
      <c r="AQ160" s="75" cm="1">
        <f t="array" ref="AQ160">IF(INDEX(CapexSalvageMonth,ROW()-152)=AQ$3,INDEX(CapexSalvageAmount,ROW()-152),0)</f>
        <v>0</v>
      </c>
      <c r="AR160" s="75" cm="1">
        <f t="array" ref="AR160">IF(INDEX(CapexSalvageMonth,ROW()-152)=AR$3,INDEX(CapexSalvageAmount,ROW()-152),0)</f>
        <v>0</v>
      </c>
      <c r="AS160" s="75" cm="1">
        <f t="array" ref="AS160">IF(INDEX(CapexSalvageMonth,ROW()-152)=AS$3,INDEX(CapexSalvageAmount,ROW()-152),0)</f>
        <v>0</v>
      </c>
      <c r="AT160" s="76" cm="1">
        <f t="array" ref="AT160">IF(INDEX(CapexSalvageMonth,ROW()-152)=AT$3,INDEX(CapexSalvageAmount,ROW()-152),0)</f>
        <v>0</v>
      </c>
      <c r="AU160" s="74" cm="1">
        <f t="array" ref="AU160">IF(INDEX(CapexSalvageMonth,ROW()-152)=AU$3,INDEX(CapexSalvageAmount,ROW()-152),0)</f>
        <v>0</v>
      </c>
      <c r="AV160" s="75" cm="1">
        <f t="array" ref="AV160">IF(INDEX(CapexSalvageMonth,ROW()-152)=AV$3,INDEX(CapexSalvageAmount,ROW()-152),0)</f>
        <v>0</v>
      </c>
      <c r="AW160" s="75" cm="1">
        <f t="array" ref="AW160">IF(INDEX(CapexSalvageMonth,ROW()-152)=AW$3,INDEX(CapexSalvageAmount,ROW()-152),0)</f>
        <v>0</v>
      </c>
      <c r="AX160" s="75" cm="1">
        <f t="array" ref="AX160">IF(INDEX(CapexSalvageMonth,ROW()-152)=AX$3,INDEX(CapexSalvageAmount,ROW()-152),0)</f>
        <v>0</v>
      </c>
      <c r="AY160" s="75" cm="1">
        <f t="array" ref="AY160">IF(INDEX(CapexSalvageMonth,ROW()-152)=AY$3,INDEX(CapexSalvageAmount,ROW()-152),0)</f>
        <v>0</v>
      </c>
      <c r="AZ160" s="75" cm="1">
        <f t="array" ref="AZ160">IF(INDEX(CapexSalvageMonth,ROW()-152)=AZ$3,INDEX(CapexSalvageAmount,ROW()-152),0)</f>
        <v>0</v>
      </c>
      <c r="BA160" s="75" cm="1">
        <f t="array" ref="BA160">IF(INDEX(CapexSalvageMonth,ROW()-152)=BA$3,INDEX(CapexSalvageAmount,ROW()-152),0)</f>
        <v>0</v>
      </c>
      <c r="BB160" s="75" cm="1">
        <f t="array" ref="BB160">IF(INDEX(CapexSalvageMonth,ROW()-152)=BB$3,INDEX(CapexSalvageAmount,ROW()-152),0)</f>
        <v>0</v>
      </c>
      <c r="BC160" s="75" cm="1">
        <f t="array" ref="BC160">IF(INDEX(CapexSalvageMonth,ROW()-152)=BC$3,INDEX(CapexSalvageAmount,ROW()-152),0)</f>
        <v>0</v>
      </c>
      <c r="BD160" s="75" cm="1">
        <f t="array" ref="BD160">IF(INDEX(CapexSalvageMonth,ROW()-152)=BD$3,INDEX(CapexSalvageAmount,ROW()-152),0)</f>
        <v>0</v>
      </c>
      <c r="BE160" s="75" cm="1">
        <f t="array" ref="BE160">IF(INDEX(CapexSalvageMonth,ROW()-152)=BE$3,INDEX(CapexSalvageAmount,ROW()-152),0)</f>
        <v>0</v>
      </c>
      <c r="BF160" s="76" cm="1">
        <f t="array" ref="BF160">IF(INDEX(CapexSalvageMonth,ROW()-152)=BF$3,INDEX(CapexSalvageAmount,ROW()-152),0)</f>
        <v>0</v>
      </c>
      <c r="BG160" s="74" cm="1">
        <f t="array" ref="BG160">IF(INDEX(CapexSalvageMonth,ROW()-152)=BG$3,INDEX(CapexSalvageAmount,ROW()-152),0)</f>
        <v>0</v>
      </c>
      <c r="BH160" s="75" cm="1">
        <f t="array" ref="BH160">IF(INDEX(CapexSalvageMonth,ROW()-152)=BH$3,INDEX(CapexSalvageAmount,ROW()-152),0)</f>
        <v>0</v>
      </c>
      <c r="BI160" s="75" cm="1">
        <f t="array" ref="BI160">IF(INDEX(CapexSalvageMonth,ROW()-152)=BI$3,INDEX(CapexSalvageAmount,ROW()-152),0)</f>
        <v>0</v>
      </c>
      <c r="BJ160" s="75" cm="1">
        <f t="array" ref="BJ160">IF(INDEX(CapexSalvageMonth,ROW()-152)=BJ$3,INDEX(CapexSalvageAmount,ROW()-152),0)</f>
        <v>0</v>
      </c>
      <c r="BK160" s="75" cm="1">
        <f t="array" ref="BK160">IF(INDEX(CapexSalvageMonth,ROW()-152)=BK$3,INDEX(CapexSalvageAmount,ROW()-152),0)</f>
        <v>0</v>
      </c>
      <c r="BL160" s="75" cm="1">
        <f t="array" ref="BL160">IF(INDEX(CapexSalvageMonth,ROW()-152)=BL$3,INDEX(CapexSalvageAmount,ROW()-152),0)</f>
        <v>0</v>
      </c>
      <c r="BM160" s="75" cm="1">
        <f t="array" ref="BM160">IF(INDEX(CapexSalvageMonth,ROW()-152)=BM$3,INDEX(CapexSalvageAmount,ROW()-152),0)</f>
        <v>0</v>
      </c>
      <c r="BN160" s="75" cm="1">
        <f t="array" ref="BN160">IF(INDEX(CapexSalvageMonth,ROW()-152)=BN$3,INDEX(CapexSalvageAmount,ROW()-152),0)</f>
        <v>0</v>
      </c>
      <c r="BO160" s="75" cm="1">
        <f t="array" ref="BO160">IF(INDEX(CapexSalvageMonth,ROW()-152)=BO$3,INDEX(CapexSalvageAmount,ROW()-152),0)</f>
        <v>0</v>
      </c>
      <c r="BP160" s="75" cm="1">
        <f t="array" ref="BP160">IF(INDEX(CapexSalvageMonth,ROW()-152)=BP$3,INDEX(CapexSalvageAmount,ROW()-152),0)</f>
        <v>0</v>
      </c>
      <c r="BQ160" s="75" cm="1">
        <f t="array" ref="BQ160">IF(INDEX(CapexSalvageMonth,ROW()-152)=BQ$3,INDEX(CapexSalvageAmount,ROW()-152),0)</f>
        <v>0</v>
      </c>
      <c r="BR160" s="76" cm="1">
        <f t="array" ref="BR160">IF(INDEX(CapexSalvageMonth,ROW()-152)=BR$3,INDEX(CapexSalvageAmount,ROW()-152),0)</f>
        <v>0</v>
      </c>
    </row>
    <row r="161" spans="3:70" hidden="1" x14ac:dyDescent="0.25">
      <c r="C161" s="72">
        <f t="shared" si="79"/>
        <v>0</v>
      </c>
      <c r="E161" s="73">
        <f t="shared" si="74"/>
        <v>0</v>
      </c>
      <c r="F161" s="73">
        <f t="shared" si="75"/>
        <v>0</v>
      </c>
      <c r="G161" s="73">
        <f t="shared" si="76"/>
        <v>0</v>
      </c>
      <c r="H161" s="73">
        <f t="shared" si="77"/>
        <v>0</v>
      </c>
      <c r="I161" s="73">
        <f t="shared" si="78"/>
        <v>0</v>
      </c>
      <c r="K161" s="74" cm="1">
        <f t="array" ref="K161">IF(INDEX(CapexSalvageMonth,ROW()-152)=K$3,INDEX(CapexSalvageAmount,ROW()-152),0)</f>
        <v>0</v>
      </c>
      <c r="L161" s="75" cm="1">
        <f t="array" ref="L161">IF(INDEX(CapexSalvageMonth,ROW()-152)=L$3,INDEX(CapexSalvageAmount,ROW()-152),0)</f>
        <v>0</v>
      </c>
      <c r="M161" s="75" cm="1">
        <f t="array" ref="M161">IF(INDEX(CapexSalvageMonth,ROW()-152)=M$3,INDEX(CapexSalvageAmount,ROW()-152),0)</f>
        <v>0</v>
      </c>
      <c r="N161" s="75" cm="1">
        <f t="array" ref="N161">IF(INDEX(CapexSalvageMonth,ROW()-152)=N$3,INDEX(CapexSalvageAmount,ROW()-152),0)</f>
        <v>0</v>
      </c>
      <c r="O161" s="75" cm="1">
        <f t="array" ref="O161">IF(INDEX(CapexSalvageMonth,ROW()-152)=O$3,INDEX(CapexSalvageAmount,ROW()-152),0)</f>
        <v>0</v>
      </c>
      <c r="P161" s="75" cm="1">
        <f t="array" ref="P161">IF(INDEX(CapexSalvageMonth,ROW()-152)=P$3,INDEX(CapexSalvageAmount,ROW()-152),0)</f>
        <v>0</v>
      </c>
      <c r="Q161" s="75" cm="1">
        <f t="array" ref="Q161">IF(INDEX(CapexSalvageMonth,ROW()-152)=Q$3,INDEX(CapexSalvageAmount,ROW()-152),0)</f>
        <v>0</v>
      </c>
      <c r="R161" s="75" cm="1">
        <f t="array" ref="R161">IF(INDEX(CapexSalvageMonth,ROW()-152)=R$3,INDEX(CapexSalvageAmount,ROW()-152),0)</f>
        <v>0</v>
      </c>
      <c r="S161" s="75" cm="1">
        <f t="array" ref="S161">IF(INDEX(CapexSalvageMonth,ROW()-152)=S$3,INDEX(CapexSalvageAmount,ROW()-152),0)</f>
        <v>0</v>
      </c>
      <c r="T161" s="75" cm="1">
        <f t="array" ref="T161">IF(INDEX(CapexSalvageMonth,ROW()-152)=T$3,INDEX(CapexSalvageAmount,ROW()-152),0)</f>
        <v>0</v>
      </c>
      <c r="U161" s="75" cm="1">
        <f t="array" ref="U161">IF(INDEX(CapexSalvageMonth,ROW()-152)=U$3,INDEX(CapexSalvageAmount,ROW()-152),0)</f>
        <v>0</v>
      </c>
      <c r="V161" s="76" cm="1">
        <f t="array" ref="V161">IF(INDEX(CapexSalvageMonth,ROW()-152)=V$3,INDEX(CapexSalvageAmount,ROW()-152),0)</f>
        <v>0</v>
      </c>
      <c r="W161" s="74" cm="1">
        <f t="array" ref="W161">IF(INDEX(CapexSalvageMonth,ROW()-152)=W$3,INDEX(CapexSalvageAmount,ROW()-152),0)</f>
        <v>0</v>
      </c>
      <c r="X161" s="75" cm="1">
        <f t="array" ref="X161">IF(INDEX(CapexSalvageMonth,ROW()-152)=X$3,INDEX(CapexSalvageAmount,ROW()-152),0)</f>
        <v>0</v>
      </c>
      <c r="Y161" s="75" cm="1">
        <f t="array" ref="Y161">IF(INDEX(CapexSalvageMonth,ROW()-152)=Y$3,INDEX(CapexSalvageAmount,ROW()-152),0)</f>
        <v>0</v>
      </c>
      <c r="Z161" s="75" cm="1">
        <f t="array" ref="Z161">IF(INDEX(CapexSalvageMonth,ROW()-152)=Z$3,INDEX(CapexSalvageAmount,ROW()-152),0)</f>
        <v>0</v>
      </c>
      <c r="AA161" s="75" cm="1">
        <f t="array" ref="AA161">IF(INDEX(CapexSalvageMonth,ROW()-152)=AA$3,INDEX(CapexSalvageAmount,ROW()-152),0)</f>
        <v>0</v>
      </c>
      <c r="AB161" s="75" cm="1">
        <f t="array" ref="AB161">IF(INDEX(CapexSalvageMonth,ROW()-152)=AB$3,INDEX(CapexSalvageAmount,ROW()-152),0)</f>
        <v>0</v>
      </c>
      <c r="AC161" s="75" cm="1">
        <f t="array" ref="AC161">IF(INDEX(CapexSalvageMonth,ROW()-152)=AC$3,INDEX(CapexSalvageAmount,ROW()-152),0)</f>
        <v>0</v>
      </c>
      <c r="AD161" s="75" cm="1">
        <f t="array" ref="AD161">IF(INDEX(CapexSalvageMonth,ROW()-152)=AD$3,INDEX(CapexSalvageAmount,ROW()-152),0)</f>
        <v>0</v>
      </c>
      <c r="AE161" s="75" cm="1">
        <f t="array" ref="AE161">IF(INDEX(CapexSalvageMonth,ROW()-152)=AE$3,INDEX(CapexSalvageAmount,ROW()-152),0)</f>
        <v>0</v>
      </c>
      <c r="AF161" s="75" cm="1">
        <f t="array" ref="AF161">IF(INDEX(CapexSalvageMonth,ROW()-152)=AF$3,INDEX(CapexSalvageAmount,ROW()-152),0)</f>
        <v>0</v>
      </c>
      <c r="AG161" s="75" cm="1">
        <f t="array" ref="AG161">IF(INDEX(CapexSalvageMonth,ROW()-152)=AG$3,INDEX(CapexSalvageAmount,ROW()-152),0)</f>
        <v>0</v>
      </c>
      <c r="AH161" s="76" cm="1">
        <f t="array" ref="AH161">IF(INDEX(CapexSalvageMonth,ROW()-152)=AH$3,INDEX(CapexSalvageAmount,ROW()-152),0)</f>
        <v>0</v>
      </c>
      <c r="AI161" s="74" cm="1">
        <f t="array" ref="AI161">IF(INDEX(CapexSalvageMonth,ROW()-152)=AI$3,INDEX(CapexSalvageAmount,ROW()-152),0)</f>
        <v>0</v>
      </c>
      <c r="AJ161" s="75" cm="1">
        <f t="array" ref="AJ161">IF(INDEX(CapexSalvageMonth,ROW()-152)=AJ$3,INDEX(CapexSalvageAmount,ROW()-152),0)</f>
        <v>0</v>
      </c>
      <c r="AK161" s="75" cm="1">
        <f t="array" ref="AK161">IF(INDEX(CapexSalvageMonth,ROW()-152)=AK$3,INDEX(CapexSalvageAmount,ROW()-152),0)</f>
        <v>0</v>
      </c>
      <c r="AL161" s="75" cm="1">
        <f t="array" ref="AL161">IF(INDEX(CapexSalvageMonth,ROW()-152)=AL$3,INDEX(CapexSalvageAmount,ROW()-152),0)</f>
        <v>0</v>
      </c>
      <c r="AM161" s="75" cm="1">
        <f t="array" ref="AM161">IF(INDEX(CapexSalvageMonth,ROW()-152)=AM$3,INDEX(CapexSalvageAmount,ROW()-152),0)</f>
        <v>0</v>
      </c>
      <c r="AN161" s="75" cm="1">
        <f t="array" ref="AN161">IF(INDEX(CapexSalvageMonth,ROW()-152)=AN$3,INDEX(CapexSalvageAmount,ROW()-152),0)</f>
        <v>0</v>
      </c>
      <c r="AO161" s="75" cm="1">
        <f t="array" ref="AO161">IF(INDEX(CapexSalvageMonth,ROW()-152)=AO$3,INDEX(CapexSalvageAmount,ROW()-152),0)</f>
        <v>0</v>
      </c>
      <c r="AP161" s="75" cm="1">
        <f t="array" ref="AP161">IF(INDEX(CapexSalvageMonth,ROW()-152)=AP$3,INDEX(CapexSalvageAmount,ROW()-152),0)</f>
        <v>0</v>
      </c>
      <c r="AQ161" s="75" cm="1">
        <f t="array" ref="AQ161">IF(INDEX(CapexSalvageMonth,ROW()-152)=AQ$3,INDEX(CapexSalvageAmount,ROW()-152),0)</f>
        <v>0</v>
      </c>
      <c r="AR161" s="75" cm="1">
        <f t="array" ref="AR161">IF(INDEX(CapexSalvageMonth,ROW()-152)=AR$3,INDEX(CapexSalvageAmount,ROW()-152),0)</f>
        <v>0</v>
      </c>
      <c r="AS161" s="75" cm="1">
        <f t="array" ref="AS161">IF(INDEX(CapexSalvageMonth,ROW()-152)=AS$3,INDEX(CapexSalvageAmount,ROW()-152),0)</f>
        <v>0</v>
      </c>
      <c r="AT161" s="76" cm="1">
        <f t="array" ref="AT161">IF(INDEX(CapexSalvageMonth,ROW()-152)=AT$3,INDEX(CapexSalvageAmount,ROW()-152),0)</f>
        <v>0</v>
      </c>
      <c r="AU161" s="74" cm="1">
        <f t="array" ref="AU161">IF(INDEX(CapexSalvageMonth,ROW()-152)=AU$3,INDEX(CapexSalvageAmount,ROW()-152),0)</f>
        <v>0</v>
      </c>
      <c r="AV161" s="75" cm="1">
        <f t="array" ref="AV161">IF(INDEX(CapexSalvageMonth,ROW()-152)=AV$3,INDEX(CapexSalvageAmount,ROW()-152),0)</f>
        <v>0</v>
      </c>
      <c r="AW161" s="75" cm="1">
        <f t="array" ref="AW161">IF(INDEX(CapexSalvageMonth,ROW()-152)=AW$3,INDEX(CapexSalvageAmount,ROW()-152),0)</f>
        <v>0</v>
      </c>
      <c r="AX161" s="75" cm="1">
        <f t="array" ref="AX161">IF(INDEX(CapexSalvageMonth,ROW()-152)=AX$3,INDEX(CapexSalvageAmount,ROW()-152),0)</f>
        <v>0</v>
      </c>
      <c r="AY161" s="75" cm="1">
        <f t="array" ref="AY161">IF(INDEX(CapexSalvageMonth,ROW()-152)=AY$3,INDEX(CapexSalvageAmount,ROW()-152),0)</f>
        <v>0</v>
      </c>
      <c r="AZ161" s="75" cm="1">
        <f t="array" ref="AZ161">IF(INDEX(CapexSalvageMonth,ROW()-152)=AZ$3,INDEX(CapexSalvageAmount,ROW()-152),0)</f>
        <v>0</v>
      </c>
      <c r="BA161" s="75" cm="1">
        <f t="array" ref="BA161">IF(INDEX(CapexSalvageMonth,ROW()-152)=BA$3,INDEX(CapexSalvageAmount,ROW()-152),0)</f>
        <v>0</v>
      </c>
      <c r="BB161" s="75" cm="1">
        <f t="array" ref="BB161">IF(INDEX(CapexSalvageMonth,ROW()-152)=BB$3,INDEX(CapexSalvageAmount,ROW()-152),0)</f>
        <v>0</v>
      </c>
      <c r="BC161" s="75" cm="1">
        <f t="array" ref="BC161">IF(INDEX(CapexSalvageMonth,ROW()-152)=BC$3,INDEX(CapexSalvageAmount,ROW()-152),0)</f>
        <v>0</v>
      </c>
      <c r="BD161" s="75" cm="1">
        <f t="array" ref="BD161">IF(INDEX(CapexSalvageMonth,ROW()-152)=BD$3,INDEX(CapexSalvageAmount,ROW()-152),0)</f>
        <v>0</v>
      </c>
      <c r="BE161" s="75" cm="1">
        <f t="array" ref="BE161">IF(INDEX(CapexSalvageMonth,ROW()-152)=BE$3,INDEX(CapexSalvageAmount,ROW()-152),0)</f>
        <v>0</v>
      </c>
      <c r="BF161" s="76" cm="1">
        <f t="array" ref="BF161">IF(INDEX(CapexSalvageMonth,ROW()-152)=BF$3,INDEX(CapexSalvageAmount,ROW()-152),0)</f>
        <v>0</v>
      </c>
      <c r="BG161" s="74" cm="1">
        <f t="array" ref="BG161">IF(INDEX(CapexSalvageMonth,ROW()-152)=BG$3,INDEX(CapexSalvageAmount,ROW()-152),0)</f>
        <v>0</v>
      </c>
      <c r="BH161" s="75" cm="1">
        <f t="array" ref="BH161">IF(INDEX(CapexSalvageMonth,ROW()-152)=BH$3,INDEX(CapexSalvageAmount,ROW()-152),0)</f>
        <v>0</v>
      </c>
      <c r="BI161" s="75" cm="1">
        <f t="array" ref="BI161">IF(INDEX(CapexSalvageMonth,ROW()-152)=BI$3,INDEX(CapexSalvageAmount,ROW()-152),0)</f>
        <v>0</v>
      </c>
      <c r="BJ161" s="75" cm="1">
        <f t="array" ref="BJ161">IF(INDEX(CapexSalvageMonth,ROW()-152)=BJ$3,INDEX(CapexSalvageAmount,ROW()-152),0)</f>
        <v>0</v>
      </c>
      <c r="BK161" s="75" cm="1">
        <f t="array" ref="BK161">IF(INDEX(CapexSalvageMonth,ROW()-152)=BK$3,INDEX(CapexSalvageAmount,ROW()-152),0)</f>
        <v>0</v>
      </c>
      <c r="BL161" s="75" cm="1">
        <f t="array" ref="BL161">IF(INDEX(CapexSalvageMonth,ROW()-152)=BL$3,INDEX(CapexSalvageAmount,ROW()-152),0)</f>
        <v>0</v>
      </c>
      <c r="BM161" s="75" cm="1">
        <f t="array" ref="BM161">IF(INDEX(CapexSalvageMonth,ROW()-152)=BM$3,INDEX(CapexSalvageAmount,ROW()-152),0)</f>
        <v>0</v>
      </c>
      <c r="BN161" s="75" cm="1">
        <f t="array" ref="BN161">IF(INDEX(CapexSalvageMonth,ROW()-152)=BN$3,INDEX(CapexSalvageAmount,ROW()-152),0)</f>
        <v>0</v>
      </c>
      <c r="BO161" s="75" cm="1">
        <f t="array" ref="BO161">IF(INDEX(CapexSalvageMonth,ROW()-152)=BO$3,INDEX(CapexSalvageAmount,ROW()-152),0)</f>
        <v>0</v>
      </c>
      <c r="BP161" s="75" cm="1">
        <f t="array" ref="BP161">IF(INDEX(CapexSalvageMonth,ROW()-152)=BP$3,INDEX(CapexSalvageAmount,ROW()-152),0)</f>
        <v>0</v>
      </c>
      <c r="BQ161" s="75" cm="1">
        <f t="array" ref="BQ161">IF(INDEX(CapexSalvageMonth,ROW()-152)=BQ$3,INDEX(CapexSalvageAmount,ROW()-152),0)</f>
        <v>0</v>
      </c>
      <c r="BR161" s="76" cm="1">
        <f t="array" ref="BR161">IF(INDEX(CapexSalvageMonth,ROW()-152)=BR$3,INDEX(CapexSalvageAmount,ROW()-152),0)</f>
        <v>0</v>
      </c>
    </row>
    <row r="162" spans="3:70" hidden="1" x14ac:dyDescent="0.25">
      <c r="C162" s="72">
        <f t="shared" si="79"/>
        <v>0</v>
      </c>
      <c r="E162" s="73">
        <f t="shared" si="74"/>
        <v>0</v>
      </c>
      <c r="F162" s="73">
        <f t="shared" si="75"/>
        <v>0</v>
      </c>
      <c r="G162" s="73">
        <f t="shared" si="76"/>
        <v>0</v>
      </c>
      <c r="H162" s="73">
        <f t="shared" si="77"/>
        <v>0</v>
      </c>
      <c r="I162" s="73">
        <f t="shared" si="78"/>
        <v>0</v>
      </c>
      <c r="K162" s="74" cm="1">
        <f t="array" ref="K162">IF(INDEX(CapexSalvageMonth,ROW()-152)=K$3,INDEX(CapexSalvageAmount,ROW()-152),0)</f>
        <v>0</v>
      </c>
      <c r="L162" s="75" cm="1">
        <f t="array" ref="L162">IF(INDEX(CapexSalvageMonth,ROW()-152)=L$3,INDEX(CapexSalvageAmount,ROW()-152),0)</f>
        <v>0</v>
      </c>
      <c r="M162" s="75" cm="1">
        <f t="array" ref="M162">IF(INDEX(CapexSalvageMonth,ROW()-152)=M$3,INDEX(CapexSalvageAmount,ROW()-152),0)</f>
        <v>0</v>
      </c>
      <c r="N162" s="75" cm="1">
        <f t="array" ref="N162">IF(INDEX(CapexSalvageMonth,ROW()-152)=N$3,INDEX(CapexSalvageAmount,ROW()-152),0)</f>
        <v>0</v>
      </c>
      <c r="O162" s="75" cm="1">
        <f t="array" ref="O162">IF(INDEX(CapexSalvageMonth,ROW()-152)=O$3,INDEX(CapexSalvageAmount,ROW()-152),0)</f>
        <v>0</v>
      </c>
      <c r="P162" s="75" cm="1">
        <f t="array" ref="P162">IF(INDEX(CapexSalvageMonth,ROW()-152)=P$3,INDEX(CapexSalvageAmount,ROW()-152),0)</f>
        <v>0</v>
      </c>
      <c r="Q162" s="75" cm="1">
        <f t="array" ref="Q162">IF(INDEX(CapexSalvageMonth,ROW()-152)=Q$3,INDEX(CapexSalvageAmount,ROW()-152),0)</f>
        <v>0</v>
      </c>
      <c r="R162" s="75" cm="1">
        <f t="array" ref="R162">IF(INDEX(CapexSalvageMonth,ROW()-152)=R$3,INDEX(CapexSalvageAmount,ROW()-152),0)</f>
        <v>0</v>
      </c>
      <c r="S162" s="75" cm="1">
        <f t="array" ref="S162">IF(INDEX(CapexSalvageMonth,ROW()-152)=S$3,INDEX(CapexSalvageAmount,ROW()-152),0)</f>
        <v>0</v>
      </c>
      <c r="T162" s="75" cm="1">
        <f t="array" ref="T162">IF(INDEX(CapexSalvageMonth,ROW()-152)=T$3,INDEX(CapexSalvageAmount,ROW()-152),0)</f>
        <v>0</v>
      </c>
      <c r="U162" s="75" cm="1">
        <f t="array" ref="U162">IF(INDEX(CapexSalvageMonth,ROW()-152)=U$3,INDEX(CapexSalvageAmount,ROW()-152),0)</f>
        <v>0</v>
      </c>
      <c r="V162" s="76" cm="1">
        <f t="array" ref="V162">IF(INDEX(CapexSalvageMonth,ROW()-152)=V$3,INDEX(CapexSalvageAmount,ROW()-152),0)</f>
        <v>0</v>
      </c>
      <c r="W162" s="74" cm="1">
        <f t="array" ref="W162">IF(INDEX(CapexSalvageMonth,ROW()-152)=W$3,INDEX(CapexSalvageAmount,ROW()-152),0)</f>
        <v>0</v>
      </c>
      <c r="X162" s="75" cm="1">
        <f t="array" ref="X162">IF(INDEX(CapexSalvageMonth,ROW()-152)=X$3,INDEX(CapexSalvageAmount,ROW()-152),0)</f>
        <v>0</v>
      </c>
      <c r="Y162" s="75" cm="1">
        <f t="array" ref="Y162">IF(INDEX(CapexSalvageMonth,ROW()-152)=Y$3,INDEX(CapexSalvageAmount,ROW()-152),0)</f>
        <v>0</v>
      </c>
      <c r="Z162" s="75" cm="1">
        <f t="array" ref="Z162">IF(INDEX(CapexSalvageMonth,ROW()-152)=Z$3,INDEX(CapexSalvageAmount,ROW()-152),0)</f>
        <v>0</v>
      </c>
      <c r="AA162" s="75" cm="1">
        <f t="array" ref="AA162">IF(INDEX(CapexSalvageMonth,ROW()-152)=AA$3,INDEX(CapexSalvageAmount,ROW()-152),0)</f>
        <v>0</v>
      </c>
      <c r="AB162" s="75" cm="1">
        <f t="array" ref="AB162">IF(INDEX(CapexSalvageMonth,ROW()-152)=AB$3,INDEX(CapexSalvageAmount,ROW()-152),0)</f>
        <v>0</v>
      </c>
      <c r="AC162" s="75" cm="1">
        <f t="array" ref="AC162">IF(INDEX(CapexSalvageMonth,ROW()-152)=AC$3,INDEX(CapexSalvageAmount,ROW()-152),0)</f>
        <v>0</v>
      </c>
      <c r="AD162" s="75" cm="1">
        <f t="array" ref="AD162">IF(INDEX(CapexSalvageMonth,ROW()-152)=AD$3,INDEX(CapexSalvageAmount,ROW()-152),0)</f>
        <v>0</v>
      </c>
      <c r="AE162" s="75" cm="1">
        <f t="array" ref="AE162">IF(INDEX(CapexSalvageMonth,ROW()-152)=AE$3,INDEX(CapexSalvageAmount,ROW()-152),0)</f>
        <v>0</v>
      </c>
      <c r="AF162" s="75" cm="1">
        <f t="array" ref="AF162">IF(INDEX(CapexSalvageMonth,ROW()-152)=AF$3,INDEX(CapexSalvageAmount,ROW()-152),0)</f>
        <v>0</v>
      </c>
      <c r="AG162" s="75" cm="1">
        <f t="array" ref="AG162">IF(INDEX(CapexSalvageMonth,ROW()-152)=AG$3,INDEX(CapexSalvageAmount,ROW()-152),0)</f>
        <v>0</v>
      </c>
      <c r="AH162" s="76" cm="1">
        <f t="array" ref="AH162">IF(INDEX(CapexSalvageMonth,ROW()-152)=AH$3,INDEX(CapexSalvageAmount,ROW()-152),0)</f>
        <v>0</v>
      </c>
      <c r="AI162" s="74" cm="1">
        <f t="array" ref="AI162">IF(INDEX(CapexSalvageMonth,ROW()-152)=AI$3,INDEX(CapexSalvageAmount,ROW()-152),0)</f>
        <v>0</v>
      </c>
      <c r="AJ162" s="75" cm="1">
        <f t="array" ref="AJ162">IF(INDEX(CapexSalvageMonth,ROW()-152)=AJ$3,INDEX(CapexSalvageAmount,ROW()-152),0)</f>
        <v>0</v>
      </c>
      <c r="AK162" s="75" cm="1">
        <f t="array" ref="AK162">IF(INDEX(CapexSalvageMonth,ROW()-152)=AK$3,INDEX(CapexSalvageAmount,ROW()-152),0)</f>
        <v>0</v>
      </c>
      <c r="AL162" s="75" cm="1">
        <f t="array" ref="AL162">IF(INDEX(CapexSalvageMonth,ROW()-152)=AL$3,INDEX(CapexSalvageAmount,ROW()-152),0)</f>
        <v>0</v>
      </c>
      <c r="AM162" s="75" cm="1">
        <f t="array" ref="AM162">IF(INDEX(CapexSalvageMonth,ROW()-152)=AM$3,INDEX(CapexSalvageAmount,ROW()-152),0)</f>
        <v>0</v>
      </c>
      <c r="AN162" s="75" cm="1">
        <f t="array" ref="AN162">IF(INDEX(CapexSalvageMonth,ROW()-152)=AN$3,INDEX(CapexSalvageAmount,ROW()-152),0)</f>
        <v>0</v>
      </c>
      <c r="AO162" s="75" cm="1">
        <f t="array" ref="AO162">IF(INDEX(CapexSalvageMonth,ROW()-152)=AO$3,INDEX(CapexSalvageAmount,ROW()-152),0)</f>
        <v>0</v>
      </c>
      <c r="AP162" s="75" cm="1">
        <f t="array" ref="AP162">IF(INDEX(CapexSalvageMonth,ROW()-152)=AP$3,INDEX(CapexSalvageAmount,ROW()-152),0)</f>
        <v>0</v>
      </c>
      <c r="AQ162" s="75" cm="1">
        <f t="array" ref="AQ162">IF(INDEX(CapexSalvageMonth,ROW()-152)=AQ$3,INDEX(CapexSalvageAmount,ROW()-152),0)</f>
        <v>0</v>
      </c>
      <c r="AR162" s="75" cm="1">
        <f t="array" ref="AR162">IF(INDEX(CapexSalvageMonth,ROW()-152)=AR$3,INDEX(CapexSalvageAmount,ROW()-152),0)</f>
        <v>0</v>
      </c>
      <c r="AS162" s="75" cm="1">
        <f t="array" ref="AS162">IF(INDEX(CapexSalvageMonth,ROW()-152)=AS$3,INDEX(CapexSalvageAmount,ROW()-152),0)</f>
        <v>0</v>
      </c>
      <c r="AT162" s="76" cm="1">
        <f t="array" ref="AT162">IF(INDEX(CapexSalvageMonth,ROW()-152)=AT$3,INDEX(CapexSalvageAmount,ROW()-152),0)</f>
        <v>0</v>
      </c>
      <c r="AU162" s="74" cm="1">
        <f t="array" ref="AU162">IF(INDEX(CapexSalvageMonth,ROW()-152)=AU$3,INDEX(CapexSalvageAmount,ROW()-152),0)</f>
        <v>0</v>
      </c>
      <c r="AV162" s="75" cm="1">
        <f t="array" ref="AV162">IF(INDEX(CapexSalvageMonth,ROW()-152)=AV$3,INDEX(CapexSalvageAmount,ROW()-152),0)</f>
        <v>0</v>
      </c>
      <c r="AW162" s="75" cm="1">
        <f t="array" ref="AW162">IF(INDEX(CapexSalvageMonth,ROW()-152)=AW$3,INDEX(CapexSalvageAmount,ROW()-152),0)</f>
        <v>0</v>
      </c>
      <c r="AX162" s="75" cm="1">
        <f t="array" ref="AX162">IF(INDEX(CapexSalvageMonth,ROW()-152)=AX$3,INDEX(CapexSalvageAmount,ROW()-152),0)</f>
        <v>0</v>
      </c>
      <c r="AY162" s="75" cm="1">
        <f t="array" ref="AY162">IF(INDEX(CapexSalvageMonth,ROW()-152)=AY$3,INDEX(CapexSalvageAmount,ROW()-152),0)</f>
        <v>0</v>
      </c>
      <c r="AZ162" s="75" cm="1">
        <f t="array" ref="AZ162">IF(INDEX(CapexSalvageMonth,ROW()-152)=AZ$3,INDEX(CapexSalvageAmount,ROW()-152),0)</f>
        <v>0</v>
      </c>
      <c r="BA162" s="75" cm="1">
        <f t="array" ref="BA162">IF(INDEX(CapexSalvageMonth,ROW()-152)=BA$3,INDEX(CapexSalvageAmount,ROW()-152),0)</f>
        <v>0</v>
      </c>
      <c r="BB162" s="75" cm="1">
        <f t="array" ref="BB162">IF(INDEX(CapexSalvageMonth,ROW()-152)=BB$3,INDEX(CapexSalvageAmount,ROW()-152),0)</f>
        <v>0</v>
      </c>
      <c r="BC162" s="75" cm="1">
        <f t="array" ref="BC162">IF(INDEX(CapexSalvageMonth,ROW()-152)=BC$3,INDEX(CapexSalvageAmount,ROW()-152),0)</f>
        <v>0</v>
      </c>
      <c r="BD162" s="75" cm="1">
        <f t="array" ref="BD162">IF(INDEX(CapexSalvageMonth,ROW()-152)=BD$3,INDEX(CapexSalvageAmount,ROW()-152),0)</f>
        <v>0</v>
      </c>
      <c r="BE162" s="75" cm="1">
        <f t="array" ref="BE162">IF(INDEX(CapexSalvageMonth,ROW()-152)=BE$3,INDEX(CapexSalvageAmount,ROW()-152),0)</f>
        <v>0</v>
      </c>
      <c r="BF162" s="76" cm="1">
        <f t="array" ref="BF162">IF(INDEX(CapexSalvageMonth,ROW()-152)=BF$3,INDEX(CapexSalvageAmount,ROW()-152),0)</f>
        <v>0</v>
      </c>
      <c r="BG162" s="74" cm="1">
        <f t="array" ref="BG162">IF(INDEX(CapexSalvageMonth,ROW()-152)=BG$3,INDEX(CapexSalvageAmount,ROW()-152),0)</f>
        <v>0</v>
      </c>
      <c r="BH162" s="75" cm="1">
        <f t="array" ref="BH162">IF(INDEX(CapexSalvageMonth,ROW()-152)=BH$3,INDEX(CapexSalvageAmount,ROW()-152),0)</f>
        <v>0</v>
      </c>
      <c r="BI162" s="75" cm="1">
        <f t="array" ref="BI162">IF(INDEX(CapexSalvageMonth,ROW()-152)=BI$3,INDEX(CapexSalvageAmount,ROW()-152),0)</f>
        <v>0</v>
      </c>
      <c r="BJ162" s="75" cm="1">
        <f t="array" ref="BJ162">IF(INDEX(CapexSalvageMonth,ROW()-152)=BJ$3,INDEX(CapexSalvageAmount,ROW()-152),0)</f>
        <v>0</v>
      </c>
      <c r="BK162" s="75" cm="1">
        <f t="array" ref="BK162">IF(INDEX(CapexSalvageMonth,ROW()-152)=BK$3,INDEX(CapexSalvageAmount,ROW()-152),0)</f>
        <v>0</v>
      </c>
      <c r="BL162" s="75" cm="1">
        <f t="array" ref="BL162">IF(INDEX(CapexSalvageMonth,ROW()-152)=BL$3,INDEX(CapexSalvageAmount,ROW()-152),0)</f>
        <v>0</v>
      </c>
      <c r="BM162" s="75" cm="1">
        <f t="array" ref="BM162">IF(INDEX(CapexSalvageMonth,ROW()-152)=BM$3,INDEX(CapexSalvageAmount,ROW()-152),0)</f>
        <v>0</v>
      </c>
      <c r="BN162" s="75" cm="1">
        <f t="array" ref="BN162">IF(INDEX(CapexSalvageMonth,ROW()-152)=BN$3,INDEX(CapexSalvageAmount,ROW()-152),0)</f>
        <v>0</v>
      </c>
      <c r="BO162" s="75" cm="1">
        <f t="array" ref="BO162">IF(INDEX(CapexSalvageMonth,ROW()-152)=BO$3,INDEX(CapexSalvageAmount,ROW()-152),0)</f>
        <v>0</v>
      </c>
      <c r="BP162" s="75" cm="1">
        <f t="array" ref="BP162">IF(INDEX(CapexSalvageMonth,ROW()-152)=BP$3,INDEX(CapexSalvageAmount,ROW()-152),0)</f>
        <v>0</v>
      </c>
      <c r="BQ162" s="75" cm="1">
        <f t="array" ref="BQ162">IF(INDEX(CapexSalvageMonth,ROW()-152)=BQ$3,INDEX(CapexSalvageAmount,ROW()-152),0)</f>
        <v>0</v>
      </c>
      <c r="BR162" s="76" cm="1">
        <f t="array" ref="BR162">IF(INDEX(CapexSalvageMonth,ROW()-152)=BR$3,INDEX(CapexSalvageAmount,ROW()-152),0)</f>
        <v>0</v>
      </c>
    </row>
    <row r="163" spans="3:70" hidden="1" x14ac:dyDescent="0.25">
      <c r="C163" s="72">
        <f t="shared" si="79"/>
        <v>0</v>
      </c>
      <c r="E163" s="73">
        <f t="shared" si="74"/>
        <v>0</v>
      </c>
      <c r="F163" s="73">
        <f t="shared" si="75"/>
        <v>0</v>
      </c>
      <c r="G163" s="73">
        <f t="shared" si="76"/>
        <v>0</v>
      </c>
      <c r="H163" s="73">
        <f t="shared" si="77"/>
        <v>0</v>
      </c>
      <c r="I163" s="73">
        <f t="shared" si="78"/>
        <v>0</v>
      </c>
      <c r="K163" s="74" cm="1">
        <f t="array" ref="K163">IF(INDEX(CapexSalvageMonth,ROW()-152)=K$3,INDEX(CapexSalvageAmount,ROW()-152),0)</f>
        <v>0</v>
      </c>
      <c r="L163" s="75" cm="1">
        <f t="array" ref="L163">IF(INDEX(CapexSalvageMonth,ROW()-152)=L$3,INDEX(CapexSalvageAmount,ROW()-152),0)</f>
        <v>0</v>
      </c>
      <c r="M163" s="75" cm="1">
        <f t="array" ref="M163">IF(INDEX(CapexSalvageMonth,ROW()-152)=M$3,INDEX(CapexSalvageAmount,ROW()-152),0)</f>
        <v>0</v>
      </c>
      <c r="N163" s="75" cm="1">
        <f t="array" ref="N163">IF(INDEX(CapexSalvageMonth,ROW()-152)=N$3,INDEX(CapexSalvageAmount,ROW()-152),0)</f>
        <v>0</v>
      </c>
      <c r="O163" s="75" cm="1">
        <f t="array" ref="O163">IF(INDEX(CapexSalvageMonth,ROW()-152)=O$3,INDEX(CapexSalvageAmount,ROW()-152),0)</f>
        <v>0</v>
      </c>
      <c r="P163" s="75" cm="1">
        <f t="array" ref="P163">IF(INDEX(CapexSalvageMonth,ROW()-152)=P$3,INDEX(CapexSalvageAmount,ROW()-152),0)</f>
        <v>0</v>
      </c>
      <c r="Q163" s="75" cm="1">
        <f t="array" ref="Q163">IF(INDEX(CapexSalvageMonth,ROW()-152)=Q$3,INDEX(CapexSalvageAmount,ROW()-152),0)</f>
        <v>0</v>
      </c>
      <c r="R163" s="75" cm="1">
        <f t="array" ref="R163">IF(INDEX(CapexSalvageMonth,ROW()-152)=R$3,INDEX(CapexSalvageAmount,ROW()-152),0)</f>
        <v>0</v>
      </c>
      <c r="S163" s="75" cm="1">
        <f t="array" ref="S163">IF(INDEX(CapexSalvageMonth,ROW()-152)=S$3,INDEX(CapexSalvageAmount,ROW()-152),0)</f>
        <v>0</v>
      </c>
      <c r="T163" s="75" cm="1">
        <f t="array" ref="T163">IF(INDEX(CapexSalvageMonth,ROW()-152)=T$3,INDEX(CapexSalvageAmount,ROW()-152),0)</f>
        <v>0</v>
      </c>
      <c r="U163" s="75" cm="1">
        <f t="array" ref="U163">IF(INDEX(CapexSalvageMonth,ROW()-152)=U$3,INDEX(CapexSalvageAmount,ROW()-152),0)</f>
        <v>0</v>
      </c>
      <c r="V163" s="76" cm="1">
        <f t="array" ref="V163">IF(INDEX(CapexSalvageMonth,ROW()-152)=V$3,INDEX(CapexSalvageAmount,ROW()-152),0)</f>
        <v>0</v>
      </c>
      <c r="W163" s="74" cm="1">
        <f t="array" ref="W163">IF(INDEX(CapexSalvageMonth,ROW()-152)=W$3,INDEX(CapexSalvageAmount,ROW()-152),0)</f>
        <v>0</v>
      </c>
      <c r="X163" s="75" cm="1">
        <f t="array" ref="X163">IF(INDEX(CapexSalvageMonth,ROW()-152)=X$3,INDEX(CapexSalvageAmount,ROW()-152),0)</f>
        <v>0</v>
      </c>
      <c r="Y163" s="75" cm="1">
        <f t="array" ref="Y163">IF(INDEX(CapexSalvageMonth,ROW()-152)=Y$3,INDEX(CapexSalvageAmount,ROW()-152),0)</f>
        <v>0</v>
      </c>
      <c r="Z163" s="75" cm="1">
        <f t="array" ref="Z163">IF(INDEX(CapexSalvageMonth,ROW()-152)=Z$3,INDEX(CapexSalvageAmount,ROW()-152),0)</f>
        <v>0</v>
      </c>
      <c r="AA163" s="75" cm="1">
        <f t="array" ref="AA163">IF(INDEX(CapexSalvageMonth,ROW()-152)=AA$3,INDEX(CapexSalvageAmount,ROW()-152),0)</f>
        <v>0</v>
      </c>
      <c r="AB163" s="75" cm="1">
        <f t="array" ref="AB163">IF(INDEX(CapexSalvageMonth,ROW()-152)=AB$3,INDEX(CapexSalvageAmount,ROW()-152),0)</f>
        <v>0</v>
      </c>
      <c r="AC163" s="75" cm="1">
        <f t="array" ref="AC163">IF(INDEX(CapexSalvageMonth,ROW()-152)=AC$3,INDEX(CapexSalvageAmount,ROW()-152),0)</f>
        <v>0</v>
      </c>
      <c r="AD163" s="75" cm="1">
        <f t="array" ref="AD163">IF(INDEX(CapexSalvageMonth,ROW()-152)=AD$3,INDEX(CapexSalvageAmount,ROW()-152),0)</f>
        <v>0</v>
      </c>
      <c r="AE163" s="75" cm="1">
        <f t="array" ref="AE163">IF(INDEX(CapexSalvageMonth,ROW()-152)=AE$3,INDEX(CapexSalvageAmount,ROW()-152),0)</f>
        <v>0</v>
      </c>
      <c r="AF163" s="75" cm="1">
        <f t="array" ref="AF163">IF(INDEX(CapexSalvageMonth,ROW()-152)=AF$3,INDEX(CapexSalvageAmount,ROW()-152),0)</f>
        <v>0</v>
      </c>
      <c r="AG163" s="75" cm="1">
        <f t="array" ref="AG163">IF(INDEX(CapexSalvageMonth,ROW()-152)=AG$3,INDEX(CapexSalvageAmount,ROW()-152),0)</f>
        <v>0</v>
      </c>
      <c r="AH163" s="76" cm="1">
        <f t="array" ref="AH163">IF(INDEX(CapexSalvageMonth,ROW()-152)=AH$3,INDEX(CapexSalvageAmount,ROW()-152),0)</f>
        <v>0</v>
      </c>
      <c r="AI163" s="74" cm="1">
        <f t="array" ref="AI163">IF(INDEX(CapexSalvageMonth,ROW()-152)=AI$3,INDEX(CapexSalvageAmount,ROW()-152),0)</f>
        <v>0</v>
      </c>
      <c r="AJ163" s="75" cm="1">
        <f t="array" ref="AJ163">IF(INDEX(CapexSalvageMonth,ROW()-152)=AJ$3,INDEX(CapexSalvageAmount,ROW()-152),0)</f>
        <v>0</v>
      </c>
      <c r="AK163" s="75" cm="1">
        <f t="array" ref="AK163">IF(INDEX(CapexSalvageMonth,ROW()-152)=AK$3,INDEX(CapexSalvageAmount,ROW()-152),0)</f>
        <v>0</v>
      </c>
      <c r="AL163" s="75" cm="1">
        <f t="array" ref="AL163">IF(INDEX(CapexSalvageMonth,ROW()-152)=AL$3,INDEX(CapexSalvageAmount,ROW()-152),0)</f>
        <v>0</v>
      </c>
      <c r="AM163" s="75" cm="1">
        <f t="array" ref="AM163">IF(INDEX(CapexSalvageMonth,ROW()-152)=AM$3,INDEX(CapexSalvageAmount,ROW()-152),0)</f>
        <v>0</v>
      </c>
      <c r="AN163" s="75" cm="1">
        <f t="array" ref="AN163">IF(INDEX(CapexSalvageMonth,ROW()-152)=AN$3,INDEX(CapexSalvageAmount,ROW()-152),0)</f>
        <v>0</v>
      </c>
      <c r="AO163" s="75" cm="1">
        <f t="array" ref="AO163">IF(INDEX(CapexSalvageMonth,ROW()-152)=AO$3,INDEX(CapexSalvageAmount,ROW()-152),0)</f>
        <v>0</v>
      </c>
      <c r="AP163" s="75" cm="1">
        <f t="array" ref="AP163">IF(INDEX(CapexSalvageMonth,ROW()-152)=AP$3,INDEX(CapexSalvageAmount,ROW()-152),0)</f>
        <v>0</v>
      </c>
      <c r="AQ163" s="75" cm="1">
        <f t="array" ref="AQ163">IF(INDEX(CapexSalvageMonth,ROW()-152)=AQ$3,INDEX(CapexSalvageAmount,ROW()-152),0)</f>
        <v>0</v>
      </c>
      <c r="AR163" s="75" cm="1">
        <f t="array" ref="AR163">IF(INDEX(CapexSalvageMonth,ROW()-152)=AR$3,INDEX(CapexSalvageAmount,ROW()-152),0)</f>
        <v>0</v>
      </c>
      <c r="AS163" s="75" cm="1">
        <f t="array" ref="AS163">IF(INDEX(CapexSalvageMonth,ROW()-152)=AS$3,INDEX(CapexSalvageAmount,ROW()-152),0)</f>
        <v>0</v>
      </c>
      <c r="AT163" s="76" cm="1">
        <f t="array" ref="AT163">IF(INDEX(CapexSalvageMonth,ROW()-152)=AT$3,INDEX(CapexSalvageAmount,ROW()-152),0)</f>
        <v>0</v>
      </c>
      <c r="AU163" s="74" cm="1">
        <f t="array" ref="AU163">IF(INDEX(CapexSalvageMonth,ROW()-152)=AU$3,INDEX(CapexSalvageAmount,ROW()-152),0)</f>
        <v>0</v>
      </c>
      <c r="AV163" s="75" cm="1">
        <f t="array" ref="AV163">IF(INDEX(CapexSalvageMonth,ROW()-152)=AV$3,INDEX(CapexSalvageAmount,ROW()-152),0)</f>
        <v>0</v>
      </c>
      <c r="AW163" s="75" cm="1">
        <f t="array" ref="AW163">IF(INDEX(CapexSalvageMonth,ROW()-152)=AW$3,INDEX(CapexSalvageAmount,ROW()-152),0)</f>
        <v>0</v>
      </c>
      <c r="AX163" s="75" cm="1">
        <f t="array" ref="AX163">IF(INDEX(CapexSalvageMonth,ROW()-152)=AX$3,INDEX(CapexSalvageAmount,ROW()-152),0)</f>
        <v>0</v>
      </c>
      <c r="AY163" s="75" cm="1">
        <f t="array" ref="AY163">IF(INDEX(CapexSalvageMonth,ROW()-152)=AY$3,INDEX(CapexSalvageAmount,ROW()-152),0)</f>
        <v>0</v>
      </c>
      <c r="AZ163" s="75" cm="1">
        <f t="array" ref="AZ163">IF(INDEX(CapexSalvageMonth,ROW()-152)=AZ$3,INDEX(CapexSalvageAmount,ROW()-152),0)</f>
        <v>0</v>
      </c>
      <c r="BA163" s="75" cm="1">
        <f t="array" ref="BA163">IF(INDEX(CapexSalvageMonth,ROW()-152)=BA$3,INDEX(CapexSalvageAmount,ROW()-152),0)</f>
        <v>0</v>
      </c>
      <c r="BB163" s="75" cm="1">
        <f t="array" ref="BB163">IF(INDEX(CapexSalvageMonth,ROW()-152)=BB$3,INDEX(CapexSalvageAmount,ROW()-152),0)</f>
        <v>0</v>
      </c>
      <c r="BC163" s="75" cm="1">
        <f t="array" ref="BC163">IF(INDEX(CapexSalvageMonth,ROW()-152)=BC$3,INDEX(CapexSalvageAmount,ROW()-152),0)</f>
        <v>0</v>
      </c>
      <c r="BD163" s="75" cm="1">
        <f t="array" ref="BD163">IF(INDEX(CapexSalvageMonth,ROW()-152)=BD$3,INDEX(CapexSalvageAmount,ROW()-152),0)</f>
        <v>0</v>
      </c>
      <c r="BE163" s="75" cm="1">
        <f t="array" ref="BE163">IF(INDEX(CapexSalvageMonth,ROW()-152)=BE$3,INDEX(CapexSalvageAmount,ROW()-152),0)</f>
        <v>0</v>
      </c>
      <c r="BF163" s="76" cm="1">
        <f t="array" ref="BF163">IF(INDEX(CapexSalvageMonth,ROW()-152)=BF$3,INDEX(CapexSalvageAmount,ROW()-152),0)</f>
        <v>0</v>
      </c>
      <c r="BG163" s="74" cm="1">
        <f t="array" ref="BG163">IF(INDEX(CapexSalvageMonth,ROW()-152)=BG$3,INDEX(CapexSalvageAmount,ROW()-152),0)</f>
        <v>0</v>
      </c>
      <c r="BH163" s="75" cm="1">
        <f t="array" ref="BH163">IF(INDEX(CapexSalvageMonth,ROW()-152)=BH$3,INDEX(CapexSalvageAmount,ROW()-152),0)</f>
        <v>0</v>
      </c>
      <c r="BI163" s="75" cm="1">
        <f t="array" ref="BI163">IF(INDEX(CapexSalvageMonth,ROW()-152)=BI$3,INDEX(CapexSalvageAmount,ROW()-152),0)</f>
        <v>0</v>
      </c>
      <c r="BJ163" s="75" cm="1">
        <f t="array" ref="BJ163">IF(INDEX(CapexSalvageMonth,ROW()-152)=BJ$3,INDEX(CapexSalvageAmount,ROW()-152),0)</f>
        <v>0</v>
      </c>
      <c r="BK163" s="75" cm="1">
        <f t="array" ref="BK163">IF(INDEX(CapexSalvageMonth,ROW()-152)=BK$3,INDEX(CapexSalvageAmount,ROW()-152),0)</f>
        <v>0</v>
      </c>
      <c r="BL163" s="75" cm="1">
        <f t="array" ref="BL163">IF(INDEX(CapexSalvageMonth,ROW()-152)=BL$3,INDEX(CapexSalvageAmount,ROW()-152),0)</f>
        <v>0</v>
      </c>
      <c r="BM163" s="75" cm="1">
        <f t="array" ref="BM163">IF(INDEX(CapexSalvageMonth,ROW()-152)=BM$3,INDEX(CapexSalvageAmount,ROW()-152),0)</f>
        <v>0</v>
      </c>
      <c r="BN163" s="75" cm="1">
        <f t="array" ref="BN163">IF(INDEX(CapexSalvageMonth,ROW()-152)=BN$3,INDEX(CapexSalvageAmount,ROW()-152),0)</f>
        <v>0</v>
      </c>
      <c r="BO163" s="75" cm="1">
        <f t="array" ref="BO163">IF(INDEX(CapexSalvageMonth,ROW()-152)=BO$3,INDEX(CapexSalvageAmount,ROW()-152),0)</f>
        <v>0</v>
      </c>
      <c r="BP163" s="75" cm="1">
        <f t="array" ref="BP163">IF(INDEX(CapexSalvageMonth,ROW()-152)=BP$3,INDEX(CapexSalvageAmount,ROW()-152),0)</f>
        <v>0</v>
      </c>
      <c r="BQ163" s="75" cm="1">
        <f t="array" ref="BQ163">IF(INDEX(CapexSalvageMonth,ROW()-152)=BQ$3,INDEX(CapexSalvageAmount,ROW()-152),0)</f>
        <v>0</v>
      </c>
      <c r="BR163" s="76" cm="1">
        <f t="array" ref="BR163">IF(INDEX(CapexSalvageMonth,ROW()-152)=BR$3,INDEX(CapexSalvageAmount,ROW()-152),0)</f>
        <v>0</v>
      </c>
    </row>
    <row r="164" spans="3:70" hidden="1" x14ac:dyDescent="0.25">
      <c r="C164" s="72">
        <f t="shared" si="79"/>
        <v>0</v>
      </c>
      <c r="E164" s="73">
        <f t="shared" si="74"/>
        <v>0</v>
      </c>
      <c r="F164" s="73">
        <f t="shared" si="75"/>
        <v>0</v>
      </c>
      <c r="G164" s="73">
        <f t="shared" si="76"/>
        <v>0</v>
      </c>
      <c r="H164" s="73">
        <f t="shared" si="77"/>
        <v>0</v>
      </c>
      <c r="I164" s="73">
        <f t="shared" si="78"/>
        <v>0</v>
      </c>
      <c r="K164" s="74" cm="1">
        <f t="array" ref="K164">IF(INDEX(CapexSalvageMonth,ROW()-152)=K$3,INDEX(CapexSalvageAmount,ROW()-152),0)</f>
        <v>0</v>
      </c>
      <c r="L164" s="75" cm="1">
        <f t="array" ref="L164">IF(INDEX(CapexSalvageMonth,ROW()-152)=L$3,INDEX(CapexSalvageAmount,ROW()-152),0)</f>
        <v>0</v>
      </c>
      <c r="M164" s="75" cm="1">
        <f t="array" ref="M164">IF(INDEX(CapexSalvageMonth,ROW()-152)=M$3,INDEX(CapexSalvageAmount,ROW()-152),0)</f>
        <v>0</v>
      </c>
      <c r="N164" s="75" cm="1">
        <f t="array" ref="N164">IF(INDEX(CapexSalvageMonth,ROW()-152)=N$3,INDEX(CapexSalvageAmount,ROW()-152),0)</f>
        <v>0</v>
      </c>
      <c r="O164" s="75" cm="1">
        <f t="array" ref="O164">IF(INDEX(CapexSalvageMonth,ROW()-152)=O$3,INDEX(CapexSalvageAmount,ROW()-152),0)</f>
        <v>0</v>
      </c>
      <c r="P164" s="75" cm="1">
        <f t="array" ref="P164">IF(INDEX(CapexSalvageMonth,ROW()-152)=P$3,INDEX(CapexSalvageAmount,ROW()-152),0)</f>
        <v>0</v>
      </c>
      <c r="Q164" s="75" cm="1">
        <f t="array" ref="Q164">IF(INDEX(CapexSalvageMonth,ROW()-152)=Q$3,INDEX(CapexSalvageAmount,ROW()-152),0)</f>
        <v>0</v>
      </c>
      <c r="R164" s="75" cm="1">
        <f t="array" ref="R164">IF(INDEX(CapexSalvageMonth,ROW()-152)=R$3,INDEX(CapexSalvageAmount,ROW()-152),0)</f>
        <v>0</v>
      </c>
      <c r="S164" s="75" cm="1">
        <f t="array" ref="S164">IF(INDEX(CapexSalvageMonth,ROW()-152)=S$3,INDEX(CapexSalvageAmount,ROW()-152),0)</f>
        <v>0</v>
      </c>
      <c r="T164" s="75" cm="1">
        <f t="array" ref="T164">IF(INDEX(CapexSalvageMonth,ROW()-152)=T$3,INDEX(CapexSalvageAmount,ROW()-152),0)</f>
        <v>0</v>
      </c>
      <c r="U164" s="75" cm="1">
        <f t="array" ref="U164">IF(INDEX(CapexSalvageMonth,ROW()-152)=U$3,INDEX(CapexSalvageAmount,ROW()-152),0)</f>
        <v>0</v>
      </c>
      <c r="V164" s="76" cm="1">
        <f t="array" ref="V164">IF(INDEX(CapexSalvageMonth,ROW()-152)=V$3,INDEX(CapexSalvageAmount,ROW()-152),0)</f>
        <v>0</v>
      </c>
      <c r="W164" s="74" cm="1">
        <f t="array" ref="W164">IF(INDEX(CapexSalvageMonth,ROW()-152)=W$3,INDEX(CapexSalvageAmount,ROW()-152),0)</f>
        <v>0</v>
      </c>
      <c r="X164" s="75" cm="1">
        <f t="array" ref="X164">IF(INDEX(CapexSalvageMonth,ROW()-152)=X$3,INDEX(CapexSalvageAmount,ROW()-152),0)</f>
        <v>0</v>
      </c>
      <c r="Y164" s="75" cm="1">
        <f t="array" ref="Y164">IF(INDEX(CapexSalvageMonth,ROW()-152)=Y$3,INDEX(CapexSalvageAmount,ROW()-152),0)</f>
        <v>0</v>
      </c>
      <c r="Z164" s="75" cm="1">
        <f t="array" ref="Z164">IF(INDEX(CapexSalvageMonth,ROW()-152)=Z$3,INDEX(CapexSalvageAmount,ROW()-152),0)</f>
        <v>0</v>
      </c>
      <c r="AA164" s="75" cm="1">
        <f t="array" ref="AA164">IF(INDEX(CapexSalvageMonth,ROW()-152)=AA$3,INDEX(CapexSalvageAmount,ROW()-152),0)</f>
        <v>0</v>
      </c>
      <c r="AB164" s="75" cm="1">
        <f t="array" ref="AB164">IF(INDEX(CapexSalvageMonth,ROW()-152)=AB$3,INDEX(CapexSalvageAmount,ROW()-152),0)</f>
        <v>0</v>
      </c>
      <c r="AC164" s="75" cm="1">
        <f t="array" ref="AC164">IF(INDEX(CapexSalvageMonth,ROW()-152)=AC$3,INDEX(CapexSalvageAmount,ROW()-152),0)</f>
        <v>0</v>
      </c>
      <c r="AD164" s="75" cm="1">
        <f t="array" ref="AD164">IF(INDEX(CapexSalvageMonth,ROW()-152)=AD$3,INDEX(CapexSalvageAmount,ROW()-152),0)</f>
        <v>0</v>
      </c>
      <c r="AE164" s="75" cm="1">
        <f t="array" ref="AE164">IF(INDEX(CapexSalvageMonth,ROW()-152)=AE$3,INDEX(CapexSalvageAmount,ROW()-152),0)</f>
        <v>0</v>
      </c>
      <c r="AF164" s="75" cm="1">
        <f t="array" ref="AF164">IF(INDEX(CapexSalvageMonth,ROW()-152)=AF$3,INDEX(CapexSalvageAmount,ROW()-152),0)</f>
        <v>0</v>
      </c>
      <c r="AG164" s="75" cm="1">
        <f t="array" ref="AG164">IF(INDEX(CapexSalvageMonth,ROW()-152)=AG$3,INDEX(CapexSalvageAmount,ROW()-152),0)</f>
        <v>0</v>
      </c>
      <c r="AH164" s="76" cm="1">
        <f t="array" ref="AH164">IF(INDEX(CapexSalvageMonth,ROW()-152)=AH$3,INDEX(CapexSalvageAmount,ROW()-152),0)</f>
        <v>0</v>
      </c>
      <c r="AI164" s="74" cm="1">
        <f t="array" ref="AI164">IF(INDEX(CapexSalvageMonth,ROW()-152)=AI$3,INDEX(CapexSalvageAmount,ROW()-152),0)</f>
        <v>0</v>
      </c>
      <c r="AJ164" s="75" cm="1">
        <f t="array" ref="AJ164">IF(INDEX(CapexSalvageMonth,ROW()-152)=AJ$3,INDEX(CapexSalvageAmount,ROW()-152),0)</f>
        <v>0</v>
      </c>
      <c r="AK164" s="75" cm="1">
        <f t="array" ref="AK164">IF(INDEX(CapexSalvageMonth,ROW()-152)=AK$3,INDEX(CapexSalvageAmount,ROW()-152),0)</f>
        <v>0</v>
      </c>
      <c r="AL164" s="75" cm="1">
        <f t="array" ref="AL164">IF(INDEX(CapexSalvageMonth,ROW()-152)=AL$3,INDEX(CapexSalvageAmount,ROW()-152),0)</f>
        <v>0</v>
      </c>
      <c r="AM164" s="75" cm="1">
        <f t="array" ref="AM164">IF(INDEX(CapexSalvageMonth,ROW()-152)=AM$3,INDEX(CapexSalvageAmount,ROW()-152),0)</f>
        <v>0</v>
      </c>
      <c r="AN164" s="75" cm="1">
        <f t="array" ref="AN164">IF(INDEX(CapexSalvageMonth,ROW()-152)=AN$3,INDEX(CapexSalvageAmount,ROW()-152),0)</f>
        <v>0</v>
      </c>
      <c r="AO164" s="75" cm="1">
        <f t="array" ref="AO164">IF(INDEX(CapexSalvageMonth,ROW()-152)=AO$3,INDEX(CapexSalvageAmount,ROW()-152),0)</f>
        <v>0</v>
      </c>
      <c r="AP164" s="75" cm="1">
        <f t="array" ref="AP164">IF(INDEX(CapexSalvageMonth,ROW()-152)=AP$3,INDEX(CapexSalvageAmount,ROW()-152),0)</f>
        <v>0</v>
      </c>
      <c r="AQ164" s="75" cm="1">
        <f t="array" ref="AQ164">IF(INDEX(CapexSalvageMonth,ROW()-152)=AQ$3,INDEX(CapexSalvageAmount,ROW()-152),0)</f>
        <v>0</v>
      </c>
      <c r="AR164" s="75" cm="1">
        <f t="array" ref="AR164">IF(INDEX(CapexSalvageMonth,ROW()-152)=AR$3,INDEX(CapexSalvageAmount,ROW()-152),0)</f>
        <v>0</v>
      </c>
      <c r="AS164" s="75" cm="1">
        <f t="array" ref="AS164">IF(INDEX(CapexSalvageMonth,ROW()-152)=AS$3,INDEX(CapexSalvageAmount,ROW()-152),0)</f>
        <v>0</v>
      </c>
      <c r="AT164" s="76" cm="1">
        <f t="array" ref="AT164">IF(INDEX(CapexSalvageMonth,ROW()-152)=AT$3,INDEX(CapexSalvageAmount,ROW()-152),0)</f>
        <v>0</v>
      </c>
      <c r="AU164" s="74" cm="1">
        <f t="array" ref="AU164">IF(INDEX(CapexSalvageMonth,ROW()-152)=AU$3,INDEX(CapexSalvageAmount,ROW()-152),0)</f>
        <v>0</v>
      </c>
      <c r="AV164" s="75" cm="1">
        <f t="array" ref="AV164">IF(INDEX(CapexSalvageMonth,ROW()-152)=AV$3,INDEX(CapexSalvageAmount,ROW()-152),0)</f>
        <v>0</v>
      </c>
      <c r="AW164" s="75" cm="1">
        <f t="array" ref="AW164">IF(INDEX(CapexSalvageMonth,ROW()-152)=AW$3,INDEX(CapexSalvageAmount,ROW()-152),0)</f>
        <v>0</v>
      </c>
      <c r="AX164" s="75" cm="1">
        <f t="array" ref="AX164">IF(INDEX(CapexSalvageMonth,ROW()-152)=AX$3,INDEX(CapexSalvageAmount,ROW()-152),0)</f>
        <v>0</v>
      </c>
      <c r="AY164" s="75" cm="1">
        <f t="array" ref="AY164">IF(INDEX(CapexSalvageMonth,ROW()-152)=AY$3,INDEX(CapexSalvageAmount,ROW()-152),0)</f>
        <v>0</v>
      </c>
      <c r="AZ164" s="75" cm="1">
        <f t="array" ref="AZ164">IF(INDEX(CapexSalvageMonth,ROW()-152)=AZ$3,INDEX(CapexSalvageAmount,ROW()-152),0)</f>
        <v>0</v>
      </c>
      <c r="BA164" s="75" cm="1">
        <f t="array" ref="BA164">IF(INDEX(CapexSalvageMonth,ROW()-152)=BA$3,INDEX(CapexSalvageAmount,ROW()-152),0)</f>
        <v>0</v>
      </c>
      <c r="BB164" s="75" cm="1">
        <f t="array" ref="BB164">IF(INDEX(CapexSalvageMonth,ROW()-152)=BB$3,INDEX(CapexSalvageAmount,ROW()-152),0)</f>
        <v>0</v>
      </c>
      <c r="BC164" s="75" cm="1">
        <f t="array" ref="BC164">IF(INDEX(CapexSalvageMonth,ROW()-152)=BC$3,INDEX(CapexSalvageAmount,ROW()-152),0)</f>
        <v>0</v>
      </c>
      <c r="BD164" s="75" cm="1">
        <f t="array" ref="BD164">IF(INDEX(CapexSalvageMonth,ROW()-152)=BD$3,INDEX(CapexSalvageAmount,ROW()-152),0)</f>
        <v>0</v>
      </c>
      <c r="BE164" s="75" cm="1">
        <f t="array" ref="BE164">IF(INDEX(CapexSalvageMonth,ROW()-152)=BE$3,INDEX(CapexSalvageAmount,ROW()-152),0)</f>
        <v>0</v>
      </c>
      <c r="BF164" s="76" cm="1">
        <f t="array" ref="BF164">IF(INDEX(CapexSalvageMonth,ROW()-152)=BF$3,INDEX(CapexSalvageAmount,ROW()-152),0)</f>
        <v>0</v>
      </c>
      <c r="BG164" s="74" cm="1">
        <f t="array" ref="BG164">IF(INDEX(CapexSalvageMonth,ROW()-152)=BG$3,INDEX(CapexSalvageAmount,ROW()-152),0)</f>
        <v>0</v>
      </c>
      <c r="BH164" s="75" cm="1">
        <f t="array" ref="BH164">IF(INDEX(CapexSalvageMonth,ROW()-152)=BH$3,INDEX(CapexSalvageAmount,ROW()-152),0)</f>
        <v>0</v>
      </c>
      <c r="BI164" s="75" cm="1">
        <f t="array" ref="BI164">IF(INDEX(CapexSalvageMonth,ROW()-152)=BI$3,INDEX(CapexSalvageAmount,ROW()-152),0)</f>
        <v>0</v>
      </c>
      <c r="BJ164" s="75" cm="1">
        <f t="array" ref="BJ164">IF(INDEX(CapexSalvageMonth,ROW()-152)=BJ$3,INDEX(CapexSalvageAmount,ROW()-152),0)</f>
        <v>0</v>
      </c>
      <c r="BK164" s="75" cm="1">
        <f t="array" ref="BK164">IF(INDEX(CapexSalvageMonth,ROW()-152)=BK$3,INDEX(CapexSalvageAmount,ROW()-152),0)</f>
        <v>0</v>
      </c>
      <c r="BL164" s="75" cm="1">
        <f t="array" ref="BL164">IF(INDEX(CapexSalvageMonth,ROW()-152)=BL$3,INDEX(CapexSalvageAmount,ROW()-152),0)</f>
        <v>0</v>
      </c>
      <c r="BM164" s="75" cm="1">
        <f t="array" ref="BM164">IF(INDEX(CapexSalvageMonth,ROW()-152)=BM$3,INDEX(CapexSalvageAmount,ROW()-152),0)</f>
        <v>0</v>
      </c>
      <c r="BN164" s="75" cm="1">
        <f t="array" ref="BN164">IF(INDEX(CapexSalvageMonth,ROW()-152)=BN$3,INDEX(CapexSalvageAmount,ROW()-152),0)</f>
        <v>0</v>
      </c>
      <c r="BO164" s="75" cm="1">
        <f t="array" ref="BO164">IF(INDEX(CapexSalvageMonth,ROW()-152)=BO$3,INDEX(CapexSalvageAmount,ROW()-152),0)</f>
        <v>0</v>
      </c>
      <c r="BP164" s="75" cm="1">
        <f t="array" ref="BP164">IF(INDEX(CapexSalvageMonth,ROW()-152)=BP$3,INDEX(CapexSalvageAmount,ROW()-152),0)</f>
        <v>0</v>
      </c>
      <c r="BQ164" s="75" cm="1">
        <f t="array" ref="BQ164">IF(INDEX(CapexSalvageMonth,ROW()-152)=BQ$3,INDEX(CapexSalvageAmount,ROW()-152),0)</f>
        <v>0</v>
      </c>
      <c r="BR164" s="76" cm="1">
        <f t="array" ref="BR164">IF(INDEX(CapexSalvageMonth,ROW()-152)=BR$3,INDEX(CapexSalvageAmount,ROW()-152),0)</f>
        <v>0</v>
      </c>
    </row>
    <row r="165" spans="3:70" hidden="1" x14ac:dyDescent="0.25">
      <c r="C165" s="72">
        <f t="shared" si="79"/>
        <v>0</v>
      </c>
      <c r="E165" s="73">
        <f t="shared" si="74"/>
        <v>0</v>
      </c>
      <c r="F165" s="73">
        <f t="shared" si="75"/>
        <v>0</v>
      </c>
      <c r="G165" s="73">
        <f t="shared" si="76"/>
        <v>0</v>
      </c>
      <c r="H165" s="73">
        <f t="shared" si="77"/>
        <v>0</v>
      </c>
      <c r="I165" s="73">
        <f t="shared" si="78"/>
        <v>0</v>
      </c>
      <c r="K165" s="74" cm="1">
        <f t="array" ref="K165">IF(INDEX(CapexSalvageMonth,ROW()-152)=K$3,INDEX(CapexSalvageAmount,ROW()-152),0)</f>
        <v>0</v>
      </c>
      <c r="L165" s="75" cm="1">
        <f t="array" ref="L165">IF(INDEX(CapexSalvageMonth,ROW()-152)=L$3,INDEX(CapexSalvageAmount,ROW()-152),0)</f>
        <v>0</v>
      </c>
      <c r="M165" s="75" cm="1">
        <f t="array" ref="M165">IF(INDEX(CapexSalvageMonth,ROW()-152)=M$3,INDEX(CapexSalvageAmount,ROW()-152),0)</f>
        <v>0</v>
      </c>
      <c r="N165" s="75" cm="1">
        <f t="array" ref="N165">IF(INDEX(CapexSalvageMonth,ROW()-152)=N$3,INDEX(CapexSalvageAmount,ROW()-152),0)</f>
        <v>0</v>
      </c>
      <c r="O165" s="75" cm="1">
        <f t="array" ref="O165">IF(INDEX(CapexSalvageMonth,ROW()-152)=O$3,INDEX(CapexSalvageAmount,ROW()-152),0)</f>
        <v>0</v>
      </c>
      <c r="P165" s="75" cm="1">
        <f t="array" ref="P165">IF(INDEX(CapexSalvageMonth,ROW()-152)=P$3,INDEX(CapexSalvageAmount,ROW()-152),0)</f>
        <v>0</v>
      </c>
      <c r="Q165" s="75" cm="1">
        <f t="array" ref="Q165">IF(INDEX(CapexSalvageMonth,ROW()-152)=Q$3,INDEX(CapexSalvageAmount,ROW()-152),0)</f>
        <v>0</v>
      </c>
      <c r="R165" s="75" cm="1">
        <f t="array" ref="R165">IF(INDEX(CapexSalvageMonth,ROW()-152)=R$3,INDEX(CapexSalvageAmount,ROW()-152),0)</f>
        <v>0</v>
      </c>
      <c r="S165" s="75" cm="1">
        <f t="array" ref="S165">IF(INDEX(CapexSalvageMonth,ROW()-152)=S$3,INDEX(CapexSalvageAmount,ROW()-152),0)</f>
        <v>0</v>
      </c>
      <c r="T165" s="75" cm="1">
        <f t="array" ref="T165">IF(INDEX(CapexSalvageMonth,ROW()-152)=T$3,INDEX(CapexSalvageAmount,ROW()-152),0)</f>
        <v>0</v>
      </c>
      <c r="U165" s="75" cm="1">
        <f t="array" ref="U165">IF(INDEX(CapexSalvageMonth,ROW()-152)=U$3,INDEX(CapexSalvageAmount,ROW()-152),0)</f>
        <v>0</v>
      </c>
      <c r="V165" s="76" cm="1">
        <f t="array" ref="V165">IF(INDEX(CapexSalvageMonth,ROW()-152)=V$3,INDEX(CapexSalvageAmount,ROW()-152),0)</f>
        <v>0</v>
      </c>
      <c r="W165" s="74" cm="1">
        <f t="array" ref="W165">IF(INDEX(CapexSalvageMonth,ROW()-152)=W$3,INDEX(CapexSalvageAmount,ROW()-152),0)</f>
        <v>0</v>
      </c>
      <c r="X165" s="75" cm="1">
        <f t="array" ref="X165">IF(INDEX(CapexSalvageMonth,ROW()-152)=X$3,INDEX(CapexSalvageAmount,ROW()-152),0)</f>
        <v>0</v>
      </c>
      <c r="Y165" s="75" cm="1">
        <f t="array" ref="Y165">IF(INDEX(CapexSalvageMonth,ROW()-152)=Y$3,INDEX(CapexSalvageAmount,ROW()-152),0)</f>
        <v>0</v>
      </c>
      <c r="Z165" s="75" cm="1">
        <f t="array" ref="Z165">IF(INDEX(CapexSalvageMonth,ROW()-152)=Z$3,INDEX(CapexSalvageAmount,ROW()-152),0)</f>
        <v>0</v>
      </c>
      <c r="AA165" s="75" cm="1">
        <f t="array" ref="AA165">IF(INDEX(CapexSalvageMonth,ROW()-152)=AA$3,INDEX(CapexSalvageAmount,ROW()-152),0)</f>
        <v>0</v>
      </c>
      <c r="AB165" s="75" cm="1">
        <f t="array" ref="AB165">IF(INDEX(CapexSalvageMonth,ROW()-152)=AB$3,INDEX(CapexSalvageAmount,ROW()-152),0)</f>
        <v>0</v>
      </c>
      <c r="AC165" s="75" cm="1">
        <f t="array" ref="AC165">IF(INDEX(CapexSalvageMonth,ROW()-152)=AC$3,INDEX(CapexSalvageAmount,ROW()-152),0)</f>
        <v>0</v>
      </c>
      <c r="AD165" s="75" cm="1">
        <f t="array" ref="AD165">IF(INDEX(CapexSalvageMonth,ROW()-152)=AD$3,INDEX(CapexSalvageAmount,ROW()-152),0)</f>
        <v>0</v>
      </c>
      <c r="AE165" s="75" cm="1">
        <f t="array" ref="AE165">IF(INDEX(CapexSalvageMonth,ROW()-152)=AE$3,INDEX(CapexSalvageAmount,ROW()-152),0)</f>
        <v>0</v>
      </c>
      <c r="AF165" s="75" cm="1">
        <f t="array" ref="AF165">IF(INDEX(CapexSalvageMonth,ROW()-152)=AF$3,INDEX(CapexSalvageAmount,ROW()-152),0)</f>
        <v>0</v>
      </c>
      <c r="AG165" s="75" cm="1">
        <f t="array" ref="AG165">IF(INDEX(CapexSalvageMonth,ROW()-152)=AG$3,INDEX(CapexSalvageAmount,ROW()-152),0)</f>
        <v>0</v>
      </c>
      <c r="AH165" s="76" cm="1">
        <f t="array" ref="AH165">IF(INDEX(CapexSalvageMonth,ROW()-152)=AH$3,INDEX(CapexSalvageAmount,ROW()-152),0)</f>
        <v>0</v>
      </c>
      <c r="AI165" s="74" cm="1">
        <f t="array" ref="AI165">IF(INDEX(CapexSalvageMonth,ROW()-152)=AI$3,INDEX(CapexSalvageAmount,ROW()-152),0)</f>
        <v>0</v>
      </c>
      <c r="AJ165" s="75" cm="1">
        <f t="array" ref="AJ165">IF(INDEX(CapexSalvageMonth,ROW()-152)=AJ$3,INDEX(CapexSalvageAmount,ROW()-152),0)</f>
        <v>0</v>
      </c>
      <c r="AK165" s="75" cm="1">
        <f t="array" ref="AK165">IF(INDEX(CapexSalvageMonth,ROW()-152)=AK$3,INDEX(CapexSalvageAmount,ROW()-152),0)</f>
        <v>0</v>
      </c>
      <c r="AL165" s="75" cm="1">
        <f t="array" ref="AL165">IF(INDEX(CapexSalvageMonth,ROW()-152)=AL$3,INDEX(CapexSalvageAmount,ROW()-152),0)</f>
        <v>0</v>
      </c>
      <c r="AM165" s="75" cm="1">
        <f t="array" ref="AM165">IF(INDEX(CapexSalvageMonth,ROW()-152)=AM$3,INDEX(CapexSalvageAmount,ROW()-152),0)</f>
        <v>0</v>
      </c>
      <c r="AN165" s="75" cm="1">
        <f t="array" ref="AN165">IF(INDEX(CapexSalvageMonth,ROW()-152)=AN$3,INDEX(CapexSalvageAmount,ROW()-152),0)</f>
        <v>0</v>
      </c>
      <c r="AO165" s="75" cm="1">
        <f t="array" ref="AO165">IF(INDEX(CapexSalvageMonth,ROW()-152)=AO$3,INDEX(CapexSalvageAmount,ROW()-152),0)</f>
        <v>0</v>
      </c>
      <c r="AP165" s="75" cm="1">
        <f t="array" ref="AP165">IF(INDEX(CapexSalvageMonth,ROW()-152)=AP$3,INDEX(CapexSalvageAmount,ROW()-152),0)</f>
        <v>0</v>
      </c>
      <c r="AQ165" s="75" cm="1">
        <f t="array" ref="AQ165">IF(INDEX(CapexSalvageMonth,ROW()-152)=AQ$3,INDEX(CapexSalvageAmount,ROW()-152),0)</f>
        <v>0</v>
      </c>
      <c r="AR165" s="75" cm="1">
        <f t="array" ref="AR165">IF(INDEX(CapexSalvageMonth,ROW()-152)=AR$3,INDEX(CapexSalvageAmount,ROW()-152),0)</f>
        <v>0</v>
      </c>
      <c r="AS165" s="75" cm="1">
        <f t="array" ref="AS165">IF(INDEX(CapexSalvageMonth,ROW()-152)=AS$3,INDEX(CapexSalvageAmount,ROW()-152),0)</f>
        <v>0</v>
      </c>
      <c r="AT165" s="76" cm="1">
        <f t="array" ref="AT165">IF(INDEX(CapexSalvageMonth,ROW()-152)=AT$3,INDEX(CapexSalvageAmount,ROW()-152),0)</f>
        <v>0</v>
      </c>
      <c r="AU165" s="74" cm="1">
        <f t="array" ref="AU165">IF(INDEX(CapexSalvageMonth,ROW()-152)=AU$3,INDEX(CapexSalvageAmount,ROW()-152),0)</f>
        <v>0</v>
      </c>
      <c r="AV165" s="75" cm="1">
        <f t="array" ref="AV165">IF(INDEX(CapexSalvageMonth,ROW()-152)=AV$3,INDEX(CapexSalvageAmount,ROW()-152),0)</f>
        <v>0</v>
      </c>
      <c r="AW165" s="75" cm="1">
        <f t="array" ref="AW165">IF(INDEX(CapexSalvageMonth,ROW()-152)=AW$3,INDEX(CapexSalvageAmount,ROW()-152),0)</f>
        <v>0</v>
      </c>
      <c r="AX165" s="75" cm="1">
        <f t="array" ref="AX165">IF(INDEX(CapexSalvageMonth,ROW()-152)=AX$3,INDEX(CapexSalvageAmount,ROW()-152),0)</f>
        <v>0</v>
      </c>
      <c r="AY165" s="75" cm="1">
        <f t="array" ref="AY165">IF(INDEX(CapexSalvageMonth,ROW()-152)=AY$3,INDEX(CapexSalvageAmount,ROW()-152),0)</f>
        <v>0</v>
      </c>
      <c r="AZ165" s="75" cm="1">
        <f t="array" ref="AZ165">IF(INDEX(CapexSalvageMonth,ROW()-152)=AZ$3,INDEX(CapexSalvageAmount,ROW()-152),0)</f>
        <v>0</v>
      </c>
      <c r="BA165" s="75" cm="1">
        <f t="array" ref="BA165">IF(INDEX(CapexSalvageMonth,ROW()-152)=BA$3,INDEX(CapexSalvageAmount,ROW()-152),0)</f>
        <v>0</v>
      </c>
      <c r="BB165" s="75" cm="1">
        <f t="array" ref="BB165">IF(INDEX(CapexSalvageMonth,ROW()-152)=BB$3,INDEX(CapexSalvageAmount,ROW()-152),0)</f>
        <v>0</v>
      </c>
      <c r="BC165" s="75" cm="1">
        <f t="array" ref="BC165">IF(INDEX(CapexSalvageMonth,ROW()-152)=BC$3,INDEX(CapexSalvageAmount,ROW()-152),0)</f>
        <v>0</v>
      </c>
      <c r="BD165" s="75" cm="1">
        <f t="array" ref="BD165">IF(INDEX(CapexSalvageMonth,ROW()-152)=BD$3,INDEX(CapexSalvageAmount,ROW()-152),0)</f>
        <v>0</v>
      </c>
      <c r="BE165" s="75" cm="1">
        <f t="array" ref="BE165">IF(INDEX(CapexSalvageMonth,ROW()-152)=BE$3,INDEX(CapexSalvageAmount,ROW()-152),0)</f>
        <v>0</v>
      </c>
      <c r="BF165" s="76" cm="1">
        <f t="array" ref="BF165">IF(INDEX(CapexSalvageMonth,ROW()-152)=BF$3,INDEX(CapexSalvageAmount,ROW()-152),0)</f>
        <v>0</v>
      </c>
      <c r="BG165" s="74" cm="1">
        <f t="array" ref="BG165">IF(INDEX(CapexSalvageMonth,ROW()-152)=BG$3,INDEX(CapexSalvageAmount,ROW()-152),0)</f>
        <v>0</v>
      </c>
      <c r="BH165" s="75" cm="1">
        <f t="array" ref="BH165">IF(INDEX(CapexSalvageMonth,ROW()-152)=BH$3,INDEX(CapexSalvageAmount,ROW()-152),0)</f>
        <v>0</v>
      </c>
      <c r="BI165" s="75" cm="1">
        <f t="array" ref="BI165">IF(INDEX(CapexSalvageMonth,ROW()-152)=BI$3,INDEX(CapexSalvageAmount,ROW()-152),0)</f>
        <v>0</v>
      </c>
      <c r="BJ165" s="75" cm="1">
        <f t="array" ref="BJ165">IF(INDEX(CapexSalvageMonth,ROW()-152)=BJ$3,INDEX(CapexSalvageAmount,ROW()-152),0)</f>
        <v>0</v>
      </c>
      <c r="BK165" s="75" cm="1">
        <f t="array" ref="BK165">IF(INDEX(CapexSalvageMonth,ROW()-152)=BK$3,INDEX(CapexSalvageAmount,ROW()-152),0)</f>
        <v>0</v>
      </c>
      <c r="BL165" s="75" cm="1">
        <f t="array" ref="BL165">IF(INDEX(CapexSalvageMonth,ROW()-152)=BL$3,INDEX(CapexSalvageAmount,ROW()-152),0)</f>
        <v>0</v>
      </c>
      <c r="BM165" s="75" cm="1">
        <f t="array" ref="BM165">IF(INDEX(CapexSalvageMonth,ROW()-152)=BM$3,INDEX(CapexSalvageAmount,ROW()-152),0)</f>
        <v>0</v>
      </c>
      <c r="BN165" s="75" cm="1">
        <f t="array" ref="BN165">IF(INDEX(CapexSalvageMonth,ROW()-152)=BN$3,INDEX(CapexSalvageAmount,ROW()-152),0)</f>
        <v>0</v>
      </c>
      <c r="BO165" s="75" cm="1">
        <f t="array" ref="BO165">IF(INDEX(CapexSalvageMonth,ROW()-152)=BO$3,INDEX(CapexSalvageAmount,ROW()-152),0)</f>
        <v>0</v>
      </c>
      <c r="BP165" s="75" cm="1">
        <f t="array" ref="BP165">IF(INDEX(CapexSalvageMonth,ROW()-152)=BP$3,INDEX(CapexSalvageAmount,ROW()-152),0)</f>
        <v>0</v>
      </c>
      <c r="BQ165" s="75" cm="1">
        <f t="array" ref="BQ165">IF(INDEX(CapexSalvageMonth,ROW()-152)=BQ$3,INDEX(CapexSalvageAmount,ROW()-152),0)</f>
        <v>0</v>
      </c>
      <c r="BR165" s="76" cm="1">
        <f t="array" ref="BR165">IF(INDEX(CapexSalvageMonth,ROW()-152)=BR$3,INDEX(CapexSalvageAmount,ROW()-152),0)</f>
        <v>0</v>
      </c>
    </row>
    <row r="166" spans="3:70" hidden="1" x14ac:dyDescent="0.25">
      <c r="C166" s="72">
        <f t="shared" si="79"/>
        <v>0</v>
      </c>
      <c r="E166" s="73">
        <f t="shared" si="74"/>
        <v>0</v>
      </c>
      <c r="F166" s="73">
        <f t="shared" si="75"/>
        <v>0</v>
      </c>
      <c r="G166" s="73">
        <f t="shared" si="76"/>
        <v>0</v>
      </c>
      <c r="H166" s="73">
        <f t="shared" si="77"/>
        <v>0</v>
      </c>
      <c r="I166" s="73">
        <f t="shared" si="78"/>
        <v>0</v>
      </c>
      <c r="K166" s="74" cm="1">
        <f t="array" ref="K166">IF(INDEX(CapexSalvageMonth,ROW()-152)=K$3,INDEX(CapexSalvageAmount,ROW()-152),0)</f>
        <v>0</v>
      </c>
      <c r="L166" s="75" cm="1">
        <f t="array" ref="L166">IF(INDEX(CapexSalvageMonth,ROW()-152)=L$3,INDEX(CapexSalvageAmount,ROW()-152),0)</f>
        <v>0</v>
      </c>
      <c r="M166" s="75" cm="1">
        <f t="array" ref="M166">IF(INDEX(CapexSalvageMonth,ROW()-152)=M$3,INDEX(CapexSalvageAmount,ROW()-152),0)</f>
        <v>0</v>
      </c>
      <c r="N166" s="75" cm="1">
        <f t="array" ref="N166">IF(INDEX(CapexSalvageMonth,ROW()-152)=N$3,INDEX(CapexSalvageAmount,ROW()-152),0)</f>
        <v>0</v>
      </c>
      <c r="O166" s="75" cm="1">
        <f t="array" ref="O166">IF(INDEX(CapexSalvageMonth,ROW()-152)=O$3,INDEX(CapexSalvageAmount,ROW()-152),0)</f>
        <v>0</v>
      </c>
      <c r="P166" s="75" cm="1">
        <f t="array" ref="P166">IF(INDEX(CapexSalvageMonth,ROW()-152)=P$3,INDEX(CapexSalvageAmount,ROW()-152),0)</f>
        <v>0</v>
      </c>
      <c r="Q166" s="75" cm="1">
        <f t="array" ref="Q166">IF(INDEX(CapexSalvageMonth,ROW()-152)=Q$3,INDEX(CapexSalvageAmount,ROW()-152),0)</f>
        <v>0</v>
      </c>
      <c r="R166" s="75" cm="1">
        <f t="array" ref="R166">IF(INDEX(CapexSalvageMonth,ROW()-152)=R$3,INDEX(CapexSalvageAmount,ROW()-152),0)</f>
        <v>0</v>
      </c>
      <c r="S166" s="75" cm="1">
        <f t="array" ref="S166">IF(INDEX(CapexSalvageMonth,ROW()-152)=S$3,INDEX(CapexSalvageAmount,ROW()-152),0)</f>
        <v>0</v>
      </c>
      <c r="T166" s="75" cm="1">
        <f t="array" ref="T166">IF(INDEX(CapexSalvageMonth,ROW()-152)=T$3,INDEX(CapexSalvageAmount,ROW()-152),0)</f>
        <v>0</v>
      </c>
      <c r="U166" s="75" cm="1">
        <f t="array" ref="U166">IF(INDEX(CapexSalvageMonth,ROW()-152)=U$3,INDEX(CapexSalvageAmount,ROW()-152),0)</f>
        <v>0</v>
      </c>
      <c r="V166" s="76" cm="1">
        <f t="array" ref="V166">IF(INDEX(CapexSalvageMonth,ROW()-152)=V$3,INDEX(CapexSalvageAmount,ROW()-152),0)</f>
        <v>0</v>
      </c>
      <c r="W166" s="74" cm="1">
        <f t="array" ref="W166">IF(INDEX(CapexSalvageMonth,ROW()-152)=W$3,INDEX(CapexSalvageAmount,ROW()-152),0)</f>
        <v>0</v>
      </c>
      <c r="X166" s="75" cm="1">
        <f t="array" ref="X166">IF(INDEX(CapexSalvageMonth,ROW()-152)=X$3,INDEX(CapexSalvageAmount,ROW()-152),0)</f>
        <v>0</v>
      </c>
      <c r="Y166" s="75" cm="1">
        <f t="array" ref="Y166">IF(INDEX(CapexSalvageMonth,ROW()-152)=Y$3,INDEX(CapexSalvageAmount,ROW()-152),0)</f>
        <v>0</v>
      </c>
      <c r="Z166" s="75" cm="1">
        <f t="array" ref="Z166">IF(INDEX(CapexSalvageMonth,ROW()-152)=Z$3,INDEX(CapexSalvageAmount,ROW()-152),0)</f>
        <v>0</v>
      </c>
      <c r="AA166" s="75" cm="1">
        <f t="array" ref="AA166">IF(INDEX(CapexSalvageMonth,ROW()-152)=AA$3,INDEX(CapexSalvageAmount,ROW()-152),0)</f>
        <v>0</v>
      </c>
      <c r="AB166" s="75" cm="1">
        <f t="array" ref="AB166">IF(INDEX(CapexSalvageMonth,ROW()-152)=AB$3,INDEX(CapexSalvageAmount,ROW()-152),0)</f>
        <v>0</v>
      </c>
      <c r="AC166" s="75" cm="1">
        <f t="array" ref="AC166">IF(INDEX(CapexSalvageMonth,ROW()-152)=AC$3,INDEX(CapexSalvageAmount,ROW()-152),0)</f>
        <v>0</v>
      </c>
      <c r="AD166" s="75" cm="1">
        <f t="array" ref="AD166">IF(INDEX(CapexSalvageMonth,ROW()-152)=AD$3,INDEX(CapexSalvageAmount,ROW()-152),0)</f>
        <v>0</v>
      </c>
      <c r="AE166" s="75" cm="1">
        <f t="array" ref="AE166">IF(INDEX(CapexSalvageMonth,ROW()-152)=AE$3,INDEX(CapexSalvageAmount,ROW()-152),0)</f>
        <v>0</v>
      </c>
      <c r="AF166" s="75" cm="1">
        <f t="array" ref="AF166">IF(INDEX(CapexSalvageMonth,ROW()-152)=AF$3,INDEX(CapexSalvageAmount,ROW()-152),0)</f>
        <v>0</v>
      </c>
      <c r="AG166" s="75" cm="1">
        <f t="array" ref="AG166">IF(INDEX(CapexSalvageMonth,ROW()-152)=AG$3,INDEX(CapexSalvageAmount,ROW()-152),0)</f>
        <v>0</v>
      </c>
      <c r="AH166" s="76" cm="1">
        <f t="array" ref="AH166">IF(INDEX(CapexSalvageMonth,ROW()-152)=AH$3,INDEX(CapexSalvageAmount,ROW()-152),0)</f>
        <v>0</v>
      </c>
      <c r="AI166" s="74" cm="1">
        <f t="array" ref="AI166">IF(INDEX(CapexSalvageMonth,ROW()-152)=AI$3,INDEX(CapexSalvageAmount,ROW()-152),0)</f>
        <v>0</v>
      </c>
      <c r="AJ166" s="75" cm="1">
        <f t="array" ref="AJ166">IF(INDEX(CapexSalvageMonth,ROW()-152)=AJ$3,INDEX(CapexSalvageAmount,ROW()-152),0)</f>
        <v>0</v>
      </c>
      <c r="AK166" s="75" cm="1">
        <f t="array" ref="AK166">IF(INDEX(CapexSalvageMonth,ROW()-152)=AK$3,INDEX(CapexSalvageAmount,ROW()-152),0)</f>
        <v>0</v>
      </c>
      <c r="AL166" s="75" cm="1">
        <f t="array" ref="AL166">IF(INDEX(CapexSalvageMonth,ROW()-152)=AL$3,INDEX(CapexSalvageAmount,ROW()-152),0)</f>
        <v>0</v>
      </c>
      <c r="AM166" s="75" cm="1">
        <f t="array" ref="AM166">IF(INDEX(CapexSalvageMonth,ROW()-152)=AM$3,INDEX(CapexSalvageAmount,ROW()-152),0)</f>
        <v>0</v>
      </c>
      <c r="AN166" s="75" cm="1">
        <f t="array" ref="AN166">IF(INDEX(CapexSalvageMonth,ROW()-152)=AN$3,INDEX(CapexSalvageAmount,ROW()-152),0)</f>
        <v>0</v>
      </c>
      <c r="AO166" s="75" cm="1">
        <f t="array" ref="AO166">IF(INDEX(CapexSalvageMonth,ROW()-152)=AO$3,INDEX(CapexSalvageAmount,ROW()-152),0)</f>
        <v>0</v>
      </c>
      <c r="AP166" s="75" cm="1">
        <f t="array" ref="AP166">IF(INDEX(CapexSalvageMonth,ROW()-152)=AP$3,INDEX(CapexSalvageAmount,ROW()-152),0)</f>
        <v>0</v>
      </c>
      <c r="AQ166" s="75" cm="1">
        <f t="array" ref="AQ166">IF(INDEX(CapexSalvageMonth,ROW()-152)=AQ$3,INDEX(CapexSalvageAmount,ROW()-152),0)</f>
        <v>0</v>
      </c>
      <c r="AR166" s="75" cm="1">
        <f t="array" ref="AR166">IF(INDEX(CapexSalvageMonth,ROW()-152)=AR$3,INDEX(CapexSalvageAmount,ROW()-152),0)</f>
        <v>0</v>
      </c>
      <c r="AS166" s="75" cm="1">
        <f t="array" ref="AS166">IF(INDEX(CapexSalvageMonth,ROW()-152)=AS$3,INDEX(CapexSalvageAmount,ROW()-152),0)</f>
        <v>0</v>
      </c>
      <c r="AT166" s="76" cm="1">
        <f t="array" ref="AT166">IF(INDEX(CapexSalvageMonth,ROW()-152)=AT$3,INDEX(CapexSalvageAmount,ROW()-152),0)</f>
        <v>0</v>
      </c>
      <c r="AU166" s="74" cm="1">
        <f t="array" ref="AU166">IF(INDEX(CapexSalvageMonth,ROW()-152)=AU$3,INDEX(CapexSalvageAmount,ROW()-152),0)</f>
        <v>0</v>
      </c>
      <c r="AV166" s="75" cm="1">
        <f t="array" ref="AV166">IF(INDEX(CapexSalvageMonth,ROW()-152)=AV$3,INDEX(CapexSalvageAmount,ROW()-152),0)</f>
        <v>0</v>
      </c>
      <c r="AW166" s="75" cm="1">
        <f t="array" ref="AW166">IF(INDEX(CapexSalvageMonth,ROW()-152)=AW$3,INDEX(CapexSalvageAmount,ROW()-152),0)</f>
        <v>0</v>
      </c>
      <c r="AX166" s="75" cm="1">
        <f t="array" ref="AX166">IF(INDEX(CapexSalvageMonth,ROW()-152)=AX$3,INDEX(CapexSalvageAmount,ROW()-152),0)</f>
        <v>0</v>
      </c>
      <c r="AY166" s="75" cm="1">
        <f t="array" ref="AY166">IF(INDEX(CapexSalvageMonth,ROW()-152)=AY$3,INDEX(CapexSalvageAmount,ROW()-152),0)</f>
        <v>0</v>
      </c>
      <c r="AZ166" s="75" cm="1">
        <f t="array" ref="AZ166">IF(INDEX(CapexSalvageMonth,ROW()-152)=AZ$3,INDEX(CapexSalvageAmount,ROW()-152),0)</f>
        <v>0</v>
      </c>
      <c r="BA166" s="75" cm="1">
        <f t="array" ref="BA166">IF(INDEX(CapexSalvageMonth,ROW()-152)=BA$3,INDEX(CapexSalvageAmount,ROW()-152),0)</f>
        <v>0</v>
      </c>
      <c r="BB166" s="75" cm="1">
        <f t="array" ref="BB166">IF(INDEX(CapexSalvageMonth,ROW()-152)=BB$3,INDEX(CapexSalvageAmount,ROW()-152),0)</f>
        <v>0</v>
      </c>
      <c r="BC166" s="75" cm="1">
        <f t="array" ref="BC166">IF(INDEX(CapexSalvageMonth,ROW()-152)=BC$3,INDEX(CapexSalvageAmount,ROW()-152),0)</f>
        <v>0</v>
      </c>
      <c r="BD166" s="75" cm="1">
        <f t="array" ref="BD166">IF(INDEX(CapexSalvageMonth,ROW()-152)=BD$3,INDEX(CapexSalvageAmount,ROW()-152),0)</f>
        <v>0</v>
      </c>
      <c r="BE166" s="75" cm="1">
        <f t="array" ref="BE166">IF(INDEX(CapexSalvageMonth,ROW()-152)=BE$3,INDEX(CapexSalvageAmount,ROW()-152),0)</f>
        <v>0</v>
      </c>
      <c r="BF166" s="76" cm="1">
        <f t="array" ref="BF166">IF(INDEX(CapexSalvageMonth,ROW()-152)=BF$3,INDEX(CapexSalvageAmount,ROW()-152),0)</f>
        <v>0</v>
      </c>
      <c r="BG166" s="74" cm="1">
        <f t="array" ref="BG166">IF(INDEX(CapexSalvageMonth,ROW()-152)=BG$3,INDEX(CapexSalvageAmount,ROW()-152),0)</f>
        <v>0</v>
      </c>
      <c r="BH166" s="75" cm="1">
        <f t="array" ref="BH166">IF(INDEX(CapexSalvageMonth,ROW()-152)=BH$3,INDEX(CapexSalvageAmount,ROW()-152),0)</f>
        <v>0</v>
      </c>
      <c r="BI166" s="75" cm="1">
        <f t="array" ref="BI166">IF(INDEX(CapexSalvageMonth,ROW()-152)=BI$3,INDEX(CapexSalvageAmount,ROW()-152),0)</f>
        <v>0</v>
      </c>
      <c r="BJ166" s="75" cm="1">
        <f t="array" ref="BJ166">IF(INDEX(CapexSalvageMonth,ROW()-152)=BJ$3,INDEX(CapexSalvageAmount,ROW()-152),0)</f>
        <v>0</v>
      </c>
      <c r="BK166" s="75" cm="1">
        <f t="array" ref="BK166">IF(INDEX(CapexSalvageMonth,ROW()-152)=BK$3,INDEX(CapexSalvageAmount,ROW()-152),0)</f>
        <v>0</v>
      </c>
      <c r="BL166" s="75" cm="1">
        <f t="array" ref="BL166">IF(INDEX(CapexSalvageMonth,ROW()-152)=BL$3,INDEX(CapexSalvageAmount,ROW()-152),0)</f>
        <v>0</v>
      </c>
      <c r="BM166" s="75" cm="1">
        <f t="array" ref="BM166">IF(INDEX(CapexSalvageMonth,ROW()-152)=BM$3,INDEX(CapexSalvageAmount,ROW()-152),0)</f>
        <v>0</v>
      </c>
      <c r="BN166" s="75" cm="1">
        <f t="array" ref="BN166">IF(INDEX(CapexSalvageMonth,ROW()-152)=BN$3,INDEX(CapexSalvageAmount,ROW()-152),0)</f>
        <v>0</v>
      </c>
      <c r="BO166" s="75" cm="1">
        <f t="array" ref="BO166">IF(INDEX(CapexSalvageMonth,ROW()-152)=BO$3,INDEX(CapexSalvageAmount,ROW()-152),0)</f>
        <v>0</v>
      </c>
      <c r="BP166" s="75" cm="1">
        <f t="array" ref="BP166">IF(INDEX(CapexSalvageMonth,ROW()-152)=BP$3,INDEX(CapexSalvageAmount,ROW()-152),0)</f>
        <v>0</v>
      </c>
      <c r="BQ166" s="75" cm="1">
        <f t="array" ref="BQ166">IF(INDEX(CapexSalvageMonth,ROW()-152)=BQ$3,INDEX(CapexSalvageAmount,ROW()-152),0)</f>
        <v>0</v>
      </c>
      <c r="BR166" s="76" cm="1">
        <f t="array" ref="BR166">IF(INDEX(CapexSalvageMonth,ROW()-152)=BR$3,INDEX(CapexSalvageAmount,ROW()-152),0)</f>
        <v>0</v>
      </c>
    </row>
    <row r="167" spans="3:70" hidden="1" x14ac:dyDescent="0.25">
      <c r="C167" s="72">
        <f t="shared" si="79"/>
        <v>0</v>
      </c>
      <c r="E167" s="73">
        <f t="shared" si="74"/>
        <v>0</v>
      </c>
      <c r="F167" s="73">
        <f t="shared" si="75"/>
        <v>0</v>
      </c>
      <c r="G167" s="73">
        <f t="shared" si="76"/>
        <v>0</v>
      </c>
      <c r="H167" s="73">
        <f t="shared" si="77"/>
        <v>0</v>
      </c>
      <c r="I167" s="73">
        <f t="shared" si="78"/>
        <v>0</v>
      </c>
      <c r="K167" s="74" cm="1">
        <f t="array" ref="K167">IF(INDEX(CapexSalvageMonth,ROW()-152)=K$3,INDEX(CapexSalvageAmount,ROW()-152),0)</f>
        <v>0</v>
      </c>
      <c r="L167" s="75" cm="1">
        <f t="array" ref="L167">IF(INDEX(CapexSalvageMonth,ROW()-152)=L$3,INDEX(CapexSalvageAmount,ROW()-152),0)</f>
        <v>0</v>
      </c>
      <c r="M167" s="75" cm="1">
        <f t="array" ref="M167">IF(INDEX(CapexSalvageMonth,ROW()-152)=M$3,INDEX(CapexSalvageAmount,ROW()-152),0)</f>
        <v>0</v>
      </c>
      <c r="N167" s="75" cm="1">
        <f t="array" ref="N167">IF(INDEX(CapexSalvageMonth,ROW()-152)=N$3,INDEX(CapexSalvageAmount,ROW()-152),0)</f>
        <v>0</v>
      </c>
      <c r="O167" s="75" cm="1">
        <f t="array" ref="O167">IF(INDEX(CapexSalvageMonth,ROW()-152)=O$3,INDEX(CapexSalvageAmount,ROW()-152),0)</f>
        <v>0</v>
      </c>
      <c r="P167" s="75" cm="1">
        <f t="array" ref="P167">IF(INDEX(CapexSalvageMonth,ROW()-152)=P$3,INDEX(CapexSalvageAmount,ROW()-152),0)</f>
        <v>0</v>
      </c>
      <c r="Q167" s="75" cm="1">
        <f t="array" ref="Q167">IF(INDEX(CapexSalvageMonth,ROW()-152)=Q$3,INDEX(CapexSalvageAmount,ROW()-152),0)</f>
        <v>0</v>
      </c>
      <c r="R167" s="75" cm="1">
        <f t="array" ref="R167">IF(INDEX(CapexSalvageMonth,ROW()-152)=R$3,INDEX(CapexSalvageAmount,ROW()-152),0)</f>
        <v>0</v>
      </c>
      <c r="S167" s="75" cm="1">
        <f t="array" ref="S167">IF(INDEX(CapexSalvageMonth,ROW()-152)=S$3,INDEX(CapexSalvageAmount,ROW()-152),0)</f>
        <v>0</v>
      </c>
      <c r="T167" s="75" cm="1">
        <f t="array" ref="T167">IF(INDEX(CapexSalvageMonth,ROW()-152)=T$3,INDEX(CapexSalvageAmount,ROW()-152),0)</f>
        <v>0</v>
      </c>
      <c r="U167" s="75" cm="1">
        <f t="array" ref="U167">IF(INDEX(CapexSalvageMonth,ROW()-152)=U$3,INDEX(CapexSalvageAmount,ROW()-152),0)</f>
        <v>0</v>
      </c>
      <c r="V167" s="76" cm="1">
        <f t="array" ref="V167">IF(INDEX(CapexSalvageMonth,ROW()-152)=V$3,INDEX(CapexSalvageAmount,ROW()-152),0)</f>
        <v>0</v>
      </c>
      <c r="W167" s="74" cm="1">
        <f t="array" ref="W167">IF(INDEX(CapexSalvageMonth,ROW()-152)=W$3,INDEX(CapexSalvageAmount,ROW()-152),0)</f>
        <v>0</v>
      </c>
      <c r="X167" s="75" cm="1">
        <f t="array" ref="X167">IF(INDEX(CapexSalvageMonth,ROW()-152)=X$3,INDEX(CapexSalvageAmount,ROW()-152),0)</f>
        <v>0</v>
      </c>
      <c r="Y167" s="75" cm="1">
        <f t="array" ref="Y167">IF(INDEX(CapexSalvageMonth,ROW()-152)=Y$3,INDEX(CapexSalvageAmount,ROW()-152),0)</f>
        <v>0</v>
      </c>
      <c r="Z167" s="75" cm="1">
        <f t="array" ref="Z167">IF(INDEX(CapexSalvageMonth,ROW()-152)=Z$3,INDEX(CapexSalvageAmount,ROW()-152),0)</f>
        <v>0</v>
      </c>
      <c r="AA167" s="75" cm="1">
        <f t="array" ref="AA167">IF(INDEX(CapexSalvageMonth,ROW()-152)=AA$3,INDEX(CapexSalvageAmount,ROW()-152),0)</f>
        <v>0</v>
      </c>
      <c r="AB167" s="75" cm="1">
        <f t="array" ref="AB167">IF(INDEX(CapexSalvageMonth,ROW()-152)=AB$3,INDEX(CapexSalvageAmount,ROW()-152),0)</f>
        <v>0</v>
      </c>
      <c r="AC167" s="75" cm="1">
        <f t="array" ref="AC167">IF(INDEX(CapexSalvageMonth,ROW()-152)=AC$3,INDEX(CapexSalvageAmount,ROW()-152),0)</f>
        <v>0</v>
      </c>
      <c r="AD167" s="75" cm="1">
        <f t="array" ref="AD167">IF(INDEX(CapexSalvageMonth,ROW()-152)=AD$3,INDEX(CapexSalvageAmount,ROW()-152),0)</f>
        <v>0</v>
      </c>
      <c r="AE167" s="75" cm="1">
        <f t="array" ref="AE167">IF(INDEX(CapexSalvageMonth,ROW()-152)=AE$3,INDEX(CapexSalvageAmount,ROW()-152),0)</f>
        <v>0</v>
      </c>
      <c r="AF167" s="75" cm="1">
        <f t="array" ref="AF167">IF(INDEX(CapexSalvageMonth,ROW()-152)=AF$3,INDEX(CapexSalvageAmount,ROW()-152),0)</f>
        <v>0</v>
      </c>
      <c r="AG167" s="75" cm="1">
        <f t="array" ref="AG167">IF(INDEX(CapexSalvageMonth,ROW()-152)=AG$3,INDEX(CapexSalvageAmount,ROW()-152),0)</f>
        <v>0</v>
      </c>
      <c r="AH167" s="76" cm="1">
        <f t="array" ref="AH167">IF(INDEX(CapexSalvageMonth,ROW()-152)=AH$3,INDEX(CapexSalvageAmount,ROW()-152),0)</f>
        <v>0</v>
      </c>
      <c r="AI167" s="74" cm="1">
        <f t="array" ref="AI167">IF(INDEX(CapexSalvageMonth,ROW()-152)=AI$3,INDEX(CapexSalvageAmount,ROW()-152),0)</f>
        <v>0</v>
      </c>
      <c r="AJ167" s="75" cm="1">
        <f t="array" ref="AJ167">IF(INDEX(CapexSalvageMonth,ROW()-152)=AJ$3,INDEX(CapexSalvageAmount,ROW()-152),0)</f>
        <v>0</v>
      </c>
      <c r="AK167" s="75" cm="1">
        <f t="array" ref="AK167">IF(INDEX(CapexSalvageMonth,ROW()-152)=AK$3,INDEX(CapexSalvageAmount,ROW()-152),0)</f>
        <v>0</v>
      </c>
      <c r="AL167" s="75" cm="1">
        <f t="array" ref="AL167">IF(INDEX(CapexSalvageMonth,ROW()-152)=AL$3,INDEX(CapexSalvageAmount,ROW()-152),0)</f>
        <v>0</v>
      </c>
      <c r="AM167" s="75" cm="1">
        <f t="array" ref="AM167">IF(INDEX(CapexSalvageMonth,ROW()-152)=AM$3,INDEX(CapexSalvageAmount,ROW()-152),0)</f>
        <v>0</v>
      </c>
      <c r="AN167" s="75" cm="1">
        <f t="array" ref="AN167">IF(INDEX(CapexSalvageMonth,ROW()-152)=AN$3,INDEX(CapexSalvageAmount,ROW()-152),0)</f>
        <v>0</v>
      </c>
      <c r="AO167" s="75" cm="1">
        <f t="array" ref="AO167">IF(INDEX(CapexSalvageMonth,ROW()-152)=AO$3,INDEX(CapexSalvageAmount,ROW()-152),0)</f>
        <v>0</v>
      </c>
      <c r="AP167" s="75" cm="1">
        <f t="array" ref="AP167">IF(INDEX(CapexSalvageMonth,ROW()-152)=AP$3,INDEX(CapexSalvageAmount,ROW()-152),0)</f>
        <v>0</v>
      </c>
      <c r="AQ167" s="75" cm="1">
        <f t="array" ref="AQ167">IF(INDEX(CapexSalvageMonth,ROW()-152)=AQ$3,INDEX(CapexSalvageAmount,ROW()-152),0)</f>
        <v>0</v>
      </c>
      <c r="AR167" s="75" cm="1">
        <f t="array" ref="AR167">IF(INDEX(CapexSalvageMonth,ROW()-152)=AR$3,INDEX(CapexSalvageAmount,ROW()-152),0)</f>
        <v>0</v>
      </c>
      <c r="AS167" s="75" cm="1">
        <f t="array" ref="AS167">IF(INDEX(CapexSalvageMonth,ROW()-152)=AS$3,INDEX(CapexSalvageAmount,ROW()-152),0)</f>
        <v>0</v>
      </c>
      <c r="AT167" s="76" cm="1">
        <f t="array" ref="AT167">IF(INDEX(CapexSalvageMonth,ROW()-152)=AT$3,INDEX(CapexSalvageAmount,ROW()-152),0)</f>
        <v>0</v>
      </c>
      <c r="AU167" s="74" cm="1">
        <f t="array" ref="AU167">IF(INDEX(CapexSalvageMonth,ROW()-152)=AU$3,INDEX(CapexSalvageAmount,ROW()-152),0)</f>
        <v>0</v>
      </c>
      <c r="AV167" s="75" cm="1">
        <f t="array" ref="AV167">IF(INDEX(CapexSalvageMonth,ROW()-152)=AV$3,INDEX(CapexSalvageAmount,ROW()-152),0)</f>
        <v>0</v>
      </c>
      <c r="AW167" s="75" cm="1">
        <f t="array" ref="AW167">IF(INDEX(CapexSalvageMonth,ROW()-152)=AW$3,INDEX(CapexSalvageAmount,ROW()-152),0)</f>
        <v>0</v>
      </c>
      <c r="AX167" s="75" cm="1">
        <f t="array" ref="AX167">IF(INDEX(CapexSalvageMonth,ROW()-152)=AX$3,INDEX(CapexSalvageAmount,ROW()-152),0)</f>
        <v>0</v>
      </c>
      <c r="AY167" s="75" cm="1">
        <f t="array" ref="AY167">IF(INDEX(CapexSalvageMonth,ROW()-152)=AY$3,INDEX(CapexSalvageAmount,ROW()-152),0)</f>
        <v>0</v>
      </c>
      <c r="AZ167" s="75" cm="1">
        <f t="array" ref="AZ167">IF(INDEX(CapexSalvageMonth,ROW()-152)=AZ$3,INDEX(CapexSalvageAmount,ROW()-152),0)</f>
        <v>0</v>
      </c>
      <c r="BA167" s="75" cm="1">
        <f t="array" ref="BA167">IF(INDEX(CapexSalvageMonth,ROW()-152)=BA$3,INDEX(CapexSalvageAmount,ROW()-152),0)</f>
        <v>0</v>
      </c>
      <c r="BB167" s="75" cm="1">
        <f t="array" ref="BB167">IF(INDEX(CapexSalvageMonth,ROW()-152)=BB$3,INDEX(CapexSalvageAmount,ROW()-152),0)</f>
        <v>0</v>
      </c>
      <c r="BC167" s="75" cm="1">
        <f t="array" ref="BC167">IF(INDEX(CapexSalvageMonth,ROW()-152)=BC$3,INDEX(CapexSalvageAmount,ROW()-152),0)</f>
        <v>0</v>
      </c>
      <c r="BD167" s="75" cm="1">
        <f t="array" ref="BD167">IF(INDEX(CapexSalvageMonth,ROW()-152)=BD$3,INDEX(CapexSalvageAmount,ROW()-152),0)</f>
        <v>0</v>
      </c>
      <c r="BE167" s="75" cm="1">
        <f t="array" ref="BE167">IF(INDEX(CapexSalvageMonth,ROW()-152)=BE$3,INDEX(CapexSalvageAmount,ROW()-152),0)</f>
        <v>0</v>
      </c>
      <c r="BF167" s="76" cm="1">
        <f t="array" ref="BF167">IF(INDEX(CapexSalvageMonth,ROW()-152)=BF$3,INDEX(CapexSalvageAmount,ROW()-152),0)</f>
        <v>0</v>
      </c>
      <c r="BG167" s="74" cm="1">
        <f t="array" ref="BG167">IF(INDEX(CapexSalvageMonth,ROW()-152)=BG$3,INDEX(CapexSalvageAmount,ROW()-152),0)</f>
        <v>0</v>
      </c>
      <c r="BH167" s="75" cm="1">
        <f t="array" ref="BH167">IF(INDEX(CapexSalvageMonth,ROW()-152)=BH$3,INDEX(CapexSalvageAmount,ROW()-152),0)</f>
        <v>0</v>
      </c>
      <c r="BI167" s="75" cm="1">
        <f t="array" ref="BI167">IF(INDEX(CapexSalvageMonth,ROW()-152)=BI$3,INDEX(CapexSalvageAmount,ROW()-152),0)</f>
        <v>0</v>
      </c>
      <c r="BJ167" s="75" cm="1">
        <f t="array" ref="BJ167">IF(INDEX(CapexSalvageMonth,ROW()-152)=BJ$3,INDEX(CapexSalvageAmount,ROW()-152),0)</f>
        <v>0</v>
      </c>
      <c r="BK167" s="75" cm="1">
        <f t="array" ref="BK167">IF(INDEX(CapexSalvageMonth,ROW()-152)=BK$3,INDEX(CapexSalvageAmount,ROW()-152),0)</f>
        <v>0</v>
      </c>
      <c r="BL167" s="75" cm="1">
        <f t="array" ref="BL167">IF(INDEX(CapexSalvageMonth,ROW()-152)=BL$3,INDEX(CapexSalvageAmount,ROW()-152),0)</f>
        <v>0</v>
      </c>
      <c r="BM167" s="75" cm="1">
        <f t="array" ref="BM167">IF(INDEX(CapexSalvageMonth,ROW()-152)=BM$3,INDEX(CapexSalvageAmount,ROW()-152),0)</f>
        <v>0</v>
      </c>
      <c r="BN167" s="75" cm="1">
        <f t="array" ref="BN167">IF(INDEX(CapexSalvageMonth,ROW()-152)=BN$3,INDEX(CapexSalvageAmount,ROW()-152),0)</f>
        <v>0</v>
      </c>
      <c r="BO167" s="75" cm="1">
        <f t="array" ref="BO167">IF(INDEX(CapexSalvageMonth,ROW()-152)=BO$3,INDEX(CapexSalvageAmount,ROW()-152),0)</f>
        <v>0</v>
      </c>
      <c r="BP167" s="75" cm="1">
        <f t="array" ref="BP167">IF(INDEX(CapexSalvageMonth,ROW()-152)=BP$3,INDEX(CapexSalvageAmount,ROW()-152),0)</f>
        <v>0</v>
      </c>
      <c r="BQ167" s="75" cm="1">
        <f t="array" ref="BQ167">IF(INDEX(CapexSalvageMonth,ROW()-152)=BQ$3,INDEX(CapexSalvageAmount,ROW()-152),0)</f>
        <v>0</v>
      </c>
      <c r="BR167" s="76" cm="1">
        <f t="array" ref="BR167">IF(INDEX(CapexSalvageMonth,ROW()-152)=BR$3,INDEX(CapexSalvageAmount,ROW()-152),0)</f>
        <v>0</v>
      </c>
    </row>
    <row r="168" spans="3:70" hidden="1" x14ac:dyDescent="0.25">
      <c r="C168" s="72">
        <f t="shared" si="79"/>
        <v>0</v>
      </c>
      <c r="E168" s="73">
        <f t="shared" si="74"/>
        <v>0</v>
      </c>
      <c r="F168" s="73">
        <f t="shared" si="75"/>
        <v>0</v>
      </c>
      <c r="G168" s="73">
        <f t="shared" si="76"/>
        <v>0</v>
      </c>
      <c r="H168" s="73">
        <f t="shared" si="77"/>
        <v>0</v>
      </c>
      <c r="I168" s="73">
        <f t="shared" si="78"/>
        <v>0</v>
      </c>
      <c r="K168" s="74" cm="1">
        <f t="array" ref="K168">IF(INDEX(CapexSalvageMonth,ROW()-152)=K$3,INDEX(CapexSalvageAmount,ROW()-152),0)</f>
        <v>0</v>
      </c>
      <c r="L168" s="75" cm="1">
        <f t="array" ref="L168">IF(INDEX(CapexSalvageMonth,ROW()-152)=L$3,INDEX(CapexSalvageAmount,ROW()-152),0)</f>
        <v>0</v>
      </c>
      <c r="M168" s="75" cm="1">
        <f t="array" ref="M168">IF(INDEX(CapexSalvageMonth,ROW()-152)=M$3,INDEX(CapexSalvageAmount,ROW()-152),0)</f>
        <v>0</v>
      </c>
      <c r="N168" s="75" cm="1">
        <f t="array" ref="N168">IF(INDEX(CapexSalvageMonth,ROW()-152)=N$3,INDEX(CapexSalvageAmount,ROW()-152),0)</f>
        <v>0</v>
      </c>
      <c r="O168" s="75" cm="1">
        <f t="array" ref="O168">IF(INDEX(CapexSalvageMonth,ROW()-152)=O$3,INDEX(CapexSalvageAmount,ROW()-152),0)</f>
        <v>0</v>
      </c>
      <c r="P168" s="75" cm="1">
        <f t="array" ref="P168">IF(INDEX(CapexSalvageMonth,ROW()-152)=P$3,INDEX(CapexSalvageAmount,ROW()-152),0)</f>
        <v>0</v>
      </c>
      <c r="Q168" s="75" cm="1">
        <f t="array" ref="Q168">IF(INDEX(CapexSalvageMonth,ROW()-152)=Q$3,INDEX(CapexSalvageAmount,ROW()-152),0)</f>
        <v>0</v>
      </c>
      <c r="R168" s="75" cm="1">
        <f t="array" ref="R168">IF(INDEX(CapexSalvageMonth,ROW()-152)=R$3,INDEX(CapexSalvageAmount,ROW()-152),0)</f>
        <v>0</v>
      </c>
      <c r="S168" s="75" cm="1">
        <f t="array" ref="S168">IF(INDEX(CapexSalvageMonth,ROW()-152)=S$3,INDEX(CapexSalvageAmount,ROW()-152),0)</f>
        <v>0</v>
      </c>
      <c r="T168" s="75" cm="1">
        <f t="array" ref="T168">IF(INDEX(CapexSalvageMonth,ROW()-152)=T$3,INDEX(CapexSalvageAmount,ROW()-152),0)</f>
        <v>0</v>
      </c>
      <c r="U168" s="75" cm="1">
        <f t="array" ref="U168">IF(INDEX(CapexSalvageMonth,ROW()-152)=U$3,INDEX(CapexSalvageAmount,ROW()-152),0)</f>
        <v>0</v>
      </c>
      <c r="V168" s="76" cm="1">
        <f t="array" ref="V168">IF(INDEX(CapexSalvageMonth,ROW()-152)=V$3,INDEX(CapexSalvageAmount,ROW()-152),0)</f>
        <v>0</v>
      </c>
      <c r="W168" s="74" cm="1">
        <f t="array" ref="W168">IF(INDEX(CapexSalvageMonth,ROW()-152)=W$3,INDEX(CapexSalvageAmount,ROW()-152),0)</f>
        <v>0</v>
      </c>
      <c r="X168" s="75" cm="1">
        <f t="array" ref="X168">IF(INDEX(CapexSalvageMonth,ROW()-152)=X$3,INDEX(CapexSalvageAmount,ROW()-152),0)</f>
        <v>0</v>
      </c>
      <c r="Y168" s="75" cm="1">
        <f t="array" ref="Y168">IF(INDEX(CapexSalvageMonth,ROW()-152)=Y$3,INDEX(CapexSalvageAmount,ROW()-152),0)</f>
        <v>0</v>
      </c>
      <c r="Z168" s="75" cm="1">
        <f t="array" ref="Z168">IF(INDEX(CapexSalvageMonth,ROW()-152)=Z$3,INDEX(CapexSalvageAmount,ROW()-152),0)</f>
        <v>0</v>
      </c>
      <c r="AA168" s="75" cm="1">
        <f t="array" ref="AA168">IF(INDEX(CapexSalvageMonth,ROW()-152)=AA$3,INDEX(CapexSalvageAmount,ROW()-152),0)</f>
        <v>0</v>
      </c>
      <c r="AB168" s="75" cm="1">
        <f t="array" ref="AB168">IF(INDEX(CapexSalvageMonth,ROW()-152)=AB$3,INDEX(CapexSalvageAmount,ROW()-152),0)</f>
        <v>0</v>
      </c>
      <c r="AC168" s="75" cm="1">
        <f t="array" ref="AC168">IF(INDEX(CapexSalvageMonth,ROW()-152)=AC$3,INDEX(CapexSalvageAmount,ROW()-152),0)</f>
        <v>0</v>
      </c>
      <c r="AD168" s="75" cm="1">
        <f t="array" ref="AD168">IF(INDEX(CapexSalvageMonth,ROW()-152)=AD$3,INDEX(CapexSalvageAmount,ROW()-152),0)</f>
        <v>0</v>
      </c>
      <c r="AE168" s="75" cm="1">
        <f t="array" ref="AE168">IF(INDEX(CapexSalvageMonth,ROW()-152)=AE$3,INDEX(CapexSalvageAmount,ROW()-152),0)</f>
        <v>0</v>
      </c>
      <c r="AF168" s="75" cm="1">
        <f t="array" ref="AF168">IF(INDEX(CapexSalvageMonth,ROW()-152)=AF$3,INDEX(CapexSalvageAmount,ROW()-152),0)</f>
        <v>0</v>
      </c>
      <c r="AG168" s="75" cm="1">
        <f t="array" ref="AG168">IF(INDEX(CapexSalvageMonth,ROW()-152)=AG$3,INDEX(CapexSalvageAmount,ROW()-152),0)</f>
        <v>0</v>
      </c>
      <c r="AH168" s="76" cm="1">
        <f t="array" ref="AH168">IF(INDEX(CapexSalvageMonth,ROW()-152)=AH$3,INDEX(CapexSalvageAmount,ROW()-152),0)</f>
        <v>0</v>
      </c>
      <c r="AI168" s="74" cm="1">
        <f t="array" ref="AI168">IF(INDEX(CapexSalvageMonth,ROW()-152)=AI$3,INDEX(CapexSalvageAmount,ROW()-152),0)</f>
        <v>0</v>
      </c>
      <c r="AJ168" s="75" cm="1">
        <f t="array" ref="AJ168">IF(INDEX(CapexSalvageMonth,ROW()-152)=AJ$3,INDEX(CapexSalvageAmount,ROW()-152),0)</f>
        <v>0</v>
      </c>
      <c r="AK168" s="75" cm="1">
        <f t="array" ref="AK168">IF(INDEX(CapexSalvageMonth,ROW()-152)=AK$3,INDEX(CapexSalvageAmount,ROW()-152),0)</f>
        <v>0</v>
      </c>
      <c r="AL168" s="75" cm="1">
        <f t="array" ref="AL168">IF(INDEX(CapexSalvageMonth,ROW()-152)=AL$3,INDEX(CapexSalvageAmount,ROW()-152),0)</f>
        <v>0</v>
      </c>
      <c r="AM168" s="75" cm="1">
        <f t="array" ref="AM168">IF(INDEX(CapexSalvageMonth,ROW()-152)=AM$3,INDEX(CapexSalvageAmount,ROW()-152),0)</f>
        <v>0</v>
      </c>
      <c r="AN168" s="75" cm="1">
        <f t="array" ref="AN168">IF(INDEX(CapexSalvageMonth,ROW()-152)=AN$3,INDEX(CapexSalvageAmount,ROW()-152),0)</f>
        <v>0</v>
      </c>
      <c r="AO168" s="75" cm="1">
        <f t="array" ref="AO168">IF(INDEX(CapexSalvageMonth,ROW()-152)=AO$3,INDEX(CapexSalvageAmount,ROW()-152),0)</f>
        <v>0</v>
      </c>
      <c r="AP168" s="75" cm="1">
        <f t="array" ref="AP168">IF(INDEX(CapexSalvageMonth,ROW()-152)=AP$3,INDEX(CapexSalvageAmount,ROW()-152),0)</f>
        <v>0</v>
      </c>
      <c r="AQ168" s="75" cm="1">
        <f t="array" ref="AQ168">IF(INDEX(CapexSalvageMonth,ROW()-152)=AQ$3,INDEX(CapexSalvageAmount,ROW()-152),0)</f>
        <v>0</v>
      </c>
      <c r="AR168" s="75" cm="1">
        <f t="array" ref="AR168">IF(INDEX(CapexSalvageMonth,ROW()-152)=AR$3,INDEX(CapexSalvageAmount,ROW()-152),0)</f>
        <v>0</v>
      </c>
      <c r="AS168" s="75" cm="1">
        <f t="array" ref="AS168">IF(INDEX(CapexSalvageMonth,ROW()-152)=AS$3,INDEX(CapexSalvageAmount,ROW()-152),0)</f>
        <v>0</v>
      </c>
      <c r="AT168" s="76" cm="1">
        <f t="array" ref="AT168">IF(INDEX(CapexSalvageMonth,ROW()-152)=AT$3,INDEX(CapexSalvageAmount,ROW()-152),0)</f>
        <v>0</v>
      </c>
      <c r="AU168" s="74" cm="1">
        <f t="array" ref="AU168">IF(INDEX(CapexSalvageMonth,ROW()-152)=AU$3,INDEX(CapexSalvageAmount,ROW()-152),0)</f>
        <v>0</v>
      </c>
      <c r="AV168" s="75" cm="1">
        <f t="array" ref="AV168">IF(INDEX(CapexSalvageMonth,ROW()-152)=AV$3,INDEX(CapexSalvageAmount,ROW()-152),0)</f>
        <v>0</v>
      </c>
      <c r="AW168" s="75" cm="1">
        <f t="array" ref="AW168">IF(INDEX(CapexSalvageMonth,ROW()-152)=AW$3,INDEX(CapexSalvageAmount,ROW()-152),0)</f>
        <v>0</v>
      </c>
      <c r="AX168" s="75" cm="1">
        <f t="array" ref="AX168">IF(INDEX(CapexSalvageMonth,ROW()-152)=AX$3,INDEX(CapexSalvageAmount,ROW()-152),0)</f>
        <v>0</v>
      </c>
      <c r="AY168" s="75" cm="1">
        <f t="array" ref="AY168">IF(INDEX(CapexSalvageMonth,ROW()-152)=AY$3,INDEX(CapexSalvageAmount,ROW()-152),0)</f>
        <v>0</v>
      </c>
      <c r="AZ168" s="75" cm="1">
        <f t="array" ref="AZ168">IF(INDEX(CapexSalvageMonth,ROW()-152)=AZ$3,INDEX(CapexSalvageAmount,ROW()-152),0)</f>
        <v>0</v>
      </c>
      <c r="BA168" s="75" cm="1">
        <f t="array" ref="BA168">IF(INDEX(CapexSalvageMonth,ROW()-152)=BA$3,INDEX(CapexSalvageAmount,ROW()-152),0)</f>
        <v>0</v>
      </c>
      <c r="BB168" s="75" cm="1">
        <f t="array" ref="BB168">IF(INDEX(CapexSalvageMonth,ROW()-152)=BB$3,INDEX(CapexSalvageAmount,ROW()-152),0)</f>
        <v>0</v>
      </c>
      <c r="BC168" s="75" cm="1">
        <f t="array" ref="BC168">IF(INDEX(CapexSalvageMonth,ROW()-152)=BC$3,INDEX(CapexSalvageAmount,ROW()-152),0)</f>
        <v>0</v>
      </c>
      <c r="BD168" s="75" cm="1">
        <f t="array" ref="BD168">IF(INDEX(CapexSalvageMonth,ROW()-152)=BD$3,INDEX(CapexSalvageAmount,ROW()-152),0)</f>
        <v>0</v>
      </c>
      <c r="BE168" s="75" cm="1">
        <f t="array" ref="BE168">IF(INDEX(CapexSalvageMonth,ROW()-152)=BE$3,INDEX(CapexSalvageAmount,ROW()-152),0)</f>
        <v>0</v>
      </c>
      <c r="BF168" s="76" cm="1">
        <f t="array" ref="BF168">IF(INDEX(CapexSalvageMonth,ROW()-152)=BF$3,INDEX(CapexSalvageAmount,ROW()-152),0)</f>
        <v>0</v>
      </c>
      <c r="BG168" s="74" cm="1">
        <f t="array" ref="BG168">IF(INDEX(CapexSalvageMonth,ROW()-152)=BG$3,INDEX(CapexSalvageAmount,ROW()-152),0)</f>
        <v>0</v>
      </c>
      <c r="BH168" s="75" cm="1">
        <f t="array" ref="BH168">IF(INDEX(CapexSalvageMonth,ROW()-152)=BH$3,INDEX(CapexSalvageAmount,ROW()-152),0)</f>
        <v>0</v>
      </c>
      <c r="BI168" s="75" cm="1">
        <f t="array" ref="BI168">IF(INDEX(CapexSalvageMonth,ROW()-152)=BI$3,INDEX(CapexSalvageAmount,ROW()-152),0)</f>
        <v>0</v>
      </c>
      <c r="BJ168" s="75" cm="1">
        <f t="array" ref="BJ168">IF(INDEX(CapexSalvageMonth,ROW()-152)=BJ$3,INDEX(CapexSalvageAmount,ROW()-152),0)</f>
        <v>0</v>
      </c>
      <c r="BK168" s="75" cm="1">
        <f t="array" ref="BK168">IF(INDEX(CapexSalvageMonth,ROW()-152)=BK$3,INDEX(CapexSalvageAmount,ROW()-152),0)</f>
        <v>0</v>
      </c>
      <c r="BL168" s="75" cm="1">
        <f t="array" ref="BL168">IF(INDEX(CapexSalvageMonth,ROW()-152)=BL$3,INDEX(CapexSalvageAmount,ROW()-152),0)</f>
        <v>0</v>
      </c>
      <c r="BM168" s="75" cm="1">
        <f t="array" ref="BM168">IF(INDEX(CapexSalvageMonth,ROW()-152)=BM$3,INDEX(CapexSalvageAmount,ROW()-152),0)</f>
        <v>0</v>
      </c>
      <c r="BN168" s="75" cm="1">
        <f t="array" ref="BN168">IF(INDEX(CapexSalvageMonth,ROW()-152)=BN$3,INDEX(CapexSalvageAmount,ROW()-152),0)</f>
        <v>0</v>
      </c>
      <c r="BO168" s="75" cm="1">
        <f t="array" ref="BO168">IF(INDEX(CapexSalvageMonth,ROW()-152)=BO$3,INDEX(CapexSalvageAmount,ROW()-152),0)</f>
        <v>0</v>
      </c>
      <c r="BP168" s="75" cm="1">
        <f t="array" ref="BP168">IF(INDEX(CapexSalvageMonth,ROW()-152)=BP$3,INDEX(CapexSalvageAmount,ROW()-152),0)</f>
        <v>0</v>
      </c>
      <c r="BQ168" s="75" cm="1">
        <f t="array" ref="BQ168">IF(INDEX(CapexSalvageMonth,ROW()-152)=BQ$3,INDEX(CapexSalvageAmount,ROW()-152),0)</f>
        <v>0</v>
      </c>
      <c r="BR168" s="76" cm="1">
        <f t="array" ref="BR168">IF(INDEX(CapexSalvageMonth,ROW()-152)=BR$3,INDEX(CapexSalvageAmount,ROW()-152),0)</f>
        <v>0</v>
      </c>
    </row>
    <row r="169" spans="3:70" hidden="1" x14ac:dyDescent="0.25">
      <c r="C169" s="72">
        <f t="shared" si="79"/>
        <v>0</v>
      </c>
      <c r="E169" s="73">
        <f t="shared" si="74"/>
        <v>0</v>
      </c>
      <c r="F169" s="73">
        <f t="shared" si="75"/>
        <v>0</v>
      </c>
      <c r="G169" s="73">
        <f t="shared" si="76"/>
        <v>0</v>
      </c>
      <c r="H169" s="73">
        <f t="shared" si="77"/>
        <v>0</v>
      </c>
      <c r="I169" s="73">
        <f t="shared" si="78"/>
        <v>0</v>
      </c>
      <c r="K169" s="74" cm="1">
        <f t="array" ref="K169">IF(INDEX(CapexSalvageMonth,ROW()-152)=K$3,INDEX(CapexSalvageAmount,ROW()-152),0)</f>
        <v>0</v>
      </c>
      <c r="L169" s="75" cm="1">
        <f t="array" ref="L169">IF(INDEX(CapexSalvageMonth,ROW()-152)=L$3,INDEX(CapexSalvageAmount,ROW()-152),0)</f>
        <v>0</v>
      </c>
      <c r="M169" s="75" cm="1">
        <f t="array" ref="M169">IF(INDEX(CapexSalvageMonth,ROW()-152)=M$3,INDEX(CapexSalvageAmount,ROW()-152),0)</f>
        <v>0</v>
      </c>
      <c r="N169" s="75" cm="1">
        <f t="array" ref="N169">IF(INDEX(CapexSalvageMonth,ROW()-152)=N$3,INDEX(CapexSalvageAmount,ROW()-152),0)</f>
        <v>0</v>
      </c>
      <c r="O169" s="75" cm="1">
        <f t="array" ref="O169">IF(INDEX(CapexSalvageMonth,ROW()-152)=O$3,INDEX(CapexSalvageAmount,ROW()-152),0)</f>
        <v>0</v>
      </c>
      <c r="P169" s="75" cm="1">
        <f t="array" ref="P169">IF(INDEX(CapexSalvageMonth,ROW()-152)=P$3,INDEX(CapexSalvageAmount,ROW()-152),0)</f>
        <v>0</v>
      </c>
      <c r="Q169" s="75" cm="1">
        <f t="array" ref="Q169">IF(INDEX(CapexSalvageMonth,ROW()-152)=Q$3,INDEX(CapexSalvageAmount,ROW()-152),0)</f>
        <v>0</v>
      </c>
      <c r="R169" s="75" cm="1">
        <f t="array" ref="R169">IF(INDEX(CapexSalvageMonth,ROW()-152)=R$3,INDEX(CapexSalvageAmount,ROW()-152),0)</f>
        <v>0</v>
      </c>
      <c r="S169" s="75" cm="1">
        <f t="array" ref="S169">IF(INDEX(CapexSalvageMonth,ROW()-152)=S$3,INDEX(CapexSalvageAmount,ROW()-152),0)</f>
        <v>0</v>
      </c>
      <c r="T169" s="75" cm="1">
        <f t="array" ref="T169">IF(INDEX(CapexSalvageMonth,ROW()-152)=T$3,INDEX(CapexSalvageAmount,ROW()-152),0)</f>
        <v>0</v>
      </c>
      <c r="U169" s="75" cm="1">
        <f t="array" ref="U169">IF(INDEX(CapexSalvageMonth,ROW()-152)=U$3,INDEX(CapexSalvageAmount,ROW()-152),0)</f>
        <v>0</v>
      </c>
      <c r="V169" s="76" cm="1">
        <f t="array" ref="V169">IF(INDEX(CapexSalvageMonth,ROW()-152)=V$3,INDEX(CapexSalvageAmount,ROW()-152),0)</f>
        <v>0</v>
      </c>
      <c r="W169" s="74" cm="1">
        <f t="array" ref="W169">IF(INDEX(CapexSalvageMonth,ROW()-152)=W$3,INDEX(CapexSalvageAmount,ROW()-152),0)</f>
        <v>0</v>
      </c>
      <c r="X169" s="75" cm="1">
        <f t="array" ref="X169">IF(INDEX(CapexSalvageMonth,ROW()-152)=X$3,INDEX(CapexSalvageAmount,ROW()-152),0)</f>
        <v>0</v>
      </c>
      <c r="Y169" s="75" cm="1">
        <f t="array" ref="Y169">IF(INDEX(CapexSalvageMonth,ROW()-152)=Y$3,INDEX(CapexSalvageAmount,ROW()-152),0)</f>
        <v>0</v>
      </c>
      <c r="Z169" s="75" cm="1">
        <f t="array" ref="Z169">IF(INDEX(CapexSalvageMonth,ROW()-152)=Z$3,INDEX(CapexSalvageAmount,ROW()-152),0)</f>
        <v>0</v>
      </c>
      <c r="AA169" s="75" cm="1">
        <f t="array" ref="AA169">IF(INDEX(CapexSalvageMonth,ROW()-152)=AA$3,INDEX(CapexSalvageAmount,ROW()-152),0)</f>
        <v>0</v>
      </c>
      <c r="AB169" s="75" cm="1">
        <f t="array" ref="AB169">IF(INDEX(CapexSalvageMonth,ROW()-152)=AB$3,INDEX(CapexSalvageAmount,ROW()-152),0)</f>
        <v>0</v>
      </c>
      <c r="AC169" s="75" cm="1">
        <f t="array" ref="AC169">IF(INDEX(CapexSalvageMonth,ROW()-152)=AC$3,INDEX(CapexSalvageAmount,ROW()-152),0)</f>
        <v>0</v>
      </c>
      <c r="AD169" s="75" cm="1">
        <f t="array" ref="AD169">IF(INDEX(CapexSalvageMonth,ROW()-152)=AD$3,INDEX(CapexSalvageAmount,ROW()-152),0)</f>
        <v>0</v>
      </c>
      <c r="AE169" s="75" cm="1">
        <f t="array" ref="AE169">IF(INDEX(CapexSalvageMonth,ROW()-152)=AE$3,INDEX(CapexSalvageAmount,ROW()-152),0)</f>
        <v>0</v>
      </c>
      <c r="AF169" s="75" cm="1">
        <f t="array" ref="AF169">IF(INDEX(CapexSalvageMonth,ROW()-152)=AF$3,INDEX(CapexSalvageAmount,ROW()-152),0)</f>
        <v>0</v>
      </c>
      <c r="AG169" s="75" cm="1">
        <f t="array" ref="AG169">IF(INDEX(CapexSalvageMonth,ROW()-152)=AG$3,INDEX(CapexSalvageAmount,ROW()-152),0)</f>
        <v>0</v>
      </c>
      <c r="AH169" s="76" cm="1">
        <f t="array" ref="AH169">IF(INDEX(CapexSalvageMonth,ROW()-152)=AH$3,INDEX(CapexSalvageAmount,ROW()-152),0)</f>
        <v>0</v>
      </c>
      <c r="AI169" s="74" cm="1">
        <f t="array" ref="AI169">IF(INDEX(CapexSalvageMonth,ROW()-152)=AI$3,INDEX(CapexSalvageAmount,ROW()-152),0)</f>
        <v>0</v>
      </c>
      <c r="AJ169" s="75" cm="1">
        <f t="array" ref="AJ169">IF(INDEX(CapexSalvageMonth,ROW()-152)=AJ$3,INDEX(CapexSalvageAmount,ROW()-152),0)</f>
        <v>0</v>
      </c>
      <c r="AK169" s="75" cm="1">
        <f t="array" ref="AK169">IF(INDEX(CapexSalvageMonth,ROW()-152)=AK$3,INDEX(CapexSalvageAmount,ROW()-152),0)</f>
        <v>0</v>
      </c>
      <c r="AL169" s="75" cm="1">
        <f t="array" ref="AL169">IF(INDEX(CapexSalvageMonth,ROW()-152)=AL$3,INDEX(CapexSalvageAmount,ROW()-152),0)</f>
        <v>0</v>
      </c>
      <c r="AM169" s="75" cm="1">
        <f t="array" ref="AM169">IF(INDEX(CapexSalvageMonth,ROW()-152)=AM$3,INDEX(CapexSalvageAmount,ROW()-152),0)</f>
        <v>0</v>
      </c>
      <c r="AN169" s="75" cm="1">
        <f t="array" ref="AN169">IF(INDEX(CapexSalvageMonth,ROW()-152)=AN$3,INDEX(CapexSalvageAmount,ROW()-152),0)</f>
        <v>0</v>
      </c>
      <c r="AO169" s="75" cm="1">
        <f t="array" ref="AO169">IF(INDEX(CapexSalvageMonth,ROW()-152)=AO$3,INDEX(CapexSalvageAmount,ROW()-152),0)</f>
        <v>0</v>
      </c>
      <c r="AP169" s="75" cm="1">
        <f t="array" ref="AP169">IF(INDEX(CapexSalvageMonth,ROW()-152)=AP$3,INDEX(CapexSalvageAmount,ROW()-152),0)</f>
        <v>0</v>
      </c>
      <c r="AQ169" s="75" cm="1">
        <f t="array" ref="AQ169">IF(INDEX(CapexSalvageMonth,ROW()-152)=AQ$3,INDEX(CapexSalvageAmount,ROW()-152),0)</f>
        <v>0</v>
      </c>
      <c r="AR169" s="75" cm="1">
        <f t="array" ref="AR169">IF(INDEX(CapexSalvageMonth,ROW()-152)=AR$3,INDEX(CapexSalvageAmount,ROW()-152),0)</f>
        <v>0</v>
      </c>
      <c r="AS169" s="75" cm="1">
        <f t="array" ref="AS169">IF(INDEX(CapexSalvageMonth,ROW()-152)=AS$3,INDEX(CapexSalvageAmount,ROW()-152),0)</f>
        <v>0</v>
      </c>
      <c r="AT169" s="76" cm="1">
        <f t="array" ref="AT169">IF(INDEX(CapexSalvageMonth,ROW()-152)=AT$3,INDEX(CapexSalvageAmount,ROW()-152),0)</f>
        <v>0</v>
      </c>
      <c r="AU169" s="74" cm="1">
        <f t="array" ref="AU169">IF(INDEX(CapexSalvageMonth,ROW()-152)=AU$3,INDEX(CapexSalvageAmount,ROW()-152),0)</f>
        <v>0</v>
      </c>
      <c r="AV169" s="75" cm="1">
        <f t="array" ref="AV169">IF(INDEX(CapexSalvageMonth,ROW()-152)=AV$3,INDEX(CapexSalvageAmount,ROW()-152),0)</f>
        <v>0</v>
      </c>
      <c r="AW169" s="75" cm="1">
        <f t="array" ref="AW169">IF(INDEX(CapexSalvageMonth,ROW()-152)=AW$3,INDEX(CapexSalvageAmount,ROW()-152),0)</f>
        <v>0</v>
      </c>
      <c r="AX169" s="75" cm="1">
        <f t="array" ref="AX169">IF(INDEX(CapexSalvageMonth,ROW()-152)=AX$3,INDEX(CapexSalvageAmount,ROW()-152),0)</f>
        <v>0</v>
      </c>
      <c r="AY169" s="75" cm="1">
        <f t="array" ref="AY169">IF(INDEX(CapexSalvageMonth,ROW()-152)=AY$3,INDEX(CapexSalvageAmount,ROW()-152),0)</f>
        <v>0</v>
      </c>
      <c r="AZ169" s="75" cm="1">
        <f t="array" ref="AZ169">IF(INDEX(CapexSalvageMonth,ROW()-152)=AZ$3,INDEX(CapexSalvageAmount,ROW()-152),0)</f>
        <v>0</v>
      </c>
      <c r="BA169" s="75" cm="1">
        <f t="array" ref="BA169">IF(INDEX(CapexSalvageMonth,ROW()-152)=BA$3,INDEX(CapexSalvageAmount,ROW()-152),0)</f>
        <v>0</v>
      </c>
      <c r="BB169" s="75" cm="1">
        <f t="array" ref="BB169">IF(INDEX(CapexSalvageMonth,ROW()-152)=BB$3,INDEX(CapexSalvageAmount,ROW()-152),0)</f>
        <v>0</v>
      </c>
      <c r="BC169" s="75" cm="1">
        <f t="array" ref="BC169">IF(INDEX(CapexSalvageMonth,ROW()-152)=BC$3,INDEX(CapexSalvageAmount,ROW()-152),0)</f>
        <v>0</v>
      </c>
      <c r="BD169" s="75" cm="1">
        <f t="array" ref="BD169">IF(INDEX(CapexSalvageMonth,ROW()-152)=BD$3,INDEX(CapexSalvageAmount,ROW()-152),0)</f>
        <v>0</v>
      </c>
      <c r="BE169" s="75" cm="1">
        <f t="array" ref="BE169">IF(INDEX(CapexSalvageMonth,ROW()-152)=BE$3,INDEX(CapexSalvageAmount,ROW()-152),0)</f>
        <v>0</v>
      </c>
      <c r="BF169" s="76" cm="1">
        <f t="array" ref="BF169">IF(INDEX(CapexSalvageMonth,ROW()-152)=BF$3,INDEX(CapexSalvageAmount,ROW()-152),0)</f>
        <v>0</v>
      </c>
      <c r="BG169" s="74" cm="1">
        <f t="array" ref="BG169">IF(INDEX(CapexSalvageMonth,ROW()-152)=BG$3,INDEX(CapexSalvageAmount,ROW()-152),0)</f>
        <v>0</v>
      </c>
      <c r="BH169" s="75" cm="1">
        <f t="array" ref="BH169">IF(INDEX(CapexSalvageMonth,ROW()-152)=BH$3,INDEX(CapexSalvageAmount,ROW()-152),0)</f>
        <v>0</v>
      </c>
      <c r="BI169" s="75" cm="1">
        <f t="array" ref="BI169">IF(INDEX(CapexSalvageMonth,ROW()-152)=BI$3,INDEX(CapexSalvageAmount,ROW()-152),0)</f>
        <v>0</v>
      </c>
      <c r="BJ169" s="75" cm="1">
        <f t="array" ref="BJ169">IF(INDEX(CapexSalvageMonth,ROW()-152)=BJ$3,INDEX(CapexSalvageAmount,ROW()-152),0)</f>
        <v>0</v>
      </c>
      <c r="BK169" s="75" cm="1">
        <f t="array" ref="BK169">IF(INDEX(CapexSalvageMonth,ROW()-152)=BK$3,INDEX(CapexSalvageAmount,ROW()-152),0)</f>
        <v>0</v>
      </c>
      <c r="BL169" s="75" cm="1">
        <f t="array" ref="BL169">IF(INDEX(CapexSalvageMonth,ROW()-152)=BL$3,INDEX(CapexSalvageAmount,ROW()-152),0)</f>
        <v>0</v>
      </c>
      <c r="BM169" s="75" cm="1">
        <f t="array" ref="BM169">IF(INDEX(CapexSalvageMonth,ROW()-152)=BM$3,INDEX(CapexSalvageAmount,ROW()-152),0)</f>
        <v>0</v>
      </c>
      <c r="BN169" s="75" cm="1">
        <f t="array" ref="BN169">IF(INDEX(CapexSalvageMonth,ROW()-152)=BN$3,INDEX(CapexSalvageAmount,ROW()-152),0)</f>
        <v>0</v>
      </c>
      <c r="BO169" s="75" cm="1">
        <f t="array" ref="BO169">IF(INDEX(CapexSalvageMonth,ROW()-152)=BO$3,INDEX(CapexSalvageAmount,ROW()-152),0)</f>
        <v>0</v>
      </c>
      <c r="BP169" s="75" cm="1">
        <f t="array" ref="BP169">IF(INDEX(CapexSalvageMonth,ROW()-152)=BP$3,INDEX(CapexSalvageAmount,ROW()-152),0)</f>
        <v>0</v>
      </c>
      <c r="BQ169" s="75" cm="1">
        <f t="array" ref="BQ169">IF(INDEX(CapexSalvageMonth,ROW()-152)=BQ$3,INDEX(CapexSalvageAmount,ROW()-152),0)</f>
        <v>0</v>
      </c>
      <c r="BR169" s="76" cm="1">
        <f t="array" ref="BR169">IF(INDEX(CapexSalvageMonth,ROW()-152)=BR$3,INDEX(CapexSalvageAmount,ROW()-152),0)</f>
        <v>0</v>
      </c>
    </row>
    <row r="170" spans="3:70" hidden="1" x14ac:dyDescent="0.25">
      <c r="C170" s="72">
        <f t="shared" si="79"/>
        <v>0</v>
      </c>
      <c r="E170" s="73">
        <f t="shared" si="74"/>
        <v>0</v>
      </c>
      <c r="F170" s="73">
        <f t="shared" si="75"/>
        <v>0</v>
      </c>
      <c r="G170" s="73">
        <f t="shared" si="76"/>
        <v>0</v>
      </c>
      <c r="H170" s="73">
        <f t="shared" si="77"/>
        <v>0</v>
      </c>
      <c r="I170" s="73">
        <f t="shared" si="78"/>
        <v>0</v>
      </c>
      <c r="K170" s="74" cm="1">
        <f t="array" ref="K170">IF(INDEX(CapexSalvageMonth,ROW()-152)=K$3,INDEX(CapexSalvageAmount,ROW()-152),0)</f>
        <v>0</v>
      </c>
      <c r="L170" s="75" cm="1">
        <f t="array" ref="L170">IF(INDEX(CapexSalvageMonth,ROW()-152)=L$3,INDEX(CapexSalvageAmount,ROW()-152),0)</f>
        <v>0</v>
      </c>
      <c r="M170" s="75" cm="1">
        <f t="array" ref="M170">IF(INDEX(CapexSalvageMonth,ROW()-152)=M$3,INDEX(CapexSalvageAmount,ROW()-152),0)</f>
        <v>0</v>
      </c>
      <c r="N170" s="75" cm="1">
        <f t="array" ref="N170">IF(INDEX(CapexSalvageMonth,ROW()-152)=N$3,INDEX(CapexSalvageAmount,ROW()-152),0)</f>
        <v>0</v>
      </c>
      <c r="O170" s="75" cm="1">
        <f t="array" ref="O170">IF(INDEX(CapexSalvageMonth,ROW()-152)=O$3,INDEX(CapexSalvageAmount,ROW()-152),0)</f>
        <v>0</v>
      </c>
      <c r="P170" s="75" cm="1">
        <f t="array" ref="P170">IF(INDEX(CapexSalvageMonth,ROW()-152)=P$3,INDEX(CapexSalvageAmount,ROW()-152),0)</f>
        <v>0</v>
      </c>
      <c r="Q170" s="75" cm="1">
        <f t="array" ref="Q170">IF(INDEX(CapexSalvageMonth,ROW()-152)=Q$3,INDEX(CapexSalvageAmount,ROW()-152),0)</f>
        <v>0</v>
      </c>
      <c r="R170" s="75" cm="1">
        <f t="array" ref="R170">IF(INDEX(CapexSalvageMonth,ROW()-152)=R$3,INDEX(CapexSalvageAmount,ROW()-152),0)</f>
        <v>0</v>
      </c>
      <c r="S170" s="75" cm="1">
        <f t="array" ref="S170">IF(INDEX(CapexSalvageMonth,ROW()-152)=S$3,INDEX(CapexSalvageAmount,ROW()-152),0)</f>
        <v>0</v>
      </c>
      <c r="T170" s="75" cm="1">
        <f t="array" ref="T170">IF(INDEX(CapexSalvageMonth,ROW()-152)=T$3,INDEX(CapexSalvageAmount,ROW()-152),0)</f>
        <v>0</v>
      </c>
      <c r="U170" s="75" cm="1">
        <f t="array" ref="U170">IF(INDEX(CapexSalvageMonth,ROW()-152)=U$3,INDEX(CapexSalvageAmount,ROW()-152),0)</f>
        <v>0</v>
      </c>
      <c r="V170" s="76" cm="1">
        <f t="array" ref="V170">IF(INDEX(CapexSalvageMonth,ROW()-152)=V$3,INDEX(CapexSalvageAmount,ROW()-152),0)</f>
        <v>0</v>
      </c>
      <c r="W170" s="74" cm="1">
        <f t="array" ref="W170">IF(INDEX(CapexSalvageMonth,ROW()-152)=W$3,INDEX(CapexSalvageAmount,ROW()-152),0)</f>
        <v>0</v>
      </c>
      <c r="X170" s="75" cm="1">
        <f t="array" ref="X170">IF(INDEX(CapexSalvageMonth,ROW()-152)=X$3,INDEX(CapexSalvageAmount,ROW()-152),0)</f>
        <v>0</v>
      </c>
      <c r="Y170" s="75" cm="1">
        <f t="array" ref="Y170">IF(INDEX(CapexSalvageMonth,ROW()-152)=Y$3,INDEX(CapexSalvageAmount,ROW()-152),0)</f>
        <v>0</v>
      </c>
      <c r="Z170" s="75" cm="1">
        <f t="array" ref="Z170">IF(INDEX(CapexSalvageMonth,ROW()-152)=Z$3,INDEX(CapexSalvageAmount,ROW()-152),0)</f>
        <v>0</v>
      </c>
      <c r="AA170" s="75" cm="1">
        <f t="array" ref="AA170">IF(INDEX(CapexSalvageMonth,ROW()-152)=AA$3,INDEX(CapexSalvageAmount,ROW()-152),0)</f>
        <v>0</v>
      </c>
      <c r="AB170" s="75" cm="1">
        <f t="array" ref="AB170">IF(INDEX(CapexSalvageMonth,ROW()-152)=AB$3,INDEX(CapexSalvageAmount,ROW()-152),0)</f>
        <v>0</v>
      </c>
      <c r="AC170" s="75" cm="1">
        <f t="array" ref="AC170">IF(INDEX(CapexSalvageMonth,ROW()-152)=AC$3,INDEX(CapexSalvageAmount,ROW()-152),0)</f>
        <v>0</v>
      </c>
      <c r="AD170" s="75" cm="1">
        <f t="array" ref="AD170">IF(INDEX(CapexSalvageMonth,ROW()-152)=AD$3,INDEX(CapexSalvageAmount,ROW()-152),0)</f>
        <v>0</v>
      </c>
      <c r="AE170" s="75" cm="1">
        <f t="array" ref="AE170">IF(INDEX(CapexSalvageMonth,ROW()-152)=AE$3,INDEX(CapexSalvageAmount,ROW()-152),0)</f>
        <v>0</v>
      </c>
      <c r="AF170" s="75" cm="1">
        <f t="array" ref="AF170">IF(INDEX(CapexSalvageMonth,ROW()-152)=AF$3,INDEX(CapexSalvageAmount,ROW()-152),0)</f>
        <v>0</v>
      </c>
      <c r="AG170" s="75" cm="1">
        <f t="array" ref="AG170">IF(INDEX(CapexSalvageMonth,ROW()-152)=AG$3,INDEX(CapexSalvageAmount,ROW()-152),0)</f>
        <v>0</v>
      </c>
      <c r="AH170" s="76" cm="1">
        <f t="array" ref="AH170">IF(INDEX(CapexSalvageMonth,ROW()-152)=AH$3,INDEX(CapexSalvageAmount,ROW()-152),0)</f>
        <v>0</v>
      </c>
      <c r="AI170" s="74" cm="1">
        <f t="array" ref="AI170">IF(INDEX(CapexSalvageMonth,ROW()-152)=AI$3,INDEX(CapexSalvageAmount,ROW()-152),0)</f>
        <v>0</v>
      </c>
      <c r="AJ170" s="75" cm="1">
        <f t="array" ref="AJ170">IF(INDEX(CapexSalvageMonth,ROW()-152)=AJ$3,INDEX(CapexSalvageAmount,ROW()-152),0)</f>
        <v>0</v>
      </c>
      <c r="AK170" s="75" cm="1">
        <f t="array" ref="AK170">IF(INDEX(CapexSalvageMonth,ROW()-152)=AK$3,INDEX(CapexSalvageAmount,ROW()-152),0)</f>
        <v>0</v>
      </c>
      <c r="AL170" s="75" cm="1">
        <f t="array" ref="AL170">IF(INDEX(CapexSalvageMonth,ROW()-152)=AL$3,INDEX(CapexSalvageAmount,ROW()-152),0)</f>
        <v>0</v>
      </c>
      <c r="AM170" s="75" cm="1">
        <f t="array" ref="AM170">IF(INDEX(CapexSalvageMonth,ROW()-152)=AM$3,INDEX(CapexSalvageAmount,ROW()-152),0)</f>
        <v>0</v>
      </c>
      <c r="AN170" s="75" cm="1">
        <f t="array" ref="AN170">IF(INDEX(CapexSalvageMonth,ROW()-152)=AN$3,INDEX(CapexSalvageAmount,ROW()-152),0)</f>
        <v>0</v>
      </c>
      <c r="AO170" s="75" cm="1">
        <f t="array" ref="AO170">IF(INDEX(CapexSalvageMonth,ROW()-152)=AO$3,INDEX(CapexSalvageAmount,ROW()-152),0)</f>
        <v>0</v>
      </c>
      <c r="AP170" s="75" cm="1">
        <f t="array" ref="AP170">IF(INDEX(CapexSalvageMonth,ROW()-152)=AP$3,INDEX(CapexSalvageAmount,ROW()-152),0)</f>
        <v>0</v>
      </c>
      <c r="AQ170" s="75" cm="1">
        <f t="array" ref="AQ170">IF(INDEX(CapexSalvageMonth,ROW()-152)=AQ$3,INDEX(CapexSalvageAmount,ROW()-152),0)</f>
        <v>0</v>
      </c>
      <c r="AR170" s="75" cm="1">
        <f t="array" ref="AR170">IF(INDEX(CapexSalvageMonth,ROW()-152)=AR$3,INDEX(CapexSalvageAmount,ROW()-152),0)</f>
        <v>0</v>
      </c>
      <c r="AS170" s="75" cm="1">
        <f t="array" ref="AS170">IF(INDEX(CapexSalvageMonth,ROW()-152)=AS$3,INDEX(CapexSalvageAmount,ROW()-152),0)</f>
        <v>0</v>
      </c>
      <c r="AT170" s="76" cm="1">
        <f t="array" ref="AT170">IF(INDEX(CapexSalvageMonth,ROW()-152)=AT$3,INDEX(CapexSalvageAmount,ROW()-152),0)</f>
        <v>0</v>
      </c>
      <c r="AU170" s="74" cm="1">
        <f t="array" ref="AU170">IF(INDEX(CapexSalvageMonth,ROW()-152)=AU$3,INDEX(CapexSalvageAmount,ROW()-152),0)</f>
        <v>0</v>
      </c>
      <c r="AV170" s="75" cm="1">
        <f t="array" ref="AV170">IF(INDEX(CapexSalvageMonth,ROW()-152)=AV$3,INDEX(CapexSalvageAmount,ROW()-152),0)</f>
        <v>0</v>
      </c>
      <c r="AW170" s="75" cm="1">
        <f t="array" ref="AW170">IF(INDEX(CapexSalvageMonth,ROW()-152)=AW$3,INDEX(CapexSalvageAmount,ROW()-152),0)</f>
        <v>0</v>
      </c>
      <c r="AX170" s="75" cm="1">
        <f t="array" ref="AX170">IF(INDEX(CapexSalvageMonth,ROW()-152)=AX$3,INDEX(CapexSalvageAmount,ROW()-152),0)</f>
        <v>0</v>
      </c>
      <c r="AY170" s="75" cm="1">
        <f t="array" ref="AY170">IF(INDEX(CapexSalvageMonth,ROW()-152)=AY$3,INDEX(CapexSalvageAmount,ROW()-152),0)</f>
        <v>0</v>
      </c>
      <c r="AZ170" s="75" cm="1">
        <f t="array" ref="AZ170">IF(INDEX(CapexSalvageMonth,ROW()-152)=AZ$3,INDEX(CapexSalvageAmount,ROW()-152),0)</f>
        <v>0</v>
      </c>
      <c r="BA170" s="75" cm="1">
        <f t="array" ref="BA170">IF(INDEX(CapexSalvageMonth,ROW()-152)=BA$3,INDEX(CapexSalvageAmount,ROW()-152),0)</f>
        <v>0</v>
      </c>
      <c r="BB170" s="75" cm="1">
        <f t="array" ref="BB170">IF(INDEX(CapexSalvageMonth,ROW()-152)=BB$3,INDEX(CapexSalvageAmount,ROW()-152),0)</f>
        <v>0</v>
      </c>
      <c r="BC170" s="75" cm="1">
        <f t="array" ref="BC170">IF(INDEX(CapexSalvageMonth,ROW()-152)=BC$3,INDEX(CapexSalvageAmount,ROW()-152),0)</f>
        <v>0</v>
      </c>
      <c r="BD170" s="75" cm="1">
        <f t="array" ref="BD170">IF(INDEX(CapexSalvageMonth,ROW()-152)=BD$3,INDEX(CapexSalvageAmount,ROW()-152),0)</f>
        <v>0</v>
      </c>
      <c r="BE170" s="75" cm="1">
        <f t="array" ref="BE170">IF(INDEX(CapexSalvageMonth,ROW()-152)=BE$3,INDEX(CapexSalvageAmount,ROW()-152),0)</f>
        <v>0</v>
      </c>
      <c r="BF170" s="76" cm="1">
        <f t="array" ref="BF170">IF(INDEX(CapexSalvageMonth,ROW()-152)=BF$3,INDEX(CapexSalvageAmount,ROW()-152),0)</f>
        <v>0</v>
      </c>
      <c r="BG170" s="74" cm="1">
        <f t="array" ref="BG170">IF(INDEX(CapexSalvageMonth,ROW()-152)=BG$3,INDEX(CapexSalvageAmount,ROW()-152),0)</f>
        <v>0</v>
      </c>
      <c r="BH170" s="75" cm="1">
        <f t="array" ref="BH170">IF(INDEX(CapexSalvageMonth,ROW()-152)=BH$3,INDEX(CapexSalvageAmount,ROW()-152),0)</f>
        <v>0</v>
      </c>
      <c r="BI170" s="75" cm="1">
        <f t="array" ref="BI170">IF(INDEX(CapexSalvageMonth,ROW()-152)=BI$3,INDEX(CapexSalvageAmount,ROW()-152),0)</f>
        <v>0</v>
      </c>
      <c r="BJ170" s="75" cm="1">
        <f t="array" ref="BJ170">IF(INDEX(CapexSalvageMonth,ROW()-152)=BJ$3,INDEX(CapexSalvageAmount,ROW()-152),0)</f>
        <v>0</v>
      </c>
      <c r="BK170" s="75" cm="1">
        <f t="array" ref="BK170">IF(INDEX(CapexSalvageMonth,ROW()-152)=BK$3,INDEX(CapexSalvageAmount,ROW()-152),0)</f>
        <v>0</v>
      </c>
      <c r="BL170" s="75" cm="1">
        <f t="array" ref="BL170">IF(INDEX(CapexSalvageMonth,ROW()-152)=BL$3,INDEX(CapexSalvageAmount,ROW()-152),0)</f>
        <v>0</v>
      </c>
      <c r="BM170" s="75" cm="1">
        <f t="array" ref="BM170">IF(INDEX(CapexSalvageMonth,ROW()-152)=BM$3,INDEX(CapexSalvageAmount,ROW()-152),0)</f>
        <v>0</v>
      </c>
      <c r="BN170" s="75" cm="1">
        <f t="array" ref="BN170">IF(INDEX(CapexSalvageMonth,ROW()-152)=BN$3,INDEX(CapexSalvageAmount,ROW()-152),0)</f>
        <v>0</v>
      </c>
      <c r="BO170" s="75" cm="1">
        <f t="array" ref="BO170">IF(INDEX(CapexSalvageMonth,ROW()-152)=BO$3,INDEX(CapexSalvageAmount,ROW()-152),0)</f>
        <v>0</v>
      </c>
      <c r="BP170" s="75" cm="1">
        <f t="array" ref="BP170">IF(INDEX(CapexSalvageMonth,ROW()-152)=BP$3,INDEX(CapexSalvageAmount,ROW()-152),0)</f>
        <v>0</v>
      </c>
      <c r="BQ170" s="75" cm="1">
        <f t="array" ref="BQ170">IF(INDEX(CapexSalvageMonth,ROW()-152)=BQ$3,INDEX(CapexSalvageAmount,ROW()-152),0)</f>
        <v>0</v>
      </c>
      <c r="BR170" s="76" cm="1">
        <f t="array" ref="BR170">IF(INDEX(CapexSalvageMonth,ROW()-152)=BR$3,INDEX(CapexSalvageAmount,ROW()-152),0)</f>
        <v>0</v>
      </c>
    </row>
    <row r="171" spans="3:70" hidden="1" x14ac:dyDescent="0.25">
      <c r="C171" s="72">
        <f t="shared" si="79"/>
        <v>0</v>
      </c>
      <c r="E171" s="73">
        <f t="shared" si="74"/>
        <v>0</v>
      </c>
      <c r="F171" s="73">
        <f t="shared" si="75"/>
        <v>0</v>
      </c>
      <c r="G171" s="73">
        <f t="shared" si="76"/>
        <v>0</v>
      </c>
      <c r="H171" s="73">
        <f t="shared" si="77"/>
        <v>0</v>
      </c>
      <c r="I171" s="73">
        <f t="shared" si="78"/>
        <v>0</v>
      </c>
      <c r="K171" s="74" cm="1">
        <f t="array" ref="K171">IF(INDEX(CapexSalvageMonth,ROW()-152)=K$3,INDEX(CapexSalvageAmount,ROW()-152),0)</f>
        <v>0</v>
      </c>
      <c r="L171" s="75" cm="1">
        <f t="array" ref="L171">IF(INDEX(CapexSalvageMonth,ROW()-152)=L$3,INDEX(CapexSalvageAmount,ROW()-152),0)</f>
        <v>0</v>
      </c>
      <c r="M171" s="75" cm="1">
        <f t="array" ref="M171">IF(INDEX(CapexSalvageMonth,ROW()-152)=M$3,INDEX(CapexSalvageAmount,ROW()-152),0)</f>
        <v>0</v>
      </c>
      <c r="N171" s="75" cm="1">
        <f t="array" ref="N171">IF(INDEX(CapexSalvageMonth,ROW()-152)=N$3,INDEX(CapexSalvageAmount,ROW()-152),0)</f>
        <v>0</v>
      </c>
      <c r="O171" s="75" cm="1">
        <f t="array" ref="O171">IF(INDEX(CapexSalvageMonth,ROW()-152)=O$3,INDEX(CapexSalvageAmount,ROW()-152),0)</f>
        <v>0</v>
      </c>
      <c r="P171" s="75" cm="1">
        <f t="array" ref="P171">IF(INDEX(CapexSalvageMonth,ROW()-152)=P$3,INDEX(CapexSalvageAmount,ROW()-152),0)</f>
        <v>0</v>
      </c>
      <c r="Q171" s="75" cm="1">
        <f t="array" ref="Q171">IF(INDEX(CapexSalvageMonth,ROW()-152)=Q$3,INDEX(CapexSalvageAmount,ROW()-152),0)</f>
        <v>0</v>
      </c>
      <c r="R171" s="75" cm="1">
        <f t="array" ref="R171">IF(INDEX(CapexSalvageMonth,ROW()-152)=R$3,INDEX(CapexSalvageAmount,ROW()-152),0)</f>
        <v>0</v>
      </c>
      <c r="S171" s="75" cm="1">
        <f t="array" ref="S171">IF(INDEX(CapexSalvageMonth,ROW()-152)=S$3,INDEX(CapexSalvageAmount,ROW()-152),0)</f>
        <v>0</v>
      </c>
      <c r="T171" s="75" cm="1">
        <f t="array" ref="T171">IF(INDEX(CapexSalvageMonth,ROW()-152)=T$3,INDEX(CapexSalvageAmount,ROW()-152),0)</f>
        <v>0</v>
      </c>
      <c r="U171" s="75" cm="1">
        <f t="array" ref="U171">IF(INDEX(CapexSalvageMonth,ROW()-152)=U$3,INDEX(CapexSalvageAmount,ROW()-152),0)</f>
        <v>0</v>
      </c>
      <c r="V171" s="76" cm="1">
        <f t="array" ref="V171">IF(INDEX(CapexSalvageMonth,ROW()-152)=V$3,INDEX(CapexSalvageAmount,ROW()-152),0)</f>
        <v>0</v>
      </c>
      <c r="W171" s="74" cm="1">
        <f t="array" ref="W171">IF(INDEX(CapexSalvageMonth,ROW()-152)=W$3,INDEX(CapexSalvageAmount,ROW()-152),0)</f>
        <v>0</v>
      </c>
      <c r="X171" s="75" cm="1">
        <f t="array" ref="X171">IF(INDEX(CapexSalvageMonth,ROW()-152)=X$3,INDEX(CapexSalvageAmount,ROW()-152),0)</f>
        <v>0</v>
      </c>
      <c r="Y171" s="75" cm="1">
        <f t="array" ref="Y171">IF(INDEX(CapexSalvageMonth,ROW()-152)=Y$3,INDEX(CapexSalvageAmount,ROW()-152),0)</f>
        <v>0</v>
      </c>
      <c r="Z171" s="75" cm="1">
        <f t="array" ref="Z171">IF(INDEX(CapexSalvageMonth,ROW()-152)=Z$3,INDEX(CapexSalvageAmount,ROW()-152),0)</f>
        <v>0</v>
      </c>
      <c r="AA171" s="75" cm="1">
        <f t="array" ref="AA171">IF(INDEX(CapexSalvageMonth,ROW()-152)=AA$3,INDEX(CapexSalvageAmount,ROW()-152),0)</f>
        <v>0</v>
      </c>
      <c r="AB171" s="75" cm="1">
        <f t="array" ref="AB171">IF(INDEX(CapexSalvageMonth,ROW()-152)=AB$3,INDEX(CapexSalvageAmount,ROW()-152),0)</f>
        <v>0</v>
      </c>
      <c r="AC171" s="75" cm="1">
        <f t="array" ref="AC171">IF(INDEX(CapexSalvageMonth,ROW()-152)=AC$3,INDEX(CapexSalvageAmount,ROW()-152),0)</f>
        <v>0</v>
      </c>
      <c r="AD171" s="75" cm="1">
        <f t="array" ref="AD171">IF(INDEX(CapexSalvageMonth,ROW()-152)=AD$3,INDEX(CapexSalvageAmount,ROW()-152),0)</f>
        <v>0</v>
      </c>
      <c r="AE171" s="75" cm="1">
        <f t="array" ref="AE171">IF(INDEX(CapexSalvageMonth,ROW()-152)=AE$3,INDEX(CapexSalvageAmount,ROW()-152),0)</f>
        <v>0</v>
      </c>
      <c r="AF171" s="75" cm="1">
        <f t="array" ref="AF171">IF(INDEX(CapexSalvageMonth,ROW()-152)=AF$3,INDEX(CapexSalvageAmount,ROW()-152),0)</f>
        <v>0</v>
      </c>
      <c r="AG171" s="75" cm="1">
        <f t="array" ref="AG171">IF(INDEX(CapexSalvageMonth,ROW()-152)=AG$3,INDEX(CapexSalvageAmount,ROW()-152),0)</f>
        <v>0</v>
      </c>
      <c r="AH171" s="76" cm="1">
        <f t="array" ref="AH171">IF(INDEX(CapexSalvageMonth,ROW()-152)=AH$3,INDEX(CapexSalvageAmount,ROW()-152),0)</f>
        <v>0</v>
      </c>
      <c r="AI171" s="74" cm="1">
        <f t="array" ref="AI171">IF(INDEX(CapexSalvageMonth,ROW()-152)=AI$3,INDEX(CapexSalvageAmount,ROW()-152),0)</f>
        <v>0</v>
      </c>
      <c r="AJ171" s="75" cm="1">
        <f t="array" ref="AJ171">IF(INDEX(CapexSalvageMonth,ROW()-152)=AJ$3,INDEX(CapexSalvageAmount,ROW()-152),0)</f>
        <v>0</v>
      </c>
      <c r="AK171" s="75" cm="1">
        <f t="array" ref="AK171">IF(INDEX(CapexSalvageMonth,ROW()-152)=AK$3,INDEX(CapexSalvageAmount,ROW()-152),0)</f>
        <v>0</v>
      </c>
      <c r="AL171" s="75" cm="1">
        <f t="array" ref="AL171">IF(INDEX(CapexSalvageMonth,ROW()-152)=AL$3,INDEX(CapexSalvageAmount,ROW()-152),0)</f>
        <v>0</v>
      </c>
      <c r="AM171" s="75" cm="1">
        <f t="array" ref="AM171">IF(INDEX(CapexSalvageMonth,ROW()-152)=AM$3,INDEX(CapexSalvageAmount,ROW()-152),0)</f>
        <v>0</v>
      </c>
      <c r="AN171" s="75" cm="1">
        <f t="array" ref="AN171">IF(INDEX(CapexSalvageMonth,ROW()-152)=AN$3,INDEX(CapexSalvageAmount,ROW()-152),0)</f>
        <v>0</v>
      </c>
      <c r="AO171" s="75" cm="1">
        <f t="array" ref="AO171">IF(INDEX(CapexSalvageMonth,ROW()-152)=AO$3,INDEX(CapexSalvageAmount,ROW()-152),0)</f>
        <v>0</v>
      </c>
      <c r="AP171" s="75" cm="1">
        <f t="array" ref="AP171">IF(INDEX(CapexSalvageMonth,ROW()-152)=AP$3,INDEX(CapexSalvageAmount,ROW()-152),0)</f>
        <v>0</v>
      </c>
      <c r="AQ171" s="75" cm="1">
        <f t="array" ref="AQ171">IF(INDEX(CapexSalvageMonth,ROW()-152)=AQ$3,INDEX(CapexSalvageAmount,ROW()-152),0)</f>
        <v>0</v>
      </c>
      <c r="AR171" s="75" cm="1">
        <f t="array" ref="AR171">IF(INDEX(CapexSalvageMonth,ROW()-152)=AR$3,INDEX(CapexSalvageAmount,ROW()-152),0)</f>
        <v>0</v>
      </c>
      <c r="AS171" s="75" cm="1">
        <f t="array" ref="AS171">IF(INDEX(CapexSalvageMonth,ROW()-152)=AS$3,INDEX(CapexSalvageAmount,ROW()-152),0)</f>
        <v>0</v>
      </c>
      <c r="AT171" s="76" cm="1">
        <f t="array" ref="AT171">IF(INDEX(CapexSalvageMonth,ROW()-152)=AT$3,INDEX(CapexSalvageAmount,ROW()-152),0)</f>
        <v>0</v>
      </c>
      <c r="AU171" s="74" cm="1">
        <f t="array" ref="AU171">IF(INDEX(CapexSalvageMonth,ROW()-152)=AU$3,INDEX(CapexSalvageAmount,ROW()-152),0)</f>
        <v>0</v>
      </c>
      <c r="AV171" s="75" cm="1">
        <f t="array" ref="AV171">IF(INDEX(CapexSalvageMonth,ROW()-152)=AV$3,INDEX(CapexSalvageAmount,ROW()-152),0)</f>
        <v>0</v>
      </c>
      <c r="AW171" s="75" cm="1">
        <f t="array" ref="AW171">IF(INDEX(CapexSalvageMonth,ROW()-152)=AW$3,INDEX(CapexSalvageAmount,ROW()-152),0)</f>
        <v>0</v>
      </c>
      <c r="AX171" s="75" cm="1">
        <f t="array" ref="AX171">IF(INDEX(CapexSalvageMonth,ROW()-152)=AX$3,INDEX(CapexSalvageAmount,ROW()-152),0)</f>
        <v>0</v>
      </c>
      <c r="AY171" s="75" cm="1">
        <f t="array" ref="AY171">IF(INDEX(CapexSalvageMonth,ROW()-152)=AY$3,INDEX(CapexSalvageAmount,ROW()-152),0)</f>
        <v>0</v>
      </c>
      <c r="AZ171" s="75" cm="1">
        <f t="array" ref="AZ171">IF(INDEX(CapexSalvageMonth,ROW()-152)=AZ$3,INDEX(CapexSalvageAmount,ROW()-152),0)</f>
        <v>0</v>
      </c>
      <c r="BA171" s="75" cm="1">
        <f t="array" ref="BA171">IF(INDEX(CapexSalvageMonth,ROW()-152)=BA$3,INDEX(CapexSalvageAmount,ROW()-152),0)</f>
        <v>0</v>
      </c>
      <c r="BB171" s="75" cm="1">
        <f t="array" ref="BB171">IF(INDEX(CapexSalvageMonth,ROW()-152)=BB$3,INDEX(CapexSalvageAmount,ROW()-152),0)</f>
        <v>0</v>
      </c>
      <c r="BC171" s="75" cm="1">
        <f t="array" ref="BC171">IF(INDEX(CapexSalvageMonth,ROW()-152)=BC$3,INDEX(CapexSalvageAmount,ROW()-152),0)</f>
        <v>0</v>
      </c>
      <c r="BD171" s="75" cm="1">
        <f t="array" ref="BD171">IF(INDEX(CapexSalvageMonth,ROW()-152)=BD$3,INDEX(CapexSalvageAmount,ROW()-152),0)</f>
        <v>0</v>
      </c>
      <c r="BE171" s="75" cm="1">
        <f t="array" ref="BE171">IF(INDEX(CapexSalvageMonth,ROW()-152)=BE$3,INDEX(CapexSalvageAmount,ROW()-152),0)</f>
        <v>0</v>
      </c>
      <c r="BF171" s="76" cm="1">
        <f t="array" ref="BF171">IF(INDEX(CapexSalvageMonth,ROW()-152)=BF$3,INDEX(CapexSalvageAmount,ROW()-152),0)</f>
        <v>0</v>
      </c>
      <c r="BG171" s="74" cm="1">
        <f t="array" ref="BG171">IF(INDEX(CapexSalvageMonth,ROW()-152)=BG$3,INDEX(CapexSalvageAmount,ROW()-152),0)</f>
        <v>0</v>
      </c>
      <c r="BH171" s="75" cm="1">
        <f t="array" ref="BH171">IF(INDEX(CapexSalvageMonth,ROW()-152)=BH$3,INDEX(CapexSalvageAmount,ROW()-152),0)</f>
        <v>0</v>
      </c>
      <c r="BI171" s="75" cm="1">
        <f t="array" ref="BI171">IF(INDEX(CapexSalvageMonth,ROW()-152)=BI$3,INDEX(CapexSalvageAmount,ROW()-152),0)</f>
        <v>0</v>
      </c>
      <c r="BJ171" s="75" cm="1">
        <f t="array" ref="BJ171">IF(INDEX(CapexSalvageMonth,ROW()-152)=BJ$3,INDEX(CapexSalvageAmount,ROW()-152),0)</f>
        <v>0</v>
      </c>
      <c r="BK171" s="75" cm="1">
        <f t="array" ref="BK171">IF(INDEX(CapexSalvageMonth,ROW()-152)=BK$3,INDEX(CapexSalvageAmount,ROW()-152),0)</f>
        <v>0</v>
      </c>
      <c r="BL171" s="75" cm="1">
        <f t="array" ref="BL171">IF(INDEX(CapexSalvageMonth,ROW()-152)=BL$3,INDEX(CapexSalvageAmount,ROW()-152),0)</f>
        <v>0</v>
      </c>
      <c r="BM171" s="75" cm="1">
        <f t="array" ref="BM171">IF(INDEX(CapexSalvageMonth,ROW()-152)=BM$3,INDEX(CapexSalvageAmount,ROW()-152),0)</f>
        <v>0</v>
      </c>
      <c r="BN171" s="75" cm="1">
        <f t="array" ref="BN171">IF(INDEX(CapexSalvageMonth,ROW()-152)=BN$3,INDEX(CapexSalvageAmount,ROW()-152),0)</f>
        <v>0</v>
      </c>
      <c r="BO171" s="75" cm="1">
        <f t="array" ref="BO171">IF(INDEX(CapexSalvageMonth,ROW()-152)=BO$3,INDEX(CapexSalvageAmount,ROW()-152),0)</f>
        <v>0</v>
      </c>
      <c r="BP171" s="75" cm="1">
        <f t="array" ref="BP171">IF(INDEX(CapexSalvageMonth,ROW()-152)=BP$3,INDEX(CapexSalvageAmount,ROW()-152),0)</f>
        <v>0</v>
      </c>
      <c r="BQ171" s="75" cm="1">
        <f t="array" ref="BQ171">IF(INDEX(CapexSalvageMonth,ROW()-152)=BQ$3,INDEX(CapexSalvageAmount,ROW()-152),0)</f>
        <v>0</v>
      </c>
      <c r="BR171" s="76" cm="1">
        <f t="array" ref="BR171">IF(INDEX(CapexSalvageMonth,ROW()-152)=BR$3,INDEX(CapexSalvageAmount,ROW()-152),0)</f>
        <v>0</v>
      </c>
    </row>
    <row r="172" spans="3:70" hidden="1" x14ac:dyDescent="0.25">
      <c r="C172" s="72">
        <f t="shared" si="79"/>
        <v>0</v>
      </c>
      <c r="E172" s="73">
        <f t="shared" si="74"/>
        <v>0</v>
      </c>
      <c r="F172" s="73">
        <f t="shared" si="75"/>
        <v>0</v>
      </c>
      <c r="G172" s="73">
        <f t="shared" si="76"/>
        <v>0</v>
      </c>
      <c r="H172" s="73">
        <f t="shared" si="77"/>
        <v>0</v>
      </c>
      <c r="I172" s="73">
        <f t="shared" si="78"/>
        <v>0</v>
      </c>
      <c r="K172" s="74" cm="1">
        <f t="array" ref="K172">IF(INDEX(CapexSalvageMonth,ROW()-152)=K$3,INDEX(CapexSalvageAmount,ROW()-152),0)</f>
        <v>0</v>
      </c>
      <c r="L172" s="75" cm="1">
        <f t="array" ref="L172">IF(INDEX(CapexSalvageMonth,ROW()-152)=L$3,INDEX(CapexSalvageAmount,ROW()-152),0)</f>
        <v>0</v>
      </c>
      <c r="M172" s="75" cm="1">
        <f t="array" ref="M172">IF(INDEX(CapexSalvageMonth,ROW()-152)=M$3,INDEX(CapexSalvageAmount,ROW()-152),0)</f>
        <v>0</v>
      </c>
      <c r="N172" s="75" cm="1">
        <f t="array" ref="N172">IF(INDEX(CapexSalvageMonth,ROW()-152)=N$3,INDEX(CapexSalvageAmount,ROW()-152),0)</f>
        <v>0</v>
      </c>
      <c r="O172" s="75" cm="1">
        <f t="array" ref="O172">IF(INDEX(CapexSalvageMonth,ROW()-152)=O$3,INDEX(CapexSalvageAmount,ROW()-152),0)</f>
        <v>0</v>
      </c>
      <c r="P172" s="75" cm="1">
        <f t="array" ref="P172">IF(INDEX(CapexSalvageMonth,ROW()-152)=P$3,INDEX(CapexSalvageAmount,ROW()-152),0)</f>
        <v>0</v>
      </c>
      <c r="Q172" s="75" cm="1">
        <f t="array" ref="Q172">IF(INDEX(CapexSalvageMonth,ROW()-152)=Q$3,INDEX(CapexSalvageAmount,ROW()-152),0)</f>
        <v>0</v>
      </c>
      <c r="R172" s="75" cm="1">
        <f t="array" ref="R172">IF(INDEX(CapexSalvageMonth,ROW()-152)=R$3,INDEX(CapexSalvageAmount,ROW()-152),0)</f>
        <v>0</v>
      </c>
      <c r="S172" s="75" cm="1">
        <f t="array" ref="S172">IF(INDEX(CapexSalvageMonth,ROW()-152)=S$3,INDEX(CapexSalvageAmount,ROW()-152),0)</f>
        <v>0</v>
      </c>
      <c r="T172" s="75" cm="1">
        <f t="array" ref="T172">IF(INDEX(CapexSalvageMonth,ROW()-152)=T$3,INDEX(CapexSalvageAmount,ROW()-152),0)</f>
        <v>0</v>
      </c>
      <c r="U172" s="75" cm="1">
        <f t="array" ref="U172">IF(INDEX(CapexSalvageMonth,ROW()-152)=U$3,INDEX(CapexSalvageAmount,ROW()-152),0)</f>
        <v>0</v>
      </c>
      <c r="V172" s="76" cm="1">
        <f t="array" ref="V172">IF(INDEX(CapexSalvageMonth,ROW()-152)=V$3,INDEX(CapexSalvageAmount,ROW()-152),0)</f>
        <v>0</v>
      </c>
      <c r="W172" s="74" cm="1">
        <f t="array" ref="W172">IF(INDEX(CapexSalvageMonth,ROW()-152)=W$3,INDEX(CapexSalvageAmount,ROW()-152),0)</f>
        <v>0</v>
      </c>
      <c r="X172" s="75" cm="1">
        <f t="array" ref="X172">IF(INDEX(CapexSalvageMonth,ROW()-152)=X$3,INDEX(CapexSalvageAmount,ROW()-152),0)</f>
        <v>0</v>
      </c>
      <c r="Y172" s="75" cm="1">
        <f t="array" ref="Y172">IF(INDEX(CapexSalvageMonth,ROW()-152)=Y$3,INDEX(CapexSalvageAmount,ROW()-152),0)</f>
        <v>0</v>
      </c>
      <c r="Z172" s="75" cm="1">
        <f t="array" ref="Z172">IF(INDEX(CapexSalvageMonth,ROW()-152)=Z$3,INDEX(CapexSalvageAmount,ROW()-152),0)</f>
        <v>0</v>
      </c>
      <c r="AA172" s="75" cm="1">
        <f t="array" ref="AA172">IF(INDEX(CapexSalvageMonth,ROW()-152)=AA$3,INDEX(CapexSalvageAmount,ROW()-152),0)</f>
        <v>0</v>
      </c>
      <c r="AB172" s="75" cm="1">
        <f t="array" ref="AB172">IF(INDEX(CapexSalvageMonth,ROW()-152)=AB$3,INDEX(CapexSalvageAmount,ROW()-152),0)</f>
        <v>0</v>
      </c>
      <c r="AC172" s="75" cm="1">
        <f t="array" ref="AC172">IF(INDEX(CapexSalvageMonth,ROW()-152)=AC$3,INDEX(CapexSalvageAmount,ROW()-152),0)</f>
        <v>0</v>
      </c>
      <c r="AD172" s="75" cm="1">
        <f t="array" ref="AD172">IF(INDEX(CapexSalvageMonth,ROW()-152)=AD$3,INDEX(CapexSalvageAmount,ROW()-152),0)</f>
        <v>0</v>
      </c>
      <c r="AE172" s="75" cm="1">
        <f t="array" ref="AE172">IF(INDEX(CapexSalvageMonth,ROW()-152)=AE$3,INDEX(CapexSalvageAmount,ROW()-152),0)</f>
        <v>0</v>
      </c>
      <c r="AF172" s="75" cm="1">
        <f t="array" ref="AF172">IF(INDEX(CapexSalvageMonth,ROW()-152)=AF$3,INDEX(CapexSalvageAmount,ROW()-152),0)</f>
        <v>0</v>
      </c>
      <c r="AG172" s="75" cm="1">
        <f t="array" ref="AG172">IF(INDEX(CapexSalvageMonth,ROW()-152)=AG$3,INDEX(CapexSalvageAmount,ROW()-152),0)</f>
        <v>0</v>
      </c>
      <c r="AH172" s="76" cm="1">
        <f t="array" ref="AH172">IF(INDEX(CapexSalvageMonth,ROW()-152)=AH$3,INDEX(CapexSalvageAmount,ROW()-152),0)</f>
        <v>0</v>
      </c>
      <c r="AI172" s="74" cm="1">
        <f t="array" ref="AI172">IF(INDEX(CapexSalvageMonth,ROW()-152)=AI$3,INDEX(CapexSalvageAmount,ROW()-152),0)</f>
        <v>0</v>
      </c>
      <c r="AJ172" s="75" cm="1">
        <f t="array" ref="AJ172">IF(INDEX(CapexSalvageMonth,ROW()-152)=AJ$3,INDEX(CapexSalvageAmount,ROW()-152),0)</f>
        <v>0</v>
      </c>
      <c r="AK172" s="75" cm="1">
        <f t="array" ref="AK172">IF(INDEX(CapexSalvageMonth,ROW()-152)=AK$3,INDEX(CapexSalvageAmount,ROW()-152),0)</f>
        <v>0</v>
      </c>
      <c r="AL172" s="75" cm="1">
        <f t="array" ref="AL172">IF(INDEX(CapexSalvageMonth,ROW()-152)=AL$3,INDEX(CapexSalvageAmount,ROW()-152),0)</f>
        <v>0</v>
      </c>
      <c r="AM172" s="75" cm="1">
        <f t="array" ref="AM172">IF(INDEX(CapexSalvageMonth,ROW()-152)=AM$3,INDEX(CapexSalvageAmount,ROW()-152),0)</f>
        <v>0</v>
      </c>
      <c r="AN172" s="75" cm="1">
        <f t="array" ref="AN172">IF(INDEX(CapexSalvageMonth,ROW()-152)=AN$3,INDEX(CapexSalvageAmount,ROW()-152),0)</f>
        <v>0</v>
      </c>
      <c r="AO172" s="75" cm="1">
        <f t="array" ref="AO172">IF(INDEX(CapexSalvageMonth,ROW()-152)=AO$3,INDEX(CapexSalvageAmount,ROW()-152),0)</f>
        <v>0</v>
      </c>
      <c r="AP172" s="75" cm="1">
        <f t="array" ref="AP172">IF(INDEX(CapexSalvageMonth,ROW()-152)=AP$3,INDEX(CapexSalvageAmount,ROW()-152),0)</f>
        <v>0</v>
      </c>
      <c r="AQ172" s="75" cm="1">
        <f t="array" ref="AQ172">IF(INDEX(CapexSalvageMonth,ROW()-152)=AQ$3,INDEX(CapexSalvageAmount,ROW()-152),0)</f>
        <v>0</v>
      </c>
      <c r="AR172" s="75" cm="1">
        <f t="array" ref="AR172">IF(INDEX(CapexSalvageMonth,ROW()-152)=AR$3,INDEX(CapexSalvageAmount,ROW()-152),0)</f>
        <v>0</v>
      </c>
      <c r="AS172" s="75" cm="1">
        <f t="array" ref="AS172">IF(INDEX(CapexSalvageMonth,ROW()-152)=AS$3,INDEX(CapexSalvageAmount,ROW()-152),0)</f>
        <v>0</v>
      </c>
      <c r="AT172" s="76" cm="1">
        <f t="array" ref="AT172">IF(INDEX(CapexSalvageMonth,ROW()-152)=AT$3,INDEX(CapexSalvageAmount,ROW()-152),0)</f>
        <v>0</v>
      </c>
      <c r="AU172" s="74" cm="1">
        <f t="array" ref="AU172">IF(INDEX(CapexSalvageMonth,ROW()-152)=AU$3,INDEX(CapexSalvageAmount,ROW()-152),0)</f>
        <v>0</v>
      </c>
      <c r="AV172" s="75" cm="1">
        <f t="array" ref="AV172">IF(INDEX(CapexSalvageMonth,ROW()-152)=AV$3,INDEX(CapexSalvageAmount,ROW()-152),0)</f>
        <v>0</v>
      </c>
      <c r="AW172" s="75" cm="1">
        <f t="array" ref="AW172">IF(INDEX(CapexSalvageMonth,ROW()-152)=AW$3,INDEX(CapexSalvageAmount,ROW()-152),0)</f>
        <v>0</v>
      </c>
      <c r="AX172" s="75" cm="1">
        <f t="array" ref="AX172">IF(INDEX(CapexSalvageMonth,ROW()-152)=AX$3,INDEX(CapexSalvageAmount,ROW()-152),0)</f>
        <v>0</v>
      </c>
      <c r="AY172" s="75" cm="1">
        <f t="array" ref="AY172">IF(INDEX(CapexSalvageMonth,ROW()-152)=AY$3,INDEX(CapexSalvageAmount,ROW()-152),0)</f>
        <v>0</v>
      </c>
      <c r="AZ172" s="75" cm="1">
        <f t="array" ref="AZ172">IF(INDEX(CapexSalvageMonth,ROW()-152)=AZ$3,INDEX(CapexSalvageAmount,ROW()-152),0)</f>
        <v>0</v>
      </c>
      <c r="BA172" s="75" cm="1">
        <f t="array" ref="BA172">IF(INDEX(CapexSalvageMonth,ROW()-152)=BA$3,INDEX(CapexSalvageAmount,ROW()-152),0)</f>
        <v>0</v>
      </c>
      <c r="BB172" s="75" cm="1">
        <f t="array" ref="BB172">IF(INDEX(CapexSalvageMonth,ROW()-152)=BB$3,INDEX(CapexSalvageAmount,ROW()-152),0)</f>
        <v>0</v>
      </c>
      <c r="BC172" s="75" cm="1">
        <f t="array" ref="BC172">IF(INDEX(CapexSalvageMonth,ROW()-152)=BC$3,INDEX(CapexSalvageAmount,ROW()-152),0)</f>
        <v>0</v>
      </c>
      <c r="BD172" s="75" cm="1">
        <f t="array" ref="BD172">IF(INDEX(CapexSalvageMonth,ROW()-152)=BD$3,INDEX(CapexSalvageAmount,ROW()-152),0)</f>
        <v>0</v>
      </c>
      <c r="BE172" s="75" cm="1">
        <f t="array" ref="BE172">IF(INDEX(CapexSalvageMonth,ROW()-152)=BE$3,INDEX(CapexSalvageAmount,ROW()-152),0)</f>
        <v>0</v>
      </c>
      <c r="BF172" s="76" cm="1">
        <f t="array" ref="BF172">IF(INDEX(CapexSalvageMonth,ROW()-152)=BF$3,INDEX(CapexSalvageAmount,ROW()-152),0)</f>
        <v>0</v>
      </c>
      <c r="BG172" s="74" cm="1">
        <f t="array" ref="BG172">IF(INDEX(CapexSalvageMonth,ROW()-152)=BG$3,INDEX(CapexSalvageAmount,ROW()-152),0)</f>
        <v>0</v>
      </c>
      <c r="BH172" s="75" cm="1">
        <f t="array" ref="BH172">IF(INDEX(CapexSalvageMonth,ROW()-152)=BH$3,INDEX(CapexSalvageAmount,ROW()-152),0)</f>
        <v>0</v>
      </c>
      <c r="BI172" s="75" cm="1">
        <f t="array" ref="BI172">IF(INDEX(CapexSalvageMonth,ROW()-152)=BI$3,INDEX(CapexSalvageAmount,ROW()-152),0)</f>
        <v>0</v>
      </c>
      <c r="BJ172" s="75" cm="1">
        <f t="array" ref="BJ172">IF(INDEX(CapexSalvageMonth,ROW()-152)=BJ$3,INDEX(CapexSalvageAmount,ROW()-152),0)</f>
        <v>0</v>
      </c>
      <c r="BK172" s="75" cm="1">
        <f t="array" ref="BK172">IF(INDEX(CapexSalvageMonth,ROW()-152)=BK$3,INDEX(CapexSalvageAmount,ROW()-152),0)</f>
        <v>0</v>
      </c>
      <c r="BL172" s="75" cm="1">
        <f t="array" ref="BL172">IF(INDEX(CapexSalvageMonth,ROW()-152)=BL$3,INDEX(CapexSalvageAmount,ROW()-152),0)</f>
        <v>0</v>
      </c>
      <c r="BM172" s="75" cm="1">
        <f t="array" ref="BM172">IF(INDEX(CapexSalvageMonth,ROW()-152)=BM$3,INDEX(CapexSalvageAmount,ROW()-152),0)</f>
        <v>0</v>
      </c>
      <c r="BN172" s="75" cm="1">
        <f t="array" ref="BN172">IF(INDEX(CapexSalvageMonth,ROW()-152)=BN$3,INDEX(CapexSalvageAmount,ROW()-152),0)</f>
        <v>0</v>
      </c>
      <c r="BO172" s="75" cm="1">
        <f t="array" ref="BO172">IF(INDEX(CapexSalvageMonth,ROW()-152)=BO$3,INDEX(CapexSalvageAmount,ROW()-152),0)</f>
        <v>0</v>
      </c>
      <c r="BP172" s="75" cm="1">
        <f t="array" ref="BP172">IF(INDEX(CapexSalvageMonth,ROW()-152)=BP$3,INDEX(CapexSalvageAmount,ROW()-152),0)</f>
        <v>0</v>
      </c>
      <c r="BQ172" s="75" cm="1">
        <f t="array" ref="BQ172">IF(INDEX(CapexSalvageMonth,ROW()-152)=BQ$3,INDEX(CapexSalvageAmount,ROW()-152),0)</f>
        <v>0</v>
      </c>
      <c r="BR172" s="76" cm="1">
        <f t="array" ref="BR172">IF(INDEX(CapexSalvageMonth,ROW()-152)=BR$3,INDEX(CapexSalvageAmount,ROW()-152),0)</f>
        <v>0</v>
      </c>
    </row>
    <row r="173" spans="3:70" hidden="1" x14ac:dyDescent="0.25">
      <c r="C173" s="72">
        <f t="shared" si="79"/>
        <v>0</v>
      </c>
      <c r="E173" s="73">
        <f t="shared" si="74"/>
        <v>0</v>
      </c>
      <c r="F173" s="73">
        <f t="shared" si="75"/>
        <v>0</v>
      </c>
      <c r="G173" s="73">
        <f t="shared" si="76"/>
        <v>0</v>
      </c>
      <c r="H173" s="73">
        <f t="shared" si="77"/>
        <v>0</v>
      </c>
      <c r="I173" s="73">
        <f t="shared" si="78"/>
        <v>0</v>
      </c>
      <c r="K173" s="74" cm="1">
        <f t="array" ref="K173">IF(INDEX(CapexSalvageMonth,ROW()-152)=K$3,INDEX(CapexSalvageAmount,ROW()-152),0)</f>
        <v>0</v>
      </c>
      <c r="L173" s="75" cm="1">
        <f t="array" ref="L173">IF(INDEX(CapexSalvageMonth,ROW()-152)=L$3,INDEX(CapexSalvageAmount,ROW()-152),0)</f>
        <v>0</v>
      </c>
      <c r="M173" s="75" cm="1">
        <f t="array" ref="M173">IF(INDEX(CapexSalvageMonth,ROW()-152)=M$3,INDEX(CapexSalvageAmount,ROW()-152),0)</f>
        <v>0</v>
      </c>
      <c r="N173" s="75" cm="1">
        <f t="array" ref="N173">IF(INDEX(CapexSalvageMonth,ROW()-152)=N$3,INDEX(CapexSalvageAmount,ROW()-152),0)</f>
        <v>0</v>
      </c>
      <c r="O173" s="75" cm="1">
        <f t="array" ref="O173">IF(INDEX(CapexSalvageMonth,ROW()-152)=O$3,INDEX(CapexSalvageAmount,ROW()-152),0)</f>
        <v>0</v>
      </c>
      <c r="P173" s="75" cm="1">
        <f t="array" ref="P173">IF(INDEX(CapexSalvageMonth,ROW()-152)=P$3,INDEX(CapexSalvageAmount,ROW()-152),0)</f>
        <v>0</v>
      </c>
      <c r="Q173" s="75" cm="1">
        <f t="array" ref="Q173">IF(INDEX(CapexSalvageMonth,ROW()-152)=Q$3,INDEX(CapexSalvageAmount,ROW()-152),0)</f>
        <v>0</v>
      </c>
      <c r="R173" s="75" cm="1">
        <f t="array" ref="R173">IF(INDEX(CapexSalvageMonth,ROW()-152)=R$3,INDEX(CapexSalvageAmount,ROW()-152),0)</f>
        <v>0</v>
      </c>
      <c r="S173" s="75" cm="1">
        <f t="array" ref="S173">IF(INDEX(CapexSalvageMonth,ROW()-152)=S$3,INDEX(CapexSalvageAmount,ROW()-152),0)</f>
        <v>0</v>
      </c>
      <c r="T173" s="75" cm="1">
        <f t="array" ref="T173">IF(INDEX(CapexSalvageMonth,ROW()-152)=T$3,INDEX(CapexSalvageAmount,ROW()-152),0)</f>
        <v>0</v>
      </c>
      <c r="U173" s="75" cm="1">
        <f t="array" ref="U173">IF(INDEX(CapexSalvageMonth,ROW()-152)=U$3,INDEX(CapexSalvageAmount,ROW()-152),0)</f>
        <v>0</v>
      </c>
      <c r="V173" s="76" cm="1">
        <f t="array" ref="V173">IF(INDEX(CapexSalvageMonth,ROW()-152)=V$3,INDEX(CapexSalvageAmount,ROW()-152),0)</f>
        <v>0</v>
      </c>
      <c r="W173" s="74" cm="1">
        <f t="array" ref="W173">IF(INDEX(CapexSalvageMonth,ROW()-152)=W$3,INDEX(CapexSalvageAmount,ROW()-152),0)</f>
        <v>0</v>
      </c>
      <c r="X173" s="75" cm="1">
        <f t="array" ref="X173">IF(INDEX(CapexSalvageMonth,ROW()-152)=X$3,INDEX(CapexSalvageAmount,ROW()-152),0)</f>
        <v>0</v>
      </c>
      <c r="Y173" s="75" cm="1">
        <f t="array" ref="Y173">IF(INDEX(CapexSalvageMonth,ROW()-152)=Y$3,INDEX(CapexSalvageAmount,ROW()-152),0)</f>
        <v>0</v>
      </c>
      <c r="Z173" s="75" cm="1">
        <f t="array" ref="Z173">IF(INDEX(CapexSalvageMonth,ROW()-152)=Z$3,INDEX(CapexSalvageAmount,ROW()-152),0)</f>
        <v>0</v>
      </c>
      <c r="AA173" s="75" cm="1">
        <f t="array" ref="AA173">IF(INDEX(CapexSalvageMonth,ROW()-152)=AA$3,INDEX(CapexSalvageAmount,ROW()-152),0)</f>
        <v>0</v>
      </c>
      <c r="AB173" s="75" cm="1">
        <f t="array" ref="AB173">IF(INDEX(CapexSalvageMonth,ROW()-152)=AB$3,INDEX(CapexSalvageAmount,ROW()-152),0)</f>
        <v>0</v>
      </c>
      <c r="AC173" s="75" cm="1">
        <f t="array" ref="AC173">IF(INDEX(CapexSalvageMonth,ROW()-152)=AC$3,INDEX(CapexSalvageAmount,ROW()-152),0)</f>
        <v>0</v>
      </c>
      <c r="AD173" s="75" cm="1">
        <f t="array" ref="AD173">IF(INDEX(CapexSalvageMonth,ROW()-152)=AD$3,INDEX(CapexSalvageAmount,ROW()-152),0)</f>
        <v>0</v>
      </c>
      <c r="AE173" s="75" cm="1">
        <f t="array" ref="AE173">IF(INDEX(CapexSalvageMonth,ROW()-152)=AE$3,INDEX(CapexSalvageAmount,ROW()-152),0)</f>
        <v>0</v>
      </c>
      <c r="AF173" s="75" cm="1">
        <f t="array" ref="AF173">IF(INDEX(CapexSalvageMonth,ROW()-152)=AF$3,INDEX(CapexSalvageAmount,ROW()-152),0)</f>
        <v>0</v>
      </c>
      <c r="AG173" s="75" cm="1">
        <f t="array" ref="AG173">IF(INDEX(CapexSalvageMonth,ROW()-152)=AG$3,INDEX(CapexSalvageAmount,ROW()-152),0)</f>
        <v>0</v>
      </c>
      <c r="AH173" s="76" cm="1">
        <f t="array" ref="AH173">IF(INDEX(CapexSalvageMonth,ROW()-152)=AH$3,INDEX(CapexSalvageAmount,ROW()-152),0)</f>
        <v>0</v>
      </c>
      <c r="AI173" s="74" cm="1">
        <f t="array" ref="AI173">IF(INDEX(CapexSalvageMonth,ROW()-152)=AI$3,INDEX(CapexSalvageAmount,ROW()-152),0)</f>
        <v>0</v>
      </c>
      <c r="AJ173" s="75" cm="1">
        <f t="array" ref="AJ173">IF(INDEX(CapexSalvageMonth,ROW()-152)=AJ$3,INDEX(CapexSalvageAmount,ROW()-152),0)</f>
        <v>0</v>
      </c>
      <c r="AK173" s="75" cm="1">
        <f t="array" ref="AK173">IF(INDEX(CapexSalvageMonth,ROW()-152)=AK$3,INDEX(CapexSalvageAmount,ROW()-152),0)</f>
        <v>0</v>
      </c>
      <c r="AL173" s="75" cm="1">
        <f t="array" ref="AL173">IF(INDEX(CapexSalvageMonth,ROW()-152)=AL$3,INDEX(CapexSalvageAmount,ROW()-152),0)</f>
        <v>0</v>
      </c>
      <c r="AM173" s="75" cm="1">
        <f t="array" ref="AM173">IF(INDEX(CapexSalvageMonth,ROW()-152)=AM$3,INDEX(CapexSalvageAmount,ROW()-152),0)</f>
        <v>0</v>
      </c>
      <c r="AN173" s="75" cm="1">
        <f t="array" ref="AN173">IF(INDEX(CapexSalvageMonth,ROW()-152)=AN$3,INDEX(CapexSalvageAmount,ROW()-152),0)</f>
        <v>0</v>
      </c>
      <c r="AO173" s="75" cm="1">
        <f t="array" ref="AO173">IF(INDEX(CapexSalvageMonth,ROW()-152)=AO$3,INDEX(CapexSalvageAmount,ROW()-152),0)</f>
        <v>0</v>
      </c>
      <c r="AP173" s="75" cm="1">
        <f t="array" ref="AP173">IF(INDEX(CapexSalvageMonth,ROW()-152)=AP$3,INDEX(CapexSalvageAmount,ROW()-152),0)</f>
        <v>0</v>
      </c>
      <c r="AQ173" s="75" cm="1">
        <f t="array" ref="AQ173">IF(INDEX(CapexSalvageMonth,ROW()-152)=AQ$3,INDEX(CapexSalvageAmount,ROW()-152),0)</f>
        <v>0</v>
      </c>
      <c r="AR173" s="75" cm="1">
        <f t="array" ref="AR173">IF(INDEX(CapexSalvageMonth,ROW()-152)=AR$3,INDEX(CapexSalvageAmount,ROW()-152),0)</f>
        <v>0</v>
      </c>
      <c r="AS173" s="75" cm="1">
        <f t="array" ref="AS173">IF(INDEX(CapexSalvageMonth,ROW()-152)=AS$3,INDEX(CapexSalvageAmount,ROW()-152),0)</f>
        <v>0</v>
      </c>
      <c r="AT173" s="76" cm="1">
        <f t="array" ref="AT173">IF(INDEX(CapexSalvageMonth,ROW()-152)=AT$3,INDEX(CapexSalvageAmount,ROW()-152),0)</f>
        <v>0</v>
      </c>
      <c r="AU173" s="74" cm="1">
        <f t="array" ref="AU173">IF(INDEX(CapexSalvageMonth,ROW()-152)=AU$3,INDEX(CapexSalvageAmount,ROW()-152),0)</f>
        <v>0</v>
      </c>
      <c r="AV173" s="75" cm="1">
        <f t="array" ref="AV173">IF(INDEX(CapexSalvageMonth,ROW()-152)=AV$3,INDEX(CapexSalvageAmount,ROW()-152),0)</f>
        <v>0</v>
      </c>
      <c r="AW173" s="75" cm="1">
        <f t="array" ref="AW173">IF(INDEX(CapexSalvageMonth,ROW()-152)=AW$3,INDEX(CapexSalvageAmount,ROW()-152),0)</f>
        <v>0</v>
      </c>
      <c r="AX173" s="75" cm="1">
        <f t="array" ref="AX173">IF(INDEX(CapexSalvageMonth,ROW()-152)=AX$3,INDEX(CapexSalvageAmount,ROW()-152),0)</f>
        <v>0</v>
      </c>
      <c r="AY173" s="75" cm="1">
        <f t="array" ref="AY173">IF(INDEX(CapexSalvageMonth,ROW()-152)=AY$3,INDEX(CapexSalvageAmount,ROW()-152),0)</f>
        <v>0</v>
      </c>
      <c r="AZ173" s="75" cm="1">
        <f t="array" ref="AZ173">IF(INDEX(CapexSalvageMonth,ROW()-152)=AZ$3,INDEX(CapexSalvageAmount,ROW()-152),0)</f>
        <v>0</v>
      </c>
      <c r="BA173" s="75" cm="1">
        <f t="array" ref="BA173">IF(INDEX(CapexSalvageMonth,ROW()-152)=BA$3,INDEX(CapexSalvageAmount,ROW()-152),0)</f>
        <v>0</v>
      </c>
      <c r="BB173" s="75" cm="1">
        <f t="array" ref="BB173">IF(INDEX(CapexSalvageMonth,ROW()-152)=BB$3,INDEX(CapexSalvageAmount,ROW()-152),0)</f>
        <v>0</v>
      </c>
      <c r="BC173" s="75" cm="1">
        <f t="array" ref="BC173">IF(INDEX(CapexSalvageMonth,ROW()-152)=BC$3,INDEX(CapexSalvageAmount,ROW()-152),0)</f>
        <v>0</v>
      </c>
      <c r="BD173" s="75" cm="1">
        <f t="array" ref="BD173">IF(INDEX(CapexSalvageMonth,ROW()-152)=BD$3,INDEX(CapexSalvageAmount,ROW()-152),0)</f>
        <v>0</v>
      </c>
      <c r="BE173" s="75" cm="1">
        <f t="array" ref="BE173">IF(INDEX(CapexSalvageMonth,ROW()-152)=BE$3,INDEX(CapexSalvageAmount,ROW()-152),0)</f>
        <v>0</v>
      </c>
      <c r="BF173" s="76" cm="1">
        <f t="array" ref="BF173">IF(INDEX(CapexSalvageMonth,ROW()-152)=BF$3,INDEX(CapexSalvageAmount,ROW()-152),0)</f>
        <v>0</v>
      </c>
      <c r="BG173" s="74" cm="1">
        <f t="array" ref="BG173">IF(INDEX(CapexSalvageMonth,ROW()-152)=BG$3,INDEX(CapexSalvageAmount,ROW()-152),0)</f>
        <v>0</v>
      </c>
      <c r="BH173" s="75" cm="1">
        <f t="array" ref="BH173">IF(INDEX(CapexSalvageMonth,ROW()-152)=BH$3,INDEX(CapexSalvageAmount,ROW()-152),0)</f>
        <v>0</v>
      </c>
      <c r="BI173" s="75" cm="1">
        <f t="array" ref="BI173">IF(INDEX(CapexSalvageMonth,ROW()-152)=BI$3,INDEX(CapexSalvageAmount,ROW()-152),0)</f>
        <v>0</v>
      </c>
      <c r="BJ173" s="75" cm="1">
        <f t="array" ref="BJ173">IF(INDEX(CapexSalvageMonth,ROW()-152)=BJ$3,INDEX(CapexSalvageAmount,ROW()-152),0)</f>
        <v>0</v>
      </c>
      <c r="BK173" s="75" cm="1">
        <f t="array" ref="BK173">IF(INDEX(CapexSalvageMonth,ROW()-152)=BK$3,INDEX(CapexSalvageAmount,ROW()-152),0)</f>
        <v>0</v>
      </c>
      <c r="BL173" s="75" cm="1">
        <f t="array" ref="BL173">IF(INDEX(CapexSalvageMonth,ROW()-152)=BL$3,INDEX(CapexSalvageAmount,ROW()-152),0)</f>
        <v>0</v>
      </c>
      <c r="BM173" s="75" cm="1">
        <f t="array" ref="BM173">IF(INDEX(CapexSalvageMonth,ROW()-152)=BM$3,INDEX(CapexSalvageAmount,ROW()-152),0)</f>
        <v>0</v>
      </c>
      <c r="BN173" s="75" cm="1">
        <f t="array" ref="BN173">IF(INDEX(CapexSalvageMonth,ROW()-152)=BN$3,INDEX(CapexSalvageAmount,ROW()-152),0)</f>
        <v>0</v>
      </c>
      <c r="BO173" s="75" cm="1">
        <f t="array" ref="BO173">IF(INDEX(CapexSalvageMonth,ROW()-152)=BO$3,INDEX(CapexSalvageAmount,ROW()-152),0)</f>
        <v>0</v>
      </c>
      <c r="BP173" s="75" cm="1">
        <f t="array" ref="BP173">IF(INDEX(CapexSalvageMonth,ROW()-152)=BP$3,INDEX(CapexSalvageAmount,ROW()-152),0)</f>
        <v>0</v>
      </c>
      <c r="BQ173" s="75" cm="1">
        <f t="array" ref="BQ173">IF(INDEX(CapexSalvageMonth,ROW()-152)=BQ$3,INDEX(CapexSalvageAmount,ROW()-152),0)</f>
        <v>0</v>
      </c>
      <c r="BR173" s="76" cm="1">
        <f t="array" ref="BR173">IF(INDEX(CapexSalvageMonth,ROW()-152)=BR$3,INDEX(CapexSalvageAmount,ROW()-152),0)</f>
        <v>0</v>
      </c>
    </row>
    <row r="174" spans="3:70" hidden="1" x14ac:dyDescent="0.25">
      <c r="C174" s="72">
        <f t="shared" si="79"/>
        <v>0</v>
      </c>
      <c r="E174" s="73">
        <f t="shared" si="74"/>
        <v>0</v>
      </c>
      <c r="F174" s="73">
        <f t="shared" si="75"/>
        <v>0</v>
      </c>
      <c r="G174" s="73">
        <f t="shared" si="76"/>
        <v>0</v>
      </c>
      <c r="H174" s="73">
        <f t="shared" si="77"/>
        <v>0</v>
      </c>
      <c r="I174" s="73">
        <f t="shared" si="78"/>
        <v>0</v>
      </c>
      <c r="K174" s="74" cm="1">
        <f t="array" ref="K174">IF(INDEX(CapexSalvageMonth,ROW()-152)=K$3,INDEX(CapexSalvageAmount,ROW()-152),0)</f>
        <v>0</v>
      </c>
      <c r="L174" s="75" cm="1">
        <f t="array" ref="L174">IF(INDEX(CapexSalvageMonth,ROW()-152)=L$3,INDEX(CapexSalvageAmount,ROW()-152),0)</f>
        <v>0</v>
      </c>
      <c r="M174" s="75" cm="1">
        <f t="array" ref="M174">IF(INDEX(CapexSalvageMonth,ROW()-152)=M$3,INDEX(CapexSalvageAmount,ROW()-152),0)</f>
        <v>0</v>
      </c>
      <c r="N174" s="75" cm="1">
        <f t="array" ref="N174">IF(INDEX(CapexSalvageMonth,ROW()-152)=N$3,INDEX(CapexSalvageAmount,ROW()-152),0)</f>
        <v>0</v>
      </c>
      <c r="O174" s="75" cm="1">
        <f t="array" ref="O174">IF(INDEX(CapexSalvageMonth,ROW()-152)=O$3,INDEX(CapexSalvageAmount,ROW()-152),0)</f>
        <v>0</v>
      </c>
      <c r="P174" s="75" cm="1">
        <f t="array" ref="P174">IF(INDEX(CapexSalvageMonth,ROW()-152)=P$3,INDEX(CapexSalvageAmount,ROW()-152),0)</f>
        <v>0</v>
      </c>
      <c r="Q174" s="75" cm="1">
        <f t="array" ref="Q174">IF(INDEX(CapexSalvageMonth,ROW()-152)=Q$3,INDEX(CapexSalvageAmount,ROW()-152),0)</f>
        <v>0</v>
      </c>
      <c r="R174" s="75" cm="1">
        <f t="array" ref="R174">IF(INDEX(CapexSalvageMonth,ROW()-152)=R$3,INDEX(CapexSalvageAmount,ROW()-152),0)</f>
        <v>0</v>
      </c>
      <c r="S174" s="75" cm="1">
        <f t="array" ref="S174">IF(INDEX(CapexSalvageMonth,ROW()-152)=S$3,INDEX(CapexSalvageAmount,ROW()-152),0)</f>
        <v>0</v>
      </c>
      <c r="T174" s="75" cm="1">
        <f t="array" ref="T174">IF(INDEX(CapexSalvageMonth,ROW()-152)=T$3,INDEX(CapexSalvageAmount,ROW()-152),0)</f>
        <v>0</v>
      </c>
      <c r="U174" s="75" cm="1">
        <f t="array" ref="U174">IF(INDEX(CapexSalvageMonth,ROW()-152)=U$3,INDEX(CapexSalvageAmount,ROW()-152),0)</f>
        <v>0</v>
      </c>
      <c r="V174" s="76" cm="1">
        <f t="array" ref="V174">IF(INDEX(CapexSalvageMonth,ROW()-152)=V$3,INDEX(CapexSalvageAmount,ROW()-152),0)</f>
        <v>0</v>
      </c>
      <c r="W174" s="74" cm="1">
        <f t="array" ref="W174">IF(INDEX(CapexSalvageMonth,ROW()-152)=W$3,INDEX(CapexSalvageAmount,ROW()-152),0)</f>
        <v>0</v>
      </c>
      <c r="X174" s="75" cm="1">
        <f t="array" ref="X174">IF(INDEX(CapexSalvageMonth,ROW()-152)=X$3,INDEX(CapexSalvageAmount,ROW()-152),0)</f>
        <v>0</v>
      </c>
      <c r="Y174" s="75" cm="1">
        <f t="array" ref="Y174">IF(INDEX(CapexSalvageMonth,ROW()-152)=Y$3,INDEX(CapexSalvageAmount,ROW()-152),0)</f>
        <v>0</v>
      </c>
      <c r="Z174" s="75" cm="1">
        <f t="array" ref="Z174">IF(INDEX(CapexSalvageMonth,ROW()-152)=Z$3,INDEX(CapexSalvageAmount,ROW()-152),0)</f>
        <v>0</v>
      </c>
      <c r="AA174" s="75" cm="1">
        <f t="array" ref="AA174">IF(INDEX(CapexSalvageMonth,ROW()-152)=AA$3,INDEX(CapexSalvageAmount,ROW()-152),0)</f>
        <v>0</v>
      </c>
      <c r="AB174" s="75" cm="1">
        <f t="array" ref="AB174">IF(INDEX(CapexSalvageMonth,ROW()-152)=AB$3,INDEX(CapexSalvageAmount,ROW()-152),0)</f>
        <v>0</v>
      </c>
      <c r="AC174" s="75" cm="1">
        <f t="array" ref="AC174">IF(INDEX(CapexSalvageMonth,ROW()-152)=AC$3,INDEX(CapexSalvageAmount,ROW()-152),0)</f>
        <v>0</v>
      </c>
      <c r="AD174" s="75" cm="1">
        <f t="array" ref="AD174">IF(INDEX(CapexSalvageMonth,ROW()-152)=AD$3,INDEX(CapexSalvageAmount,ROW()-152),0)</f>
        <v>0</v>
      </c>
      <c r="AE174" s="75" cm="1">
        <f t="array" ref="AE174">IF(INDEX(CapexSalvageMonth,ROW()-152)=AE$3,INDEX(CapexSalvageAmount,ROW()-152),0)</f>
        <v>0</v>
      </c>
      <c r="AF174" s="75" cm="1">
        <f t="array" ref="AF174">IF(INDEX(CapexSalvageMonth,ROW()-152)=AF$3,INDEX(CapexSalvageAmount,ROW()-152),0)</f>
        <v>0</v>
      </c>
      <c r="AG174" s="75" cm="1">
        <f t="array" ref="AG174">IF(INDEX(CapexSalvageMonth,ROW()-152)=AG$3,INDEX(CapexSalvageAmount,ROW()-152),0)</f>
        <v>0</v>
      </c>
      <c r="AH174" s="76" cm="1">
        <f t="array" ref="AH174">IF(INDEX(CapexSalvageMonth,ROW()-152)=AH$3,INDEX(CapexSalvageAmount,ROW()-152),0)</f>
        <v>0</v>
      </c>
      <c r="AI174" s="74" cm="1">
        <f t="array" ref="AI174">IF(INDEX(CapexSalvageMonth,ROW()-152)=AI$3,INDEX(CapexSalvageAmount,ROW()-152),0)</f>
        <v>0</v>
      </c>
      <c r="AJ174" s="75" cm="1">
        <f t="array" ref="AJ174">IF(INDEX(CapexSalvageMonth,ROW()-152)=AJ$3,INDEX(CapexSalvageAmount,ROW()-152),0)</f>
        <v>0</v>
      </c>
      <c r="AK174" s="75" cm="1">
        <f t="array" ref="AK174">IF(INDEX(CapexSalvageMonth,ROW()-152)=AK$3,INDEX(CapexSalvageAmount,ROW()-152),0)</f>
        <v>0</v>
      </c>
      <c r="AL174" s="75" cm="1">
        <f t="array" ref="AL174">IF(INDEX(CapexSalvageMonth,ROW()-152)=AL$3,INDEX(CapexSalvageAmount,ROW()-152),0)</f>
        <v>0</v>
      </c>
      <c r="AM174" s="75" cm="1">
        <f t="array" ref="AM174">IF(INDEX(CapexSalvageMonth,ROW()-152)=AM$3,INDEX(CapexSalvageAmount,ROW()-152),0)</f>
        <v>0</v>
      </c>
      <c r="AN174" s="75" cm="1">
        <f t="array" ref="AN174">IF(INDEX(CapexSalvageMonth,ROW()-152)=AN$3,INDEX(CapexSalvageAmount,ROW()-152),0)</f>
        <v>0</v>
      </c>
      <c r="AO174" s="75" cm="1">
        <f t="array" ref="AO174">IF(INDEX(CapexSalvageMonth,ROW()-152)=AO$3,INDEX(CapexSalvageAmount,ROW()-152),0)</f>
        <v>0</v>
      </c>
      <c r="AP174" s="75" cm="1">
        <f t="array" ref="AP174">IF(INDEX(CapexSalvageMonth,ROW()-152)=AP$3,INDEX(CapexSalvageAmount,ROW()-152),0)</f>
        <v>0</v>
      </c>
      <c r="AQ174" s="75" cm="1">
        <f t="array" ref="AQ174">IF(INDEX(CapexSalvageMonth,ROW()-152)=AQ$3,INDEX(CapexSalvageAmount,ROW()-152),0)</f>
        <v>0</v>
      </c>
      <c r="AR174" s="75" cm="1">
        <f t="array" ref="AR174">IF(INDEX(CapexSalvageMonth,ROW()-152)=AR$3,INDEX(CapexSalvageAmount,ROW()-152),0)</f>
        <v>0</v>
      </c>
      <c r="AS174" s="75" cm="1">
        <f t="array" ref="AS174">IF(INDEX(CapexSalvageMonth,ROW()-152)=AS$3,INDEX(CapexSalvageAmount,ROW()-152),0)</f>
        <v>0</v>
      </c>
      <c r="AT174" s="76" cm="1">
        <f t="array" ref="AT174">IF(INDEX(CapexSalvageMonth,ROW()-152)=AT$3,INDEX(CapexSalvageAmount,ROW()-152),0)</f>
        <v>0</v>
      </c>
      <c r="AU174" s="74" cm="1">
        <f t="array" ref="AU174">IF(INDEX(CapexSalvageMonth,ROW()-152)=AU$3,INDEX(CapexSalvageAmount,ROW()-152),0)</f>
        <v>0</v>
      </c>
      <c r="AV174" s="75" cm="1">
        <f t="array" ref="AV174">IF(INDEX(CapexSalvageMonth,ROW()-152)=AV$3,INDEX(CapexSalvageAmount,ROW()-152),0)</f>
        <v>0</v>
      </c>
      <c r="AW174" s="75" cm="1">
        <f t="array" ref="AW174">IF(INDEX(CapexSalvageMonth,ROW()-152)=AW$3,INDEX(CapexSalvageAmount,ROW()-152),0)</f>
        <v>0</v>
      </c>
      <c r="AX174" s="75" cm="1">
        <f t="array" ref="AX174">IF(INDEX(CapexSalvageMonth,ROW()-152)=AX$3,INDEX(CapexSalvageAmount,ROW()-152),0)</f>
        <v>0</v>
      </c>
      <c r="AY174" s="75" cm="1">
        <f t="array" ref="AY174">IF(INDEX(CapexSalvageMonth,ROW()-152)=AY$3,INDEX(CapexSalvageAmount,ROW()-152),0)</f>
        <v>0</v>
      </c>
      <c r="AZ174" s="75" cm="1">
        <f t="array" ref="AZ174">IF(INDEX(CapexSalvageMonth,ROW()-152)=AZ$3,INDEX(CapexSalvageAmount,ROW()-152),0)</f>
        <v>0</v>
      </c>
      <c r="BA174" s="75" cm="1">
        <f t="array" ref="BA174">IF(INDEX(CapexSalvageMonth,ROW()-152)=BA$3,INDEX(CapexSalvageAmount,ROW()-152),0)</f>
        <v>0</v>
      </c>
      <c r="BB174" s="75" cm="1">
        <f t="array" ref="BB174">IF(INDEX(CapexSalvageMonth,ROW()-152)=BB$3,INDEX(CapexSalvageAmount,ROW()-152),0)</f>
        <v>0</v>
      </c>
      <c r="BC174" s="75" cm="1">
        <f t="array" ref="BC174">IF(INDEX(CapexSalvageMonth,ROW()-152)=BC$3,INDEX(CapexSalvageAmount,ROW()-152),0)</f>
        <v>0</v>
      </c>
      <c r="BD174" s="75" cm="1">
        <f t="array" ref="BD174">IF(INDEX(CapexSalvageMonth,ROW()-152)=BD$3,INDEX(CapexSalvageAmount,ROW()-152),0)</f>
        <v>0</v>
      </c>
      <c r="BE174" s="75" cm="1">
        <f t="array" ref="BE174">IF(INDEX(CapexSalvageMonth,ROW()-152)=BE$3,INDEX(CapexSalvageAmount,ROW()-152),0)</f>
        <v>0</v>
      </c>
      <c r="BF174" s="76" cm="1">
        <f t="array" ref="BF174">IF(INDEX(CapexSalvageMonth,ROW()-152)=BF$3,INDEX(CapexSalvageAmount,ROW()-152),0)</f>
        <v>0</v>
      </c>
      <c r="BG174" s="74" cm="1">
        <f t="array" ref="BG174">IF(INDEX(CapexSalvageMonth,ROW()-152)=BG$3,INDEX(CapexSalvageAmount,ROW()-152),0)</f>
        <v>0</v>
      </c>
      <c r="BH174" s="75" cm="1">
        <f t="array" ref="BH174">IF(INDEX(CapexSalvageMonth,ROW()-152)=BH$3,INDEX(CapexSalvageAmount,ROW()-152),0)</f>
        <v>0</v>
      </c>
      <c r="BI174" s="75" cm="1">
        <f t="array" ref="BI174">IF(INDEX(CapexSalvageMonth,ROW()-152)=BI$3,INDEX(CapexSalvageAmount,ROW()-152),0)</f>
        <v>0</v>
      </c>
      <c r="BJ174" s="75" cm="1">
        <f t="array" ref="BJ174">IF(INDEX(CapexSalvageMonth,ROW()-152)=BJ$3,INDEX(CapexSalvageAmount,ROW()-152),0)</f>
        <v>0</v>
      </c>
      <c r="BK174" s="75" cm="1">
        <f t="array" ref="BK174">IF(INDEX(CapexSalvageMonth,ROW()-152)=BK$3,INDEX(CapexSalvageAmount,ROW()-152),0)</f>
        <v>0</v>
      </c>
      <c r="BL174" s="75" cm="1">
        <f t="array" ref="BL174">IF(INDEX(CapexSalvageMonth,ROW()-152)=BL$3,INDEX(CapexSalvageAmount,ROW()-152),0)</f>
        <v>0</v>
      </c>
      <c r="BM174" s="75" cm="1">
        <f t="array" ref="BM174">IF(INDEX(CapexSalvageMonth,ROW()-152)=BM$3,INDEX(CapexSalvageAmount,ROW()-152),0)</f>
        <v>0</v>
      </c>
      <c r="BN174" s="75" cm="1">
        <f t="array" ref="BN174">IF(INDEX(CapexSalvageMonth,ROW()-152)=BN$3,INDEX(CapexSalvageAmount,ROW()-152),0)</f>
        <v>0</v>
      </c>
      <c r="BO174" s="75" cm="1">
        <f t="array" ref="BO174">IF(INDEX(CapexSalvageMonth,ROW()-152)=BO$3,INDEX(CapexSalvageAmount,ROW()-152),0)</f>
        <v>0</v>
      </c>
      <c r="BP174" s="75" cm="1">
        <f t="array" ref="BP174">IF(INDEX(CapexSalvageMonth,ROW()-152)=BP$3,INDEX(CapexSalvageAmount,ROW()-152),0)</f>
        <v>0</v>
      </c>
      <c r="BQ174" s="75" cm="1">
        <f t="array" ref="BQ174">IF(INDEX(CapexSalvageMonth,ROW()-152)=BQ$3,INDEX(CapexSalvageAmount,ROW()-152),0)</f>
        <v>0</v>
      </c>
      <c r="BR174" s="76" cm="1">
        <f t="array" ref="BR174">IF(INDEX(CapexSalvageMonth,ROW()-152)=BR$3,INDEX(CapexSalvageAmount,ROW()-152),0)</f>
        <v>0</v>
      </c>
    </row>
    <row r="175" spans="3:70" hidden="1" x14ac:dyDescent="0.25">
      <c r="C175" s="72">
        <f t="shared" si="79"/>
        <v>0</v>
      </c>
      <c r="E175" s="73">
        <f t="shared" si="74"/>
        <v>0</v>
      </c>
      <c r="F175" s="73">
        <f t="shared" si="75"/>
        <v>0</v>
      </c>
      <c r="G175" s="73">
        <f t="shared" si="76"/>
        <v>0</v>
      </c>
      <c r="H175" s="73">
        <f t="shared" si="77"/>
        <v>0</v>
      </c>
      <c r="I175" s="73">
        <f t="shared" si="78"/>
        <v>0</v>
      </c>
      <c r="K175" s="74" cm="1">
        <f t="array" ref="K175">IF(INDEX(CapexSalvageMonth,ROW()-152)=K$3,INDEX(CapexSalvageAmount,ROW()-152),0)</f>
        <v>0</v>
      </c>
      <c r="L175" s="75" cm="1">
        <f t="array" ref="L175">IF(INDEX(CapexSalvageMonth,ROW()-152)=L$3,INDEX(CapexSalvageAmount,ROW()-152),0)</f>
        <v>0</v>
      </c>
      <c r="M175" s="75" cm="1">
        <f t="array" ref="M175">IF(INDEX(CapexSalvageMonth,ROW()-152)=M$3,INDEX(CapexSalvageAmount,ROW()-152),0)</f>
        <v>0</v>
      </c>
      <c r="N175" s="75" cm="1">
        <f t="array" ref="N175">IF(INDEX(CapexSalvageMonth,ROW()-152)=N$3,INDEX(CapexSalvageAmount,ROW()-152),0)</f>
        <v>0</v>
      </c>
      <c r="O175" s="75" cm="1">
        <f t="array" ref="O175">IF(INDEX(CapexSalvageMonth,ROW()-152)=O$3,INDEX(CapexSalvageAmount,ROW()-152),0)</f>
        <v>0</v>
      </c>
      <c r="P175" s="75" cm="1">
        <f t="array" ref="P175">IF(INDEX(CapexSalvageMonth,ROW()-152)=P$3,INDEX(CapexSalvageAmount,ROW()-152),0)</f>
        <v>0</v>
      </c>
      <c r="Q175" s="75" cm="1">
        <f t="array" ref="Q175">IF(INDEX(CapexSalvageMonth,ROW()-152)=Q$3,INDEX(CapexSalvageAmount,ROW()-152),0)</f>
        <v>0</v>
      </c>
      <c r="R175" s="75" cm="1">
        <f t="array" ref="R175">IF(INDEX(CapexSalvageMonth,ROW()-152)=R$3,INDEX(CapexSalvageAmount,ROW()-152),0)</f>
        <v>0</v>
      </c>
      <c r="S175" s="75" cm="1">
        <f t="array" ref="S175">IF(INDEX(CapexSalvageMonth,ROW()-152)=S$3,INDEX(CapexSalvageAmount,ROW()-152),0)</f>
        <v>0</v>
      </c>
      <c r="T175" s="75" cm="1">
        <f t="array" ref="T175">IF(INDEX(CapexSalvageMonth,ROW()-152)=T$3,INDEX(CapexSalvageAmount,ROW()-152),0)</f>
        <v>0</v>
      </c>
      <c r="U175" s="75" cm="1">
        <f t="array" ref="U175">IF(INDEX(CapexSalvageMonth,ROW()-152)=U$3,INDEX(CapexSalvageAmount,ROW()-152),0)</f>
        <v>0</v>
      </c>
      <c r="V175" s="76" cm="1">
        <f t="array" ref="V175">IF(INDEX(CapexSalvageMonth,ROW()-152)=V$3,INDEX(CapexSalvageAmount,ROW()-152),0)</f>
        <v>0</v>
      </c>
      <c r="W175" s="74" cm="1">
        <f t="array" ref="W175">IF(INDEX(CapexSalvageMonth,ROW()-152)=W$3,INDEX(CapexSalvageAmount,ROW()-152),0)</f>
        <v>0</v>
      </c>
      <c r="X175" s="75" cm="1">
        <f t="array" ref="X175">IF(INDEX(CapexSalvageMonth,ROW()-152)=X$3,INDEX(CapexSalvageAmount,ROW()-152),0)</f>
        <v>0</v>
      </c>
      <c r="Y175" s="75" cm="1">
        <f t="array" ref="Y175">IF(INDEX(CapexSalvageMonth,ROW()-152)=Y$3,INDEX(CapexSalvageAmount,ROW()-152),0)</f>
        <v>0</v>
      </c>
      <c r="Z175" s="75" cm="1">
        <f t="array" ref="Z175">IF(INDEX(CapexSalvageMonth,ROW()-152)=Z$3,INDEX(CapexSalvageAmount,ROW()-152),0)</f>
        <v>0</v>
      </c>
      <c r="AA175" s="75" cm="1">
        <f t="array" ref="AA175">IF(INDEX(CapexSalvageMonth,ROW()-152)=AA$3,INDEX(CapexSalvageAmount,ROW()-152),0)</f>
        <v>0</v>
      </c>
      <c r="AB175" s="75" cm="1">
        <f t="array" ref="AB175">IF(INDEX(CapexSalvageMonth,ROW()-152)=AB$3,INDEX(CapexSalvageAmount,ROW()-152),0)</f>
        <v>0</v>
      </c>
      <c r="AC175" s="75" cm="1">
        <f t="array" ref="AC175">IF(INDEX(CapexSalvageMonth,ROW()-152)=AC$3,INDEX(CapexSalvageAmount,ROW()-152),0)</f>
        <v>0</v>
      </c>
      <c r="AD175" s="75" cm="1">
        <f t="array" ref="AD175">IF(INDEX(CapexSalvageMonth,ROW()-152)=AD$3,INDEX(CapexSalvageAmount,ROW()-152),0)</f>
        <v>0</v>
      </c>
      <c r="AE175" s="75" cm="1">
        <f t="array" ref="AE175">IF(INDEX(CapexSalvageMonth,ROW()-152)=AE$3,INDEX(CapexSalvageAmount,ROW()-152),0)</f>
        <v>0</v>
      </c>
      <c r="AF175" s="75" cm="1">
        <f t="array" ref="AF175">IF(INDEX(CapexSalvageMonth,ROW()-152)=AF$3,INDEX(CapexSalvageAmount,ROW()-152),0)</f>
        <v>0</v>
      </c>
      <c r="AG175" s="75" cm="1">
        <f t="array" ref="AG175">IF(INDEX(CapexSalvageMonth,ROW()-152)=AG$3,INDEX(CapexSalvageAmount,ROW()-152),0)</f>
        <v>0</v>
      </c>
      <c r="AH175" s="76" cm="1">
        <f t="array" ref="AH175">IF(INDEX(CapexSalvageMonth,ROW()-152)=AH$3,INDEX(CapexSalvageAmount,ROW()-152),0)</f>
        <v>0</v>
      </c>
      <c r="AI175" s="74" cm="1">
        <f t="array" ref="AI175">IF(INDEX(CapexSalvageMonth,ROW()-152)=AI$3,INDEX(CapexSalvageAmount,ROW()-152),0)</f>
        <v>0</v>
      </c>
      <c r="AJ175" s="75" cm="1">
        <f t="array" ref="AJ175">IF(INDEX(CapexSalvageMonth,ROW()-152)=AJ$3,INDEX(CapexSalvageAmount,ROW()-152),0)</f>
        <v>0</v>
      </c>
      <c r="AK175" s="75" cm="1">
        <f t="array" ref="AK175">IF(INDEX(CapexSalvageMonth,ROW()-152)=AK$3,INDEX(CapexSalvageAmount,ROW()-152),0)</f>
        <v>0</v>
      </c>
      <c r="AL175" s="75" cm="1">
        <f t="array" ref="AL175">IF(INDEX(CapexSalvageMonth,ROW()-152)=AL$3,INDEX(CapexSalvageAmount,ROW()-152),0)</f>
        <v>0</v>
      </c>
      <c r="AM175" s="75" cm="1">
        <f t="array" ref="AM175">IF(INDEX(CapexSalvageMonth,ROW()-152)=AM$3,INDEX(CapexSalvageAmount,ROW()-152),0)</f>
        <v>0</v>
      </c>
      <c r="AN175" s="75" cm="1">
        <f t="array" ref="AN175">IF(INDEX(CapexSalvageMonth,ROW()-152)=AN$3,INDEX(CapexSalvageAmount,ROW()-152),0)</f>
        <v>0</v>
      </c>
      <c r="AO175" s="75" cm="1">
        <f t="array" ref="AO175">IF(INDEX(CapexSalvageMonth,ROW()-152)=AO$3,INDEX(CapexSalvageAmount,ROW()-152),0)</f>
        <v>0</v>
      </c>
      <c r="AP175" s="75" cm="1">
        <f t="array" ref="AP175">IF(INDEX(CapexSalvageMonth,ROW()-152)=AP$3,INDEX(CapexSalvageAmount,ROW()-152),0)</f>
        <v>0</v>
      </c>
      <c r="AQ175" s="75" cm="1">
        <f t="array" ref="AQ175">IF(INDEX(CapexSalvageMonth,ROW()-152)=AQ$3,INDEX(CapexSalvageAmount,ROW()-152),0)</f>
        <v>0</v>
      </c>
      <c r="AR175" s="75" cm="1">
        <f t="array" ref="AR175">IF(INDEX(CapexSalvageMonth,ROW()-152)=AR$3,INDEX(CapexSalvageAmount,ROW()-152),0)</f>
        <v>0</v>
      </c>
      <c r="AS175" s="75" cm="1">
        <f t="array" ref="AS175">IF(INDEX(CapexSalvageMonth,ROW()-152)=AS$3,INDEX(CapexSalvageAmount,ROW()-152),0)</f>
        <v>0</v>
      </c>
      <c r="AT175" s="76" cm="1">
        <f t="array" ref="AT175">IF(INDEX(CapexSalvageMonth,ROW()-152)=AT$3,INDEX(CapexSalvageAmount,ROW()-152),0)</f>
        <v>0</v>
      </c>
      <c r="AU175" s="74" cm="1">
        <f t="array" ref="AU175">IF(INDEX(CapexSalvageMonth,ROW()-152)=AU$3,INDEX(CapexSalvageAmount,ROW()-152),0)</f>
        <v>0</v>
      </c>
      <c r="AV175" s="75" cm="1">
        <f t="array" ref="AV175">IF(INDEX(CapexSalvageMonth,ROW()-152)=AV$3,INDEX(CapexSalvageAmount,ROW()-152),0)</f>
        <v>0</v>
      </c>
      <c r="AW175" s="75" cm="1">
        <f t="array" ref="AW175">IF(INDEX(CapexSalvageMonth,ROW()-152)=AW$3,INDEX(CapexSalvageAmount,ROW()-152),0)</f>
        <v>0</v>
      </c>
      <c r="AX175" s="75" cm="1">
        <f t="array" ref="AX175">IF(INDEX(CapexSalvageMonth,ROW()-152)=AX$3,INDEX(CapexSalvageAmount,ROW()-152),0)</f>
        <v>0</v>
      </c>
      <c r="AY175" s="75" cm="1">
        <f t="array" ref="AY175">IF(INDEX(CapexSalvageMonth,ROW()-152)=AY$3,INDEX(CapexSalvageAmount,ROW()-152),0)</f>
        <v>0</v>
      </c>
      <c r="AZ175" s="75" cm="1">
        <f t="array" ref="AZ175">IF(INDEX(CapexSalvageMonth,ROW()-152)=AZ$3,INDEX(CapexSalvageAmount,ROW()-152),0)</f>
        <v>0</v>
      </c>
      <c r="BA175" s="75" cm="1">
        <f t="array" ref="BA175">IF(INDEX(CapexSalvageMonth,ROW()-152)=BA$3,INDEX(CapexSalvageAmount,ROW()-152),0)</f>
        <v>0</v>
      </c>
      <c r="BB175" s="75" cm="1">
        <f t="array" ref="BB175">IF(INDEX(CapexSalvageMonth,ROW()-152)=BB$3,INDEX(CapexSalvageAmount,ROW()-152),0)</f>
        <v>0</v>
      </c>
      <c r="BC175" s="75" cm="1">
        <f t="array" ref="BC175">IF(INDEX(CapexSalvageMonth,ROW()-152)=BC$3,INDEX(CapexSalvageAmount,ROW()-152),0)</f>
        <v>0</v>
      </c>
      <c r="BD175" s="75" cm="1">
        <f t="array" ref="BD175">IF(INDEX(CapexSalvageMonth,ROW()-152)=BD$3,INDEX(CapexSalvageAmount,ROW()-152),0)</f>
        <v>0</v>
      </c>
      <c r="BE175" s="75" cm="1">
        <f t="array" ref="BE175">IF(INDEX(CapexSalvageMonth,ROW()-152)=BE$3,INDEX(CapexSalvageAmount,ROW()-152),0)</f>
        <v>0</v>
      </c>
      <c r="BF175" s="76" cm="1">
        <f t="array" ref="BF175">IF(INDEX(CapexSalvageMonth,ROW()-152)=BF$3,INDEX(CapexSalvageAmount,ROW()-152),0)</f>
        <v>0</v>
      </c>
      <c r="BG175" s="74" cm="1">
        <f t="array" ref="BG175">IF(INDEX(CapexSalvageMonth,ROW()-152)=BG$3,INDEX(CapexSalvageAmount,ROW()-152),0)</f>
        <v>0</v>
      </c>
      <c r="BH175" s="75" cm="1">
        <f t="array" ref="BH175">IF(INDEX(CapexSalvageMonth,ROW()-152)=BH$3,INDEX(CapexSalvageAmount,ROW()-152),0)</f>
        <v>0</v>
      </c>
      <c r="BI175" s="75" cm="1">
        <f t="array" ref="BI175">IF(INDEX(CapexSalvageMonth,ROW()-152)=BI$3,INDEX(CapexSalvageAmount,ROW()-152),0)</f>
        <v>0</v>
      </c>
      <c r="BJ175" s="75" cm="1">
        <f t="array" ref="BJ175">IF(INDEX(CapexSalvageMonth,ROW()-152)=BJ$3,INDEX(CapexSalvageAmount,ROW()-152),0)</f>
        <v>0</v>
      </c>
      <c r="BK175" s="75" cm="1">
        <f t="array" ref="BK175">IF(INDEX(CapexSalvageMonth,ROW()-152)=BK$3,INDEX(CapexSalvageAmount,ROW()-152),0)</f>
        <v>0</v>
      </c>
      <c r="BL175" s="75" cm="1">
        <f t="array" ref="BL175">IF(INDEX(CapexSalvageMonth,ROW()-152)=BL$3,INDEX(CapexSalvageAmount,ROW()-152),0)</f>
        <v>0</v>
      </c>
      <c r="BM175" s="75" cm="1">
        <f t="array" ref="BM175">IF(INDEX(CapexSalvageMonth,ROW()-152)=BM$3,INDEX(CapexSalvageAmount,ROW()-152),0)</f>
        <v>0</v>
      </c>
      <c r="BN175" s="75" cm="1">
        <f t="array" ref="BN175">IF(INDEX(CapexSalvageMonth,ROW()-152)=BN$3,INDEX(CapexSalvageAmount,ROW()-152),0)</f>
        <v>0</v>
      </c>
      <c r="BO175" s="75" cm="1">
        <f t="array" ref="BO175">IF(INDEX(CapexSalvageMonth,ROW()-152)=BO$3,INDEX(CapexSalvageAmount,ROW()-152),0)</f>
        <v>0</v>
      </c>
      <c r="BP175" s="75" cm="1">
        <f t="array" ref="BP175">IF(INDEX(CapexSalvageMonth,ROW()-152)=BP$3,INDEX(CapexSalvageAmount,ROW()-152),0)</f>
        <v>0</v>
      </c>
      <c r="BQ175" s="75" cm="1">
        <f t="array" ref="BQ175">IF(INDEX(CapexSalvageMonth,ROW()-152)=BQ$3,INDEX(CapexSalvageAmount,ROW()-152),0)</f>
        <v>0</v>
      </c>
      <c r="BR175" s="76" cm="1">
        <f t="array" ref="BR175">IF(INDEX(CapexSalvageMonth,ROW()-152)=BR$3,INDEX(CapexSalvageAmount,ROW()-152),0)</f>
        <v>0</v>
      </c>
    </row>
    <row r="176" spans="3:70" hidden="1" x14ac:dyDescent="0.25">
      <c r="C176" s="72">
        <f t="shared" si="79"/>
        <v>0</v>
      </c>
      <c r="E176" s="73">
        <f t="shared" si="74"/>
        <v>0</v>
      </c>
      <c r="F176" s="73">
        <f t="shared" si="75"/>
        <v>0</v>
      </c>
      <c r="G176" s="73">
        <f t="shared" si="76"/>
        <v>0</v>
      </c>
      <c r="H176" s="73">
        <f t="shared" si="77"/>
        <v>0</v>
      </c>
      <c r="I176" s="73">
        <f t="shared" si="78"/>
        <v>0</v>
      </c>
      <c r="K176" s="74" cm="1">
        <f t="array" ref="K176">IF(INDEX(CapexSalvageMonth,ROW()-152)=K$3,INDEX(CapexSalvageAmount,ROW()-152),0)</f>
        <v>0</v>
      </c>
      <c r="L176" s="75" cm="1">
        <f t="array" ref="L176">IF(INDEX(CapexSalvageMonth,ROW()-152)=L$3,INDEX(CapexSalvageAmount,ROW()-152),0)</f>
        <v>0</v>
      </c>
      <c r="M176" s="75" cm="1">
        <f t="array" ref="M176">IF(INDEX(CapexSalvageMonth,ROW()-152)=M$3,INDEX(CapexSalvageAmount,ROW()-152),0)</f>
        <v>0</v>
      </c>
      <c r="N176" s="75" cm="1">
        <f t="array" ref="N176">IF(INDEX(CapexSalvageMonth,ROW()-152)=N$3,INDEX(CapexSalvageAmount,ROW()-152),0)</f>
        <v>0</v>
      </c>
      <c r="O176" s="75" cm="1">
        <f t="array" ref="O176">IF(INDEX(CapexSalvageMonth,ROW()-152)=O$3,INDEX(CapexSalvageAmount,ROW()-152),0)</f>
        <v>0</v>
      </c>
      <c r="P176" s="75" cm="1">
        <f t="array" ref="P176">IF(INDEX(CapexSalvageMonth,ROW()-152)=P$3,INDEX(CapexSalvageAmount,ROW()-152),0)</f>
        <v>0</v>
      </c>
      <c r="Q176" s="75" cm="1">
        <f t="array" ref="Q176">IF(INDEX(CapexSalvageMonth,ROW()-152)=Q$3,INDEX(CapexSalvageAmount,ROW()-152),0)</f>
        <v>0</v>
      </c>
      <c r="R176" s="75" cm="1">
        <f t="array" ref="R176">IF(INDEX(CapexSalvageMonth,ROW()-152)=R$3,INDEX(CapexSalvageAmount,ROW()-152),0)</f>
        <v>0</v>
      </c>
      <c r="S176" s="75" cm="1">
        <f t="array" ref="S176">IF(INDEX(CapexSalvageMonth,ROW()-152)=S$3,INDEX(CapexSalvageAmount,ROW()-152),0)</f>
        <v>0</v>
      </c>
      <c r="T176" s="75" cm="1">
        <f t="array" ref="T176">IF(INDEX(CapexSalvageMonth,ROW()-152)=T$3,INDEX(CapexSalvageAmount,ROW()-152),0)</f>
        <v>0</v>
      </c>
      <c r="U176" s="75" cm="1">
        <f t="array" ref="U176">IF(INDEX(CapexSalvageMonth,ROW()-152)=U$3,INDEX(CapexSalvageAmount,ROW()-152),0)</f>
        <v>0</v>
      </c>
      <c r="V176" s="76" cm="1">
        <f t="array" ref="V176">IF(INDEX(CapexSalvageMonth,ROW()-152)=V$3,INDEX(CapexSalvageAmount,ROW()-152),0)</f>
        <v>0</v>
      </c>
      <c r="W176" s="74" cm="1">
        <f t="array" ref="W176">IF(INDEX(CapexSalvageMonth,ROW()-152)=W$3,INDEX(CapexSalvageAmount,ROW()-152),0)</f>
        <v>0</v>
      </c>
      <c r="X176" s="75" cm="1">
        <f t="array" ref="X176">IF(INDEX(CapexSalvageMonth,ROW()-152)=X$3,INDEX(CapexSalvageAmount,ROW()-152),0)</f>
        <v>0</v>
      </c>
      <c r="Y176" s="75" cm="1">
        <f t="array" ref="Y176">IF(INDEX(CapexSalvageMonth,ROW()-152)=Y$3,INDEX(CapexSalvageAmount,ROW()-152),0)</f>
        <v>0</v>
      </c>
      <c r="Z176" s="75" cm="1">
        <f t="array" ref="Z176">IF(INDEX(CapexSalvageMonth,ROW()-152)=Z$3,INDEX(CapexSalvageAmount,ROW()-152),0)</f>
        <v>0</v>
      </c>
      <c r="AA176" s="75" cm="1">
        <f t="array" ref="AA176">IF(INDEX(CapexSalvageMonth,ROW()-152)=AA$3,INDEX(CapexSalvageAmount,ROW()-152),0)</f>
        <v>0</v>
      </c>
      <c r="AB176" s="75" cm="1">
        <f t="array" ref="AB176">IF(INDEX(CapexSalvageMonth,ROW()-152)=AB$3,INDEX(CapexSalvageAmount,ROW()-152),0)</f>
        <v>0</v>
      </c>
      <c r="AC176" s="75" cm="1">
        <f t="array" ref="AC176">IF(INDEX(CapexSalvageMonth,ROW()-152)=AC$3,INDEX(CapexSalvageAmount,ROW()-152),0)</f>
        <v>0</v>
      </c>
      <c r="AD176" s="75" cm="1">
        <f t="array" ref="AD176">IF(INDEX(CapexSalvageMonth,ROW()-152)=AD$3,INDEX(CapexSalvageAmount,ROW()-152),0)</f>
        <v>0</v>
      </c>
      <c r="AE176" s="75" cm="1">
        <f t="array" ref="AE176">IF(INDEX(CapexSalvageMonth,ROW()-152)=AE$3,INDEX(CapexSalvageAmount,ROW()-152),0)</f>
        <v>0</v>
      </c>
      <c r="AF176" s="75" cm="1">
        <f t="array" ref="AF176">IF(INDEX(CapexSalvageMonth,ROW()-152)=AF$3,INDEX(CapexSalvageAmount,ROW()-152),0)</f>
        <v>0</v>
      </c>
      <c r="AG176" s="75" cm="1">
        <f t="array" ref="AG176">IF(INDEX(CapexSalvageMonth,ROW()-152)=AG$3,INDEX(CapexSalvageAmount,ROW()-152),0)</f>
        <v>0</v>
      </c>
      <c r="AH176" s="76" cm="1">
        <f t="array" ref="AH176">IF(INDEX(CapexSalvageMonth,ROW()-152)=AH$3,INDEX(CapexSalvageAmount,ROW()-152),0)</f>
        <v>0</v>
      </c>
      <c r="AI176" s="74" cm="1">
        <f t="array" ref="AI176">IF(INDEX(CapexSalvageMonth,ROW()-152)=AI$3,INDEX(CapexSalvageAmount,ROW()-152),0)</f>
        <v>0</v>
      </c>
      <c r="AJ176" s="75" cm="1">
        <f t="array" ref="AJ176">IF(INDEX(CapexSalvageMonth,ROW()-152)=AJ$3,INDEX(CapexSalvageAmount,ROW()-152),0)</f>
        <v>0</v>
      </c>
      <c r="AK176" s="75" cm="1">
        <f t="array" ref="AK176">IF(INDEX(CapexSalvageMonth,ROW()-152)=AK$3,INDEX(CapexSalvageAmount,ROW()-152),0)</f>
        <v>0</v>
      </c>
      <c r="AL176" s="75" cm="1">
        <f t="array" ref="AL176">IF(INDEX(CapexSalvageMonth,ROW()-152)=AL$3,INDEX(CapexSalvageAmount,ROW()-152),0)</f>
        <v>0</v>
      </c>
      <c r="AM176" s="75" cm="1">
        <f t="array" ref="AM176">IF(INDEX(CapexSalvageMonth,ROW()-152)=AM$3,INDEX(CapexSalvageAmount,ROW()-152),0)</f>
        <v>0</v>
      </c>
      <c r="AN176" s="75" cm="1">
        <f t="array" ref="AN176">IF(INDEX(CapexSalvageMonth,ROW()-152)=AN$3,INDEX(CapexSalvageAmount,ROW()-152),0)</f>
        <v>0</v>
      </c>
      <c r="AO176" s="75" cm="1">
        <f t="array" ref="AO176">IF(INDEX(CapexSalvageMonth,ROW()-152)=AO$3,INDEX(CapexSalvageAmount,ROW()-152),0)</f>
        <v>0</v>
      </c>
      <c r="AP176" s="75" cm="1">
        <f t="array" ref="AP176">IF(INDEX(CapexSalvageMonth,ROW()-152)=AP$3,INDEX(CapexSalvageAmount,ROW()-152),0)</f>
        <v>0</v>
      </c>
      <c r="AQ176" s="75" cm="1">
        <f t="array" ref="AQ176">IF(INDEX(CapexSalvageMonth,ROW()-152)=AQ$3,INDEX(CapexSalvageAmount,ROW()-152),0)</f>
        <v>0</v>
      </c>
      <c r="AR176" s="75" cm="1">
        <f t="array" ref="AR176">IF(INDEX(CapexSalvageMonth,ROW()-152)=AR$3,INDEX(CapexSalvageAmount,ROW()-152),0)</f>
        <v>0</v>
      </c>
      <c r="AS176" s="75" cm="1">
        <f t="array" ref="AS176">IF(INDEX(CapexSalvageMonth,ROW()-152)=AS$3,INDEX(CapexSalvageAmount,ROW()-152),0)</f>
        <v>0</v>
      </c>
      <c r="AT176" s="76" cm="1">
        <f t="array" ref="AT176">IF(INDEX(CapexSalvageMonth,ROW()-152)=AT$3,INDEX(CapexSalvageAmount,ROW()-152),0)</f>
        <v>0</v>
      </c>
      <c r="AU176" s="74" cm="1">
        <f t="array" ref="AU176">IF(INDEX(CapexSalvageMonth,ROW()-152)=AU$3,INDEX(CapexSalvageAmount,ROW()-152),0)</f>
        <v>0</v>
      </c>
      <c r="AV176" s="75" cm="1">
        <f t="array" ref="AV176">IF(INDEX(CapexSalvageMonth,ROW()-152)=AV$3,INDEX(CapexSalvageAmount,ROW()-152),0)</f>
        <v>0</v>
      </c>
      <c r="AW176" s="75" cm="1">
        <f t="array" ref="AW176">IF(INDEX(CapexSalvageMonth,ROW()-152)=AW$3,INDEX(CapexSalvageAmount,ROW()-152),0)</f>
        <v>0</v>
      </c>
      <c r="AX176" s="75" cm="1">
        <f t="array" ref="AX176">IF(INDEX(CapexSalvageMonth,ROW()-152)=AX$3,INDEX(CapexSalvageAmount,ROW()-152),0)</f>
        <v>0</v>
      </c>
      <c r="AY176" s="75" cm="1">
        <f t="array" ref="AY176">IF(INDEX(CapexSalvageMonth,ROW()-152)=AY$3,INDEX(CapexSalvageAmount,ROW()-152),0)</f>
        <v>0</v>
      </c>
      <c r="AZ176" s="75" cm="1">
        <f t="array" ref="AZ176">IF(INDEX(CapexSalvageMonth,ROW()-152)=AZ$3,INDEX(CapexSalvageAmount,ROW()-152),0)</f>
        <v>0</v>
      </c>
      <c r="BA176" s="75" cm="1">
        <f t="array" ref="BA176">IF(INDEX(CapexSalvageMonth,ROW()-152)=BA$3,INDEX(CapexSalvageAmount,ROW()-152),0)</f>
        <v>0</v>
      </c>
      <c r="BB176" s="75" cm="1">
        <f t="array" ref="BB176">IF(INDEX(CapexSalvageMonth,ROW()-152)=BB$3,INDEX(CapexSalvageAmount,ROW()-152),0)</f>
        <v>0</v>
      </c>
      <c r="BC176" s="75" cm="1">
        <f t="array" ref="BC176">IF(INDEX(CapexSalvageMonth,ROW()-152)=BC$3,INDEX(CapexSalvageAmount,ROW()-152),0)</f>
        <v>0</v>
      </c>
      <c r="BD176" s="75" cm="1">
        <f t="array" ref="BD176">IF(INDEX(CapexSalvageMonth,ROW()-152)=BD$3,INDEX(CapexSalvageAmount,ROW()-152),0)</f>
        <v>0</v>
      </c>
      <c r="BE176" s="75" cm="1">
        <f t="array" ref="BE176">IF(INDEX(CapexSalvageMonth,ROW()-152)=BE$3,INDEX(CapexSalvageAmount,ROW()-152),0)</f>
        <v>0</v>
      </c>
      <c r="BF176" s="76" cm="1">
        <f t="array" ref="BF176">IF(INDEX(CapexSalvageMonth,ROW()-152)=BF$3,INDEX(CapexSalvageAmount,ROW()-152),0)</f>
        <v>0</v>
      </c>
      <c r="BG176" s="74" cm="1">
        <f t="array" ref="BG176">IF(INDEX(CapexSalvageMonth,ROW()-152)=BG$3,INDEX(CapexSalvageAmount,ROW()-152),0)</f>
        <v>0</v>
      </c>
      <c r="BH176" s="75" cm="1">
        <f t="array" ref="BH176">IF(INDEX(CapexSalvageMonth,ROW()-152)=BH$3,INDEX(CapexSalvageAmount,ROW()-152),0)</f>
        <v>0</v>
      </c>
      <c r="BI176" s="75" cm="1">
        <f t="array" ref="BI176">IF(INDEX(CapexSalvageMonth,ROW()-152)=BI$3,INDEX(CapexSalvageAmount,ROW()-152),0)</f>
        <v>0</v>
      </c>
      <c r="BJ176" s="75" cm="1">
        <f t="array" ref="BJ176">IF(INDEX(CapexSalvageMonth,ROW()-152)=BJ$3,INDEX(CapexSalvageAmount,ROW()-152),0)</f>
        <v>0</v>
      </c>
      <c r="BK176" s="75" cm="1">
        <f t="array" ref="BK176">IF(INDEX(CapexSalvageMonth,ROW()-152)=BK$3,INDEX(CapexSalvageAmount,ROW()-152),0)</f>
        <v>0</v>
      </c>
      <c r="BL176" s="75" cm="1">
        <f t="array" ref="BL176">IF(INDEX(CapexSalvageMonth,ROW()-152)=BL$3,INDEX(CapexSalvageAmount,ROW()-152),0)</f>
        <v>0</v>
      </c>
      <c r="BM176" s="75" cm="1">
        <f t="array" ref="BM176">IF(INDEX(CapexSalvageMonth,ROW()-152)=BM$3,INDEX(CapexSalvageAmount,ROW()-152),0)</f>
        <v>0</v>
      </c>
      <c r="BN176" s="75" cm="1">
        <f t="array" ref="BN176">IF(INDEX(CapexSalvageMonth,ROW()-152)=BN$3,INDEX(CapexSalvageAmount,ROW()-152),0)</f>
        <v>0</v>
      </c>
      <c r="BO176" s="75" cm="1">
        <f t="array" ref="BO176">IF(INDEX(CapexSalvageMonth,ROW()-152)=BO$3,INDEX(CapexSalvageAmount,ROW()-152),0)</f>
        <v>0</v>
      </c>
      <c r="BP176" s="75" cm="1">
        <f t="array" ref="BP176">IF(INDEX(CapexSalvageMonth,ROW()-152)=BP$3,INDEX(CapexSalvageAmount,ROW()-152),0)</f>
        <v>0</v>
      </c>
      <c r="BQ176" s="75" cm="1">
        <f t="array" ref="BQ176">IF(INDEX(CapexSalvageMonth,ROW()-152)=BQ$3,INDEX(CapexSalvageAmount,ROW()-152),0)</f>
        <v>0</v>
      </c>
      <c r="BR176" s="76" cm="1">
        <f t="array" ref="BR176">IF(INDEX(CapexSalvageMonth,ROW()-152)=BR$3,INDEX(CapexSalvageAmount,ROW()-152),0)</f>
        <v>0</v>
      </c>
    </row>
    <row r="177" spans="1:73" hidden="1" x14ac:dyDescent="0.25">
      <c r="C177" s="72">
        <f t="shared" si="79"/>
        <v>0</v>
      </c>
      <c r="E177" s="73">
        <f t="shared" si="74"/>
        <v>0</v>
      </c>
      <c r="F177" s="73">
        <f t="shared" si="75"/>
        <v>0</v>
      </c>
      <c r="G177" s="73">
        <f t="shared" si="76"/>
        <v>0</v>
      </c>
      <c r="H177" s="73">
        <f t="shared" si="77"/>
        <v>0</v>
      </c>
      <c r="I177" s="73">
        <f t="shared" si="78"/>
        <v>0</v>
      </c>
      <c r="K177" s="74" cm="1">
        <f t="array" ref="K177">IF(INDEX(CapexSalvageMonth,ROW()-152)=K$3,INDEX(CapexSalvageAmount,ROW()-152),0)</f>
        <v>0</v>
      </c>
      <c r="L177" s="75" cm="1">
        <f t="array" ref="L177">IF(INDEX(CapexSalvageMonth,ROW()-152)=L$3,INDEX(CapexSalvageAmount,ROW()-152),0)</f>
        <v>0</v>
      </c>
      <c r="M177" s="75" cm="1">
        <f t="array" ref="M177">IF(INDEX(CapexSalvageMonth,ROW()-152)=M$3,INDEX(CapexSalvageAmount,ROW()-152),0)</f>
        <v>0</v>
      </c>
      <c r="N177" s="75" cm="1">
        <f t="array" ref="N177">IF(INDEX(CapexSalvageMonth,ROW()-152)=N$3,INDEX(CapexSalvageAmount,ROW()-152),0)</f>
        <v>0</v>
      </c>
      <c r="O177" s="75" cm="1">
        <f t="array" ref="O177">IF(INDEX(CapexSalvageMonth,ROW()-152)=O$3,INDEX(CapexSalvageAmount,ROW()-152),0)</f>
        <v>0</v>
      </c>
      <c r="P177" s="75" cm="1">
        <f t="array" ref="P177">IF(INDEX(CapexSalvageMonth,ROW()-152)=P$3,INDEX(CapexSalvageAmount,ROW()-152),0)</f>
        <v>0</v>
      </c>
      <c r="Q177" s="75" cm="1">
        <f t="array" ref="Q177">IF(INDEX(CapexSalvageMonth,ROW()-152)=Q$3,INDEX(CapexSalvageAmount,ROW()-152),0)</f>
        <v>0</v>
      </c>
      <c r="R177" s="75" cm="1">
        <f t="array" ref="R177">IF(INDEX(CapexSalvageMonth,ROW()-152)=R$3,INDEX(CapexSalvageAmount,ROW()-152),0)</f>
        <v>0</v>
      </c>
      <c r="S177" s="75" cm="1">
        <f t="array" ref="S177">IF(INDEX(CapexSalvageMonth,ROW()-152)=S$3,INDEX(CapexSalvageAmount,ROW()-152),0)</f>
        <v>0</v>
      </c>
      <c r="T177" s="75" cm="1">
        <f t="array" ref="T177">IF(INDEX(CapexSalvageMonth,ROW()-152)=T$3,INDEX(CapexSalvageAmount,ROW()-152),0)</f>
        <v>0</v>
      </c>
      <c r="U177" s="75" cm="1">
        <f t="array" ref="U177">IF(INDEX(CapexSalvageMonth,ROW()-152)=U$3,INDEX(CapexSalvageAmount,ROW()-152),0)</f>
        <v>0</v>
      </c>
      <c r="V177" s="76" cm="1">
        <f t="array" ref="V177">IF(INDEX(CapexSalvageMonth,ROW()-152)=V$3,INDEX(CapexSalvageAmount,ROW()-152),0)</f>
        <v>0</v>
      </c>
      <c r="W177" s="74" cm="1">
        <f t="array" ref="W177">IF(INDEX(CapexSalvageMonth,ROW()-152)=W$3,INDEX(CapexSalvageAmount,ROW()-152),0)</f>
        <v>0</v>
      </c>
      <c r="X177" s="75" cm="1">
        <f t="array" ref="X177">IF(INDEX(CapexSalvageMonth,ROW()-152)=X$3,INDEX(CapexSalvageAmount,ROW()-152),0)</f>
        <v>0</v>
      </c>
      <c r="Y177" s="75" cm="1">
        <f t="array" ref="Y177">IF(INDEX(CapexSalvageMonth,ROW()-152)=Y$3,INDEX(CapexSalvageAmount,ROW()-152),0)</f>
        <v>0</v>
      </c>
      <c r="Z177" s="75" cm="1">
        <f t="array" ref="Z177">IF(INDEX(CapexSalvageMonth,ROW()-152)=Z$3,INDEX(CapexSalvageAmount,ROW()-152),0)</f>
        <v>0</v>
      </c>
      <c r="AA177" s="75" cm="1">
        <f t="array" ref="AA177">IF(INDEX(CapexSalvageMonth,ROW()-152)=AA$3,INDEX(CapexSalvageAmount,ROW()-152),0)</f>
        <v>0</v>
      </c>
      <c r="AB177" s="75" cm="1">
        <f t="array" ref="AB177">IF(INDEX(CapexSalvageMonth,ROW()-152)=AB$3,INDEX(CapexSalvageAmount,ROW()-152),0)</f>
        <v>0</v>
      </c>
      <c r="AC177" s="75" cm="1">
        <f t="array" ref="AC177">IF(INDEX(CapexSalvageMonth,ROW()-152)=AC$3,INDEX(CapexSalvageAmount,ROW()-152),0)</f>
        <v>0</v>
      </c>
      <c r="AD177" s="75" cm="1">
        <f t="array" ref="AD177">IF(INDEX(CapexSalvageMonth,ROW()-152)=AD$3,INDEX(CapexSalvageAmount,ROW()-152),0)</f>
        <v>0</v>
      </c>
      <c r="AE177" s="75" cm="1">
        <f t="array" ref="AE177">IF(INDEX(CapexSalvageMonth,ROW()-152)=AE$3,INDEX(CapexSalvageAmount,ROW()-152),0)</f>
        <v>0</v>
      </c>
      <c r="AF177" s="75" cm="1">
        <f t="array" ref="AF177">IF(INDEX(CapexSalvageMonth,ROW()-152)=AF$3,INDEX(CapexSalvageAmount,ROW()-152),0)</f>
        <v>0</v>
      </c>
      <c r="AG177" s="75" cm="1">
        <f t="array" ref="AG177">IF(INDEX(CapexSalvageMonth,ROW()-152)=AG$3,INDEX(CapexSalvageAmount,ROW()-152),0)</f>
        <v>0</v>
      </c>
      <c r="AH177" s="76" cm="1">
        <f t="array" ref="AH177">IF(INDEX(CapexSalvageMonth,ROW()-152)=AH$3,INDEX(CapexSalvageAmount,ROW()-152),0)</f>
        <v>0</v>
      </c>
      <c r="AI177" s="74" cm="1">
        <f t="array" ref="AI177">IF(INDEX(CapexSalvageMonth,ROW()-152)=AI$3,INDEX(CapexSalvageAmount,ROW()-152),0)</f>
        <v>0</v>
      </c>
      <c r="AJ177" s="75" cm="1">
        <f t="array" ref="AJ177">IF(INDEX(CapexSalvageMonth,ROW()-152)=AJ$3,INDEX(CapexSalvageAmount,ROW()-152),0)</f>
        <v>0</v>
      </c>
      <c r="AK177" s="75" cm="1">
        <f t="array" ref="AK177">IF(INDEX(CapexSalvageMonth,ROW()-152)=AK$3,INDEX(CapexSalvageAmount,ROW()-152),0)</f>
        <v>0</v>
      </c>
      <c r="AL177" s="75" cm="1">
        <f t="array" ref="AL177">IF(INDEX(CapexSalvageMonth,ROW()-152)=AL$3,INDEX(CapexSalvageAmount,ROW()-152),0)</f>
        <v>0</v>
      </c>
      <c r="AM177" s="75" cm="1">
        <f t="array" ref="AM177">IF(INDEX(CapexSalvageMonth,ROW()-152)=AM$3,INDEX(CapexSalvageAmount,ROW()-152),0)</f>
        <v>0</v>
      </c>
      <c r="AN177" s="75" cm="1">
        <f t="array" ref="AN177">IF(INDEX(CapexSalvageMonth,ROW()-152)=AN$3,INDEX(CapexSalvageAmount,ROW()-152),0)</f>
        <v>0</v>
      </c>
      <c r="AO177" s="75" cm="1">
        <f t="array" ref="AO177">IF(INDEX(CapexSalvageMonth,ROW()-152)=AO$3,INDEX(CapexSalvageAmount,ROW()-152),0)</f>
        <v>0</v>
      </c>
      <c r="AP177" s="75" cm="1">
        <f t="array" ref="AP177">IF(INDEX(CapexSalvageMonth,ROW()-152)=AP$3,INDEX(CapexSalvageAmount,ROW()-152),0)</f>
        <v>0</v>
      </c>
      <c r="AQ177" s="75" cm="1">
        <f t="array" ref="AQ177">IF(INDEX(CapexSalvageMonth,ROW()-152)=AQ$3,INDEX(CapexSalvageAmount,ROW()-152),0)</f>
        <v>0</v>
      </c>
      <c r="AR177" s="75" cm="1">
        <f t="array" ref="AR177">IF(INDEX(CapexSalvageMonth,ROW()-152)=AR$3,INDEX(CapexSalvageAmount,ROW()-152),0)</f>
        <v>0</v>
      </c>
      <c r="AS177" s="75" cm="1">
        <f t="array" ref="AS177">IF(INDEX(CapexSalvageMonth,ROW()-152)=AS$3,INDEX(CapexSalvageAmount,ROW()-152),0)</f>
        <v>0</v>
      </c>
      <c r="AT177" s="76" cm="1">
        <f t="array" ref="AT177">IF(INDEX(CapexSalvageMonth,ROW()-152)=AT$3,INDEX(CapexSalvageAmount,ROW()-152),0)</f>
        <v>0</v>
      </c>
      <c r="AU177" s="74" cm="1">
        <f t="array" ref="AU177">IF(INDEX(CapexSalvageMonth,ROW()-152)=AU$3,INDEX(CapexSalvageAmount,ROW()-152),0)</f>
        <v>0</v>
      </c>
      <c r="AV177" s="75" cm="1">
        <f t="array" ref="AV177">IF(INDEX(CapexSalvageMonth,ROW()-152)=AV$3,INDEX(CapexSalvageAmount,ROW()-152),0)</f>
        <v>0</v>
      </c>
      <c r="AW177" s="75" cm="1">
        <f t="array" ref="AW177">IF(INDEX(CapexSalvageMonth,ROW()-152)=AW$3,INDEX(CapexSalvageAmount,ROW()-152),0)</f>
        <v>0</v>
      </c>
      <c r="AX177" s="75" cm="1">
        <f t="array" ref="AX177">IF(INDEX(CapexSalvageMonth,ROW()-152)=AX$3,INDEX(CapexSalvageAmount,ROW()-152),0)</f>
        <v>0</v>
      </c>
      <c r="AY177" s="75" cm="1">
        <f t="array" ref="AY177">IF(INDEX(CapexSalvageMonth,ROW()-152)=AY$3,INDEX(CapexSalvageAmount,ROW()-152),0)</f>
        <v>0</v>
      </c>
      <c r="AZ177" s="75" cm="1">
        <f t="array" ref="AZ177">IF(INDEX(CapexSalvageMonth,ROW()-152)=AZ$3,INDEX(CapexSalvageAmount,ROW()-152),0)</f>
        <v>0</v>
      </c>
      <c r="BA177" s="75" cm="1">
        <f t="array" ref="BA177">IF(INDEX(CapexSalvageMonth,ROW()-152)=BA$3,INDEX(CapexSalvageAmount,ROW()-152),0)</f>
        <v>0</v>
      </c>
      <c r="BB177" s="75" cm="1">
        <f t="array" ref="BB177">IF(INDEX(CapexSalvageMonth,ROW()-152)=BB$3,INDEX(CapexSalvageAmount,ROW()-152),0)</f>
        <v>0</v>
      </c>
      <c r="BC177" s="75" cm="1">
        <f t="array" ref="BC177">IF(INDEX(CapexSalvageMonth,ROW()-152)=BC$3,INDEX(CapexSalvageAmount,ROW()-152),0)</f>
        <v>0</v>
      </c>
      <c r="BD177" s="75" cm="1">
        <f t="array" ref="BD177">IF(INDEX(CapexSalvageMonth,ROW()-152)=BD$3,INDEX(CapexSalvageAmount,ROW()-152),0)</f>
        <v>0</v>
      </c>
      <c r="BE177" s="75" cm="1">
        <f t="array" ref="BE177">IF(INDEX(CapexSalvageMonth,ROW()-152)=BE$3,INDEX(CapexSalvageAmount,ROW()-152),0)</f>
        <v>0</v>
      </c>
      <c r="BF177" s="76" cm="1">
        <f t="array" ref="BF177">IF(INDEX(CapexSalvageMonth,ROW()-152)=BF$3,INDEX(CapexSalvageAmount,ROW()-152),0)</f>
        <v>0</v>
      </c>
      <c r="BG177" s="74" cm="1">
        <f t="array" ref="BG177">IF(INDEX(CapexSalvageMonth,ROW()-152)=BG$3,INDEX(CapexSalvageAmount,ROW()-152),0)</f>
        <v>0</v>
      </c>
      <c r="BH177" s="75" cm="1">
        <f t="array" ref="BH177">IF(INDEX(CapexSalvageMonth,ROW()-152)=BH$3,INDEX(CapexSalvageAmount,ROW()-152),0)</f>
        <v>0</v>
      </c>
      <c r="BI177" s="75" cm="1">
        <f t="array" ref="BI177">IF(INDEX(CapexSalvageMonth,ROW()-152)=BI$3,INDEX(CapexSalvageAmount,ROW()-152),0)</f>
        <v>0</v>
      </c>
      <c r="BJ177" s="75" cm="1">
        <f t="array" ref="BJ177">IF(INDEX(CapexSalvageMonth,ROW()-152)=BJ$3,INDEX(CapexSalvageAmount,ROW()-152),0)</f>
        <v>0</v>
      </c>
      <c r="BK177" s="75" cm="1">
        <f t="array" ref="BK177">IF(INDEX(CapexSalvageMonth,ROW()-152)=BK$3,INDEX(CapexSalvageAmount,ROW()-152),0)</f>
        <v>0</v>
      </c>
      <c r="BL177" s="75" cm="1">
        <f t="array" ref="BL177">IF(INDEX(CapexSalvageMonth,ROW()-152)=BL$3,INDEX(CapexSalvageAmount,ROW()-152),0)</f>
        <v>0</v>
      </c>
      <c r="BM177" s="75" cm="1">
        <f t="array" ref="BM177">IF(INDEX(CapexSalvageMonth,ROW()-152)=BM$3,INDEX(CapexSalvageAmount,ROW()-152),0)</f>
        <v>0</v>
      </c>
      <c r="BN177" s="75" cm="1">
        <f t="array" ref="BN177">IF(INDEX(CapexSalvageMonth,ROW()-152)=BN$3,INDEX(CapexSalvageAmount,ROW()-152),0)</f>
        <v>0</v>
      </c>
      <c r="BO177" s="75" cm="1">
        <f t="array" ref="BO177">IF(INDEX(CapexSalvageMonth,ROW()-152)=BO$3,INDEX(CapexSalvageAmount,ROW()-152),0)</f>
        <v>0</v>
      </c>
      <c r="BP177" s="75" cm="1">
        <f t="array" ref="BP177">IF(INDEX(CapexSalvageMonth,ROW()-152)=BP$3,INDEX(CapexSalvageAmount,ROW()-152),0)</f>
        <v>0</v>
      </c>
      <c r="BQ177" s="75" cm="1">
        <f t="array" ref="BQ177">IF(INDEX(CapexSalvageMonth,ROW()-152)=BQ$3,INDEX(CapexSalvageAmount,ROW()-152),0)</f>
        <v>0</v>
      </c>
      <c r="BR177" s="76" cm="1">
        <f t="array" ref="BR177">IF(INDEX(CapexSalvageMonth,ROW()-152)=BR$3,INDEX(CapexSalvageAmount,ROW()-152),0)</f>
        <v>0</v>
      </c>
    </row>
    <row r="178" spans="1:73" hidden="1" x14ac:dyDescent="0.25">
      <c r="C178" s="64">
        <f t="shared" si="79"/>
        <v>0</v>
      </c>
      <c r="E178" s="65">
        <f t="shared" si="74"/>
        <v>0</v>
      </c>
      <c r="F178" s="65">
        <f t="shared" si="75"/>
        <v>0</v>
      </c>
      <c r="G178" s="65">
        <f t="shared" si="76"/>
        <v>0</v>
      </c>
      <c r="H178" s="65">
        <f t="shared" si="77"/>
        <v>0</v>
      </c>
      <c r="I178" s="65">
        <f t="shared" si="78"/>
        <v>0</v>
      </c>
      <c r="J178" s="8"/>
      <c r="K178" s="77" cm="1">
        <f t="array" ref="K178">IF(INDEX(CapexSalvageMonth,ROW()-152)=K$3,INDEX(CapexSalvageAmount,ROW()-152),0)</f>
        <v>0</v>
      </c>
      <c r="L178" s="78" cm="1">
        <f t="array" ref="L178">IF(INDEX(CapexSalvageMonth,ROW()-152)=L$3,INDEX(CapexSalvageAmount,ROW()-152),0)</f>
        <v>0</v>
      </c>
      <c r="M178" s="78" cm="1">
        <f t="array" ref="M178">IF(INDEX(CapexSalvageMonth,ROW()-152)=M$3,INDEX(CapexSalvageAmount,ROW()-152),0)</f>
        <v>0</v>
      </c>
      <c r="N178" s="78" cm="1">
        <f t="array" ref="N178">IF(INDEX(CapexSalvageMonth,ROW()-152)=N$3,INDEX(CapexSalvageAmount,ROW()-152),0)</f>
        <v>0</v>
      </c>
      <c r="O178" s="78" cm="1">
        <f t="array" ref="O178">IF(INDEX(CapexSalvageMonth,ROW()-152)=O$3,INDEX(CapexSalvageAmount,ROW()-152),0)</f>
        <v>0</v>
      </c>
      <c r="P178" s="78" cm="1">
        <f t="array" ref="P178">IF(INDEX(CapexSalvageMonth,ROW()-152)=P$3,INDEX(CapexSalvageAmount,ROW()-152),0)</f>
        <v>0</v>
      </c>
      <c r="Q178" s="78" cm="1">
        <f t="array" ref="Q178">IF(INDEX(CapexSalvageMonth,ROW()-152)=Q$3,INDEX(CapexSalvageAmount,ROW()-152),0)</f>
        <v>0</v>
      </c>
      <c r="R178" s="78" cm="1">
        <f t="array" ref="R178">IF(INDEX(CapexSalvageMonth,ROW()-152)=R$3,INDEX(CapexSalvageAmount,ROW()-152),0)</f>
        <v>0</v>
      </c>
      <c r="S178" s="78" cm="1">
        <f t="array" ref="S178">IF(INDEX(CapexSalvageMonth,ROW()-152)=S$3,INDEX(CapexSalvageAmount,ROW()-152),0)</f>
        <v>0</v>
      </c>
      <c r="T178" s="78" cm="1">
        <f t="array" ref="T178">IF(INDEX(CapexSalvageMonth,ROW()-152)=T$3,INDEX(CapexSalvageAmount,ROW()-152),0)</f>
        <v>0</v>
      </c>
      <c r="U178" s="79" cm="1">
        <f t="array" ref="U178">IF(INDEX(CapexSalvageMonth,ROW()-152)=U$3,INDEX(CapexSalvageAmount,ROW()-152),0)</f>
        <v>0</v>
      </c>
      <c r="V178" s="80" cm="1">
        <f t="array" ref="V178">IF(INDEX(CapexSalvageMonth,ROW()-152)=V$3,INDEX(CapexSalvageAmount,ROW()-152),0)</f>
        <v>0</v>
      </c>
      <c r="W178" s="77" cm="1">
        <f t="array" ref="W178">IF(INDEX(CapexSalvageMonth,ROW()-152)=W$3,INDEX(CapexSalvageAmount,ROW()-152),0)</f>
        <v>0</v>
      </c>
      <c r="X178" s="78" cm="1">
        <f t="array" ref="X178">IF(INDEX(CapexSalvageMonth,ROW()-152)=X$3,INDEX(CapexSalvageAmount,ROW()-152),0)</f>
        <v>0</v>
      </c>
      <c r="Y178" s="78" cm="1">
        <f t="array" ref="Y178">IF(INDEX(CapexSalvageMonth,ROW()-152)=Y$3,INDEX(CapexSalvageAmount,ROW()-152),0)</f>
        <v>0</v>
      </c>
      <c r="Z178" s="78" cm="1">
        <f t="array" ref="Z178">IF(INDEX(CapexSalvageMonth,ROW()-152)=Z$3,INDEX(CapexSalvageAmount,ROW()-152),0)</f>
        <v>0</v>
      </c>
      <c r="AA178" s="78" cm="1">
        <f t="array" ref="AA178">IF(INDEX(CapexSalvageMonth,ROW()-152)=AA$3,INDEX(CapexSalvageAmount,ROW()-152),0)</f>
        <v>0</v>
      </c>
      <c r="AB178" s="78" cm="1">
        <f t="array" ref="AB178">IF(INDEX(CapexSalvageMonth,ROW()-152)=AB$3,INDEX(CapexSalvageAmount,ROW()-152),0)</f>
        <v>0</v>
      </c>
      <c r="AC178" s="78" cm="1">
        <f t="array" ref="AC178">IF(INDEX(CapexSalvageMonth,ROW()-152)=AC$3,INDEX(CapexSalvageAmount,ROW()-152),0)</f>
        <v>0</v>
      </c>
      <c r="AD178" s="78" cm="1">
        <f t="array" ref="AD178">IF(INDEX(CapexSalvageMonth,ROW()-152)=AD$3,INDEX(CapexSalvageAmount,ROW()-152),0)</f>
        <v>0</v>
      </c>
      <c r="AE178" s="78" cm="1">
        <f t="array" ref="AE178">IF(INDEX(CapexSalvageMonth,ROW()-152)=AE$3,INDEX(CapexSalvageAmount,ROW()-152),0)</f>
        <v>0</v>
      </c>
      <c r="AF178" s="78" cm="1">
        <f t="array" ref="AF178">IF(INDEX(CapexSalvageMonth,ROW()-152)=AF$3,INDEX(CapexSalvageAmount,ROW()-152),0)</f>
        <v>0</v>
      </c>
      <c r="AG178" s="78" cm="1">
        <f t="array" ref="AG178">IF(INDEX(CapexSalvageMonth,ROW()-152)=AG$3,INDEX(CapexSalvageAmount,ROW()-152),0)</f>
        <v>0</v>
      </c>
      <c r="AH178" s="80" cm="1">
        <f t="array" ref="AH178">IF(INDEX(CapexSalvageMonth,ROW()-152)=AH$3,INDEX(CapexSalvageAmount,ROW()-152),0)</f>
        <v>0</v>
      </c>
      <c r="AI178" s="77" cm="1">
        <f t="array" ref="AI178">IF(INDEX(CapexSalvageMonth,ROW()-152)=AI$3,INDEX(CapexSalvageAmount,ROW()-152),0)</f>
        <v>0</v>
      </c>
      <c r="AJ178" s="78" cm="1">
        <f t="array" ref="AJ178">IF(INDEX(CapexSalvageMonth,ROW()-152)=AJ$3,INDEX(CapexSalvageAmount,ROW()-152),0)</f>
        <v>0</v>
      </c>
      <c r="AK178" s="78" cm="1">
        <f t="array" ref="AK178">IF(INDEX(CapexSalvageMonth,ROW()-152)=AK$3,INDEX(CapexSalvageAmount,ROW()-152),0)</f>
        <v>0</v>
      </c>
      <c r="AL178" s="78" cm="1">
        <f t="array" ref="AL178">IF(INDEX(CapexSalvageMonth,ROW()-152)=AL$3,INDEX(CapexSalvageAmount,ROW()-152),0)</f>
        <v>0</v>
      </c>
      <c r="AM178" s="78" cm="1">
        <f t="array" ref="AM178">IF(INDEX(CapexSalvageMonth,ROW()-152)=AM$3,INDEX(CapexSalvageAmount,ROW()-152),0)</f>
        <v>0</v>
      </c>
      <c r="AN178" s="78" cm="1">
        <f t="array" ref="AN178">IF(INDEX(CapexSalvageMonth,ROW()-152)=AN$3,INDEX(CapexSalvageAmount,ROW()-152),0)</f>
        <v>0</v>
      </c>
      <c r="AO178" s="78" cm="1">
        <f t="array" ref="AO178">IF(INDEX(CapexSalvageMonth,ROW()-152)=AO$3,INDEX(CapexSalvageAmount,ROW()-152),0)</f>
        <v>0</v>
      </c>
      <c r="AP178" s="78" cm="1">
        <f t="array" ref="AP178">IF(INDEX(CapexSalvageMonth,ROW()-152)=AP$3,INDEX(CapexSalvageAmount,ROW()-152),0)</f>
        <v>0</v>
      </c>
      <c r="AQ178" s="78" cm="1">
        <f t="array" ref="AQ178">IF(INDEX(CapexSalvageMonth,ROW()-152)=AQ$3,INDEX(CapexSalvageAmount,ROW()-152),0)</f>
        <v>0</v>
      </c>
      <c r="AR178" s="78" cm="1">
        <f t="array" ref="AR178">IF(INDEX(CapexSalvageMonth,ROW()-152)=AR$3,INDEX(CapexSalvageAmount,ROW()-152),0)</f>
        <v>0</v>
      </c>
      <c r="AS178" s="78" cm="1">
        <f t="array" ref="AS178">IF(INDEX(CapexSalvageMonth,ROW()-152)=AS$3,INDEX(CapexSalvageAmount,ROW()-152),0)</f>
        <v>0</v>
      </c>
      <c r="AT178" s="80" cm="1">
        <f t="array" ref="AT178">IF(INDEX(CapexSalvageMonth,ROW()-152)=AT$3,INDEX(CapexSalvageAmount,ROW()-152),0)</f>
        <v>0</v>
      </c>
      <c r="AU178" s="77" cm="1">
        <f t="array" ref="AU178">IF(INDEX(CapexSalvageMonth,ROW()-152)=AU$3,INDEX(CapexSalvageAmount,ROW()-152),0)</f>
        <v>0</v>
      </c>
      <c r="AV178" s="78" cm="1">
        <f t="array" ref="AV178">IF(INDEX(CapexSalvageMonth,ROW()-152)=AV$3,INDEX(CapexSalvageAmount,ROW()-152),0)</f>
        <v>0</v>
      </c>
      <c r="AW178" s="78" cm="1">
        <f t="array" ref="AW178">IF(INDEX(CapexSalvageMonth,ROW()-152)=AW$3,INDEX(CapexSalvageAmount,ROW()-152),0)</f>
        <v>0</v>
      </c>
      <c r="AX178" s="78" cm="1">
        <f t="array" ref="AX178">IF(INDEX(CapexSalvageMonth,ROW()-152)=AX$3,INDEX(CapexSalvageAmount,ROW()-152),0)</f>
        <v>0</v>
      </c>
      <c r="AY178" s="78" cm="1">
        <f t="array" ref="AY178">IF(INDEX(CapexSalvageMonth,ROW()-152)=AY$3,INDEX(CapexSalvageAmount,ROW()-152),0)</f>
        <v>0</v>
      </c>
      <c r="AZ178" s="78" cm="1">
        <f t="array" ref="AZ178">IF(INDEX(CapexSalvageMonth,ROW()-152)=AZ$3,INDEX(CapexSalvageAmount,ROW()-152),0)</f>
        <v>0</v>
      </c>
      <c r="BA178" s="78" cm="1">
        <f t="array" ref="BA178">IF(INDEX(CapexSalvageMonth,ROW()-152)=BA$3,INDEX(CapexSalvageAmount,ROW()-152),0)</f>
        <v>0</v>
      </c>
      <c r="BB178" s="78" cm="1">
        <f t="array" ref="BB178">IF(INDEX(CapexSalvageMonth,ROW()-152)=BB$3,INDEX(CapexSalvageAmount,ROW()-152),0)</f>
        <v>0</v>
      </c>
      <c r="BC178" s="78" cm="1">
        <f t="array" ref="BC178">IF(INDEX(CapexSalvageMonth,ROW()-152)=BC$3,INDEX(CapexSalvageAmount,ROW()-152),0)</f>
        <v>0</v>
      </c>
      <c r="BD178" s="78" cm="1">
        <f t="array" ref="BD178">IF(INDEX(CapexSalvageMonth,ROW()-152)=BD$3,INDEX(CapexSalvageAmount,ROW()-152),0)</f>
        <v>0</v>
      </c>
      <c r="BE178" s="78" cm="1">
        <f t="array" ref="BE178">IF(INDEX(CapexSalvageMonth,ROW()-152)=BE$3,INDEX(CapexSalvageAmount,ROW()-152),0)</f>
        <v>0</v>
      </c>
      <c r="BF178" s="80" cm="1">
        <f t="array" ref="BF178">IF(INDEX(CapexSalvageMonth,ROW()-152)=BF$3,INDEX(CapexSalvageAmount,ROW()-152),0)</f>
        <v>0</v>
      </c>
      <c r="BG178" s="77" cm="1">
        <f t="array" ref="BG178">IF(INDEX(CapexSalvageMonth,ROW()-152)=BG$3,INDEX(CapexSalvageAmount,ROW()-152),0)</f>
        <v>0</v>
      </c>
      <c r="BH178" s="78" cm="1">
        <f t="array" ref="BH178">IF(INDEX(CapexSalvageMonth,ROW()-152)=BH$3,INDEX(CapexSalvageAmount,ROW()-152),0)</f>
        <v>0</v>
      </c>
      <c r="BI178" s="78" cm="1">
        <f t="array" ref="BI178">IF(INDEX(CapexSalvageMonth,ROW()-152)=BI$3,INDEX(CapexSalvageAmount,ROW()-152),0)</f>
        <v>0</v>
      </c>
      <c r="BJ178" s="78" cm="1">
        <f t="array" ref="BJ178">IF(INDEX(CapexSalvageMonth,ROW()-152)=BJ$3,INDEX(CapexSalvageAmount,ROW()-152),0)</f>
        <v>0</v>
      </c>
      <c r="BK178" s="78" cm="1">
        <f t="array" ref="BK178">IF(INDEX(CapexSalvageMonth,ROW()-152)=BK$3,INDEX(CapexSalvageAmount,ROW()-152),0)</f>
        <v>0</v>
      </c>
      <c r="BL178" s="78" cm="1">
        <f t="array" ref="BL178">IF(INDEX(CapexSalvageMonth,ROW()-152)=BL$3,INDEX(CapexSalvageAmount,ROW()-152),0)</f>
        <v>0</v>
      </c>
      <c r="BM178" s="78" cm="1">
        <f t="array" ref="BM178">IF(INDEX(CapexSalvageMonth,ROW()-152)=BM$3,INDEX(CapexSalvageAmount,ROW()-152),0)</f>
        <v>0</v>
      </c>
      <c r="BN178" s="78" cm="1">
        <f t="array" ref="BN178">IF(INDEX(CapexSalvageMonth,ROW()-152)=BN$3,INDEX(CapexSalvageAmount,ROW()-152),0)</f>
        <v>0</v>
      </c>
      <c r="BO178" s="78" cm="1">
        <f t="array" ref="BO178">IF(INDEX(CapexSalvageMonth,ROW()-152)=BO$3,INDEX(CapexSalvageAmount,ROW()-152),0)</f>
        <v>0</v>
      </c>
      <c r="BP178" s="78" cm="1">
        <f t="array" ref="BP178">IF(INDEX(CapexSalvageMonth,ROW()-152)=BP$3,INDEX(CapexSalvageAmount,ROW()-152),0)</f>
        <v>0</v>
      </c>
      <c r="BQ178" s="78" cm="1">
        <f t="array" ref="BQ178">IF(INDEX(CapexSalvageMonth,ROW()-152)=BQ$3,INDEX(CapexSalvageAmount,ROW()-152),0)</f>
        <v>0</v>
      </c>
      <c r="BR178" s="80" cm="1">
        <f t="array" ref="BR178">IF(INDEX(CapexSalvageMonth,ROW()-152)=BR$3,INDEX(CapexSalvageAmount,ROW()-152),0)</f>
        <v>0</v>
      </c>
    </row>
    <row r="179" spans="1:73" s="10" customFormat="1" hidden="1" x14ac:dyDescent="0.25">
      <c r="A179" s="246"/>
      <c r="B179" s="246"/>
      <c r="C179" s="9" t="s">
        <v>58</v>
      </c>
      <c r="D179" s="8"/>
      <c r="E179" s="9"/>
      <c r="F179" s="9"/>
      <c r="G179" s="9"/>
      <c r="H179" s="9"/>
      <c r="I179" s="9"/>
      <c r="J179" s="7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9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9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9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9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9"/>
    </row>
    <row r="180" spans="1:73" x14ac:dyDescent="0.25">
      <c r="C180" s="203" t="s">
        <v>150</v>
      </c>
      <c r="D180" s="8"/>
      <c r="E180" s="189">
        <f t="shared" si="74"/>
        <v>0</v>
      </c>
      <c r="F180" s="189">
        <f t="shared" si="75"/>
        <v>0</v>
      </c>
      <c r="G180" s="189">
        <f t="shared" si="76"/>
        <v>0</v>
      </c>
      <c r="H180" s="189">
        <f t="shared" si="77"/>
        <v>0</v>
      </c>
      <c r="I180" s="189">
        <f t="shared" si="78"/>
        <v>0</v>
      </c>
      <c r="J180" s="154"/>
      <c r="K180" s="10">
        <f>SUMIF(CapexCategory,$C180,K$153:K$178)</f>
        <v>0</v>
      </c>
      <c r="L180" s="105">
        <f t="shared" ref="L180:AQ180" si="80">SUMIFS(L$153:L$178,CapexCategory,$C180,CapexBuyMonth,L$3)</f>
        <v>0</v>
      </c>
      <c r="M180" s="105">
        <f t="shared" si="80"/>
        <v>0</v>
      </c>
      <c r="N180" s="105">
        <f t="shared" si="80"/>
        <v>0</v>
      </c>
      <c r="O180" s="105">
        <f t="shared" si="80"/>
        <v>0</v>
      </c>
      <c r="P180" s="105">
        <f t="shared" si="80"/>
        <v>0</v>
      </c>
      <c r="Q180" s="105">
        <f t="shared" si="80"/>
        <v>0</v>
      </c>
      <c r="R180" s="105">
        <f t="shared" si="80"/>
        <v>0</v>
      </c>
      <c r="S180" s="105">
        <f t="shared" si="80"/>
        <v>0</v>
      </c>
      <c r="T180" s="105">
        <f t="shared" si="80"/>
        <v>0</v>
      </c>
      <c r="U180" s="105">
        <f t="shared" si="80"/>
        <v>0</v>
      </c>
      <c r="V180" s="189">
        <f t="shared" si="80"/>
        <v>0</v>
      </c>
      <c r="W180" s="10">
        <f t="shared" si="80"/>
        <v>0</v>
      </c>
      <c r="X180" s="105">
        <f t="shared" si="80"/>
        <v>0</v>
      </c>
      <c r="Y180" s="105">
        <f t="shared" si="80"/>
        <v>0</v>
      </c>
      <c r="Z180" s="105">
        <f t="shared" si="80"/>
        <v>0</v>
      </c>
      <c r="AA180" s="105">
        <f t="shared" si="80"/>
        <v>0</v>
      </c>
      <c r="AB180" s="105">
        <f t="shared" si="80"/>
        <v>0</v>
      </c>
      <c r="AC180" s="105">
        <f t="shared" si="80"/>
        <v>0</v>
      </c>
      <c r="AD180" s="105">
        <f t="shared" si="80"/>
        <v>0</v>
      </c>
      <c r="AE180" s="105">
        <f t="shared" si="80"/>
        <v>0</v>
      </c>
      <c r="AF180" s="105">
        <f t="shared" si="80"/>
        <v>0</v>
      </c>
      <c r="AG180" s="105">
        <f t="shared" si="80"/>
        <v>0</v>
      </c>
      <c r="AH180" s="189">
        <f t="shared" si="80"/>
        <v>0</v>
      </c>
      <c r="AI180" s="10">
        <f t="shared" si="80"/>
        <v>0</v>
      </c>
      <c r="AJ180" s="105">
        <f t="shared" si="80"/>
        <v>0</v>
      </c>
      <c r="AK180" s="105">
        <f t="shared" si="80"/>
        <v>0</v>
      </c>
      <c r="AL180" s="105">
        <f t="shared" si="80"/>
        <v>0</v>
      </c>
      <c r="AM180" s="105">
        <f t="shared" si="80"/>
        <v>0</v>
      </c>
      <c r="AN180" s="105">
        <f t="shared" si="80"/>
        <v>0</v>
      </c>
      <c r="AO180" s="105">
        <f t="shared" si="80"/>
        <v>0</v>
      </c>
      <c r="AP180" s="105">
        <f t="shared" si="80"/>
        <v>0</v>
      </c>
      <c r="AQ180" s="105">
        <f t="shared" si="80"/>
        <v>0</v>
      </c>
      <c r="AR180" s="105">
        <f t="shared" ref="AR180:BR180" si="81">SUMIFS(AR$153:AR$178,CapexCategory,$C180,CapexBuyMonth,AR$3)</f>
        <v>0</v>
      </c>
      <c r="AS180" s="105">
        <f t="shared" si="81"/>
        <v>0</v>
      </c>
      <c r="AT180" s="189">
        <f t="shared" si="81"/>
        <v>0</v>
      </c>
      <c r="AU180" s="10">
        <f t="shared" si="81"/>
        <v>0</v>
      </c>
      <c r="AV180" s="105">
        <f t="shared" si="81"/>
        <v>0</v>
      </c>
      <c r="AW180" s="105">
        <f t="shared" si="81"/>
        <v>0</v>
      </c>
      <c r="AX180" s="105">
        <f t="shared" si="81"/>
        <v>0</v>
      </c>
      <c r="AY180" s="105">
        <f t="shared" si="81"/>
        <v>0</v>
      </c>
      <c r="AZ180" s="105">
        <f t="shared" si="81"/>
        <v>0</v>
      </c>
      <c r="BA180" s="105">
        <f t="shared" si="81"/>
        <v>0</v>
      </c>
      <c r="BB180" s="105">
        <f t="shared" si="81"/>
        <v>0</v>
      </c>
      <c r="BC180" s="105">
        <f t="shared" si="81"/>
        <v>0</v>
      </c>
      <c r="BD180" s="105">
        <f t="shared" si="81"/>
        <v>0</v>
      </c>
      <c r="BE180" s="105">
        <f t="shared" si="81"/>
        <v>0</v>
      </c>
      <c r="BF180" s="189">
        <f t="shared" si="81"/>
        <v>0</v>
      </c>
      <c r="BG180" s="10">
        <f t="shared" si="81"/>
        <v>0</v>
      </c>
      <c r="BH180" s="105">
        <f t="shared" si="81"/>
        <v>0</v>
      </c>
      <c r="BI180" s="105">
        <f t="shared" si="81"/>
        <v>0</v>
      </c>
      <c r="BJ180" s="105">
        <f t="shared" si="81"/>
        <v>0</v>
      </c>
      <c r="BK180" s="105">
        <f t="shared" si="81"/>
        <v>0</v>
      </c>
      <c r="BL180" s="105">
        <f t="shared" si="81"/>
        <v>0</v>
      </c>
      <c r="BM180" s="105">
        <f t="shared" si="81"/>
        <v>0</v>
      </c>
      <c r="BN180" s="105">
        <f t="shared" si="81"/>
        <v>0</v>
      </c>
      <c r="BO180" s="105">
        <f t="shared" si="81"/>
        <v>0</v>
      </c>
      <c r="BP180" s="105">
        <f t="shared" si="81"/>
        <v>0</v>
      </c>
      <c r="BQ180" s="105">
        <f t="shared" si="81"/>
        <v>0</v>
      </c>
      <c r="BR180" s="189">
        <f t="shared" si="81"/>
        <v>0</v>
      </c>
    </row>
    <row r="181" spans="1:73" x14ac:dyDescent="0.25">
      <c r="C181" s="203" t="s">
        <v>153</v>
      </c>
      <c r="D181" s="8"/>
      <c r="E181" s="189">
        <f t="shared" si="74"/>
        <v>0</v>
      </c>
      <c r="F181" s="189">
        <f t="shared" si="75"/>
        <v>0</v>
      </c>
      <c r="G181" s="189">
        <f t="shared" si="76"/>
        <v>0</v>
      </c>
      <c r="H181" s="189">
        <f t="shared" si="77"/>
        <v>0</v>
      </c>
      <c r="I181" s="189">
        <f t="shared" si="78"/>
        <v>0</v>
      </c>
      <c r="J181" s="154"/>
      <c r="K181" s="10">
        <f>SUMIF(CapexCategory,$C181,K$153:K$178)</f>
        <v>0</v>
      </c>
      <c r="L181" s="105">
        <f t="shared" ref="L181:U184" si="82">SUMIF(CapexCategory,$C181,L$153:L$178)</f>
        <v>0</v>
      </c>
      <c r="M181" s="105">
        <f t="shared" si="82"/>
        <v>0</v>
      </c>
      <c r="N181" s="105">
        <f t="shared" si="82"/>
        <v>0</v>
      </c>
      <c r="O181" s="105">
        <f t="shared" si="82"/>
        <v>0</v>
      </c>
      <c r="P181" s="105">
        <f t="shared" si="82"/>
        <v>0</v>
      </c>
      <c r="Q181" s="105">
        <f t="shared" si="82"/>
        <v>0</v>
      </c>
      <c r="R181" s="105">
        <f t="shared" si="82"/>
        <v>0</v>
      </c>
      <c r="S181" s="105">
        <f t="shared" si="82"/>
        <v>0</v>
      </c>
      <c r="T181" s="105">
        <f t="shared" si="82"/>
        <v>0</v>
      </c>
      <c r="U181" s="105">
        <f t="shared" si="82"/>
        <v>0</v>
      </c>
      <c r="V181" s="189">
        <f t="shared" ref="V181:AE184" si="83">SUMIF(CapexCategory,$C181,V$153:V$178)</f>
        <v>0</v>
      </c>
      <c r="W181" s="10">
        <f t="shared" si="83"/>
        <v>0</v>
      </c>
      <c r="X181" s="105">
        <f t="shared" si="83"/>
        <v>0</v>
      </c>
      <c r="Y181" s="105">
        <f t="shared" si="83"/>
        <v>0</v>
      </c>
      <c r="Z181" s="105">
        <f t="shared" si="83"/>
        <v>0</v>
      </c>
      <c r="AA181" s="105">
        <f t="shared" si="83"/>
        <v>0</v>
      </c>
      <c r="AB181" s="105">
        <f t="shared" si="83"/>
        <v>0</v>
      </c>
      <c r="AC181" s="105">
        <f t="shared" si="83"/>
        <v>0</v>
      </c>
      <c r="AD181" s="105">
        <f t="shared" si="83"/>
        <v>0</v>
      </c>
      <c r="AE181" s="105">
        <f t="shared" si="83"/>
        <v>0</v>
      </c>
      <c r="AF181" s="105">
        <f t="shared" ref="AF181:AO184" si="84">SUMIF(CapexCategory,$C181,AF$153:AF$178)</f>
        <v>0</v>
      </c>
      <c r="AG181" s="105">
        <f t="shared" si="84"/>
        <v>0</v>
      </c>
      <c r="AH181" s="189">
        <f t="shared" si="84"/>
        <v>0</v>
      </c>
      <c r="AI181" s="10">
        <f t="shared" si="84"/>
        <v>0</v>
      </c>
      <c r="AJ181" s="105">
        <f t="shared" si="84"/>
        <v>0</v>
      </c>
      <c r="AK181" s="105">
        <f t="shared" si="84"/>
        <v>0</v>
      </c>
      <c r="AL181" s="105">
        <f t="shared" si="84"/>
        <v>0</v>
      </c>
      <c r="AM181" s="105">
        <f t="shared" si="84"/>
        <v>0</v>
      </c>
      <c r="AN181" s="105">
        <f t="shared" si="84"/>
        <v>0</v>
      </c>
      <c r="AO181" s="105">
        <f t="shared" si="84"/>
        <v>0</v>
      </c>
      <c r="AP181" s="105">
        <f t="shared" ref="AP181:AY184" si="85">SUMIF(CapexCategory,$C181,AP$153:AP$178)</f>
        <v>0</v>
      </c>
      <c r="AQ181" s="105">
        <f t="shared" si="85"/>
        <v>0</v>
      </c>
      <c r="AR181" s="105">
        <f t="shared" si="85"/>
        <v>0</v>
      </c>
      <c r="AS181" s="105">
        <f t="shared" si="85"/>
        <v>0</v>
      </c>
      <c r="AT181" s="189">
        <f t="shared" si="85"/>
        <v>0</v>
      </c>
      <c r="AU181" s="10">
        <f t="shared" si="85"/>
        <v>0</v>
      </c>
      <c r="AV181" s="105">
        <f t="shared" si="85"/>
        <v>0</v>
      </c>
      <c r="AW181" s="105">
        <f t="shared" si="85"/>
        <v>0</v>
      </c>
      <c r="AX181" s="105">
        <f t="shared" si="85"/>
        <v>0</v>
      </c>
      <c r="AY181" s="105">
        <f t="shared" si="85"/>
        <v>0</v>
      </c>
      <c r="AZ181" s="105">
        <f t="shared" ref="AZ181:BI184" si="86">SUMIF(CapexCategory,$C181,AZ$153:AZ$178)</f>
        <v>0</v>
      </c>
      <c r="BA181" s="105">
        <f t="shared" si="86"/>
        <v>0</v>
      </c>
      <c r="BB181" s="105">
        <f t="shared" si="86"/>
        <v>0</v>
      </c>
      <c r="BC181" s="105">
        <f t="shared" si="86"/>
        <v>0</v>
      </c>
      <c r="BD181" s="105">
        <f t="shared" si="86"/>
        <v>0</v>
      </c>
      <c r="BE181" s="105">
        <f t="shared" si="86"/>
        <v>0</v>
      </c>
      <c r="BF181" s="189">
        <f t="shared" si="86"/>
        <v>0</v>
      </c>
      <c r="BG181" s="10">
        <f t="shared" si="86"/>
        <v>0</v>
      </c>
      <c r="BH181" s="105">
        <f t="shared" si="86"/>
        <v>0</v>
      </c>
      <c r="BI181" s="105">
        <f t="shared" si="86"/>
        <v>0</v>
      </c>
      <c r="BJ181" s="105">
        <f t="shared" ref="BJ181:BR184" si="87">SUMIF(CapexCategory,$C181,BJ$153:BJ$178)</f>
        <v>0</v>
      </c>
      <c r="BK181" s="105">
        <f t="shared" si="87"/>
        <v>0</v>
      </c>
      <c r="BL181" s="105">
        <f t="shared" si="87"/>
        <v>0</v>
      </c>
      <c r="BM181" s="105">
        <f t="shared" si="87"/>
        <v>0</v>
      </c>
      <c r="BN181" s="105">
        <f t="shared" si="87"/>
        <v>0</v>
      </c>
      <c r="BO181" s="105">
        <f t="shared" si="87"/>
        <v>0</v>
      </c>
      <c r="BP181" s="105">
        <f t="shared" si="87"/>
        <v>0</v>
      </c>
      <c r="BQ181" s="105">
        <f t="shared" si="87"/>
        <v>0</v>
      </c>
      <c r="BR181" s="189">
        <f t="shared" si="87"/>
        <v>0</v>
      </c>
    </row>
    <row r="182" spans="1:73" x14ac:dyDescent="0.25">
      <c r="C182" s="203" t="s">
        <v>151</v>
      </c>
      <c r="D182" s="8"/>
      <c r="E182" s="189">
        <f t="shared" si="74"/>
        <v>0</v>
      </c>
      <c r="F182" s="189">
        <f t="shared" si="75"/>
        <v>0</v>
      </c>
      <c r="G182" s="189">
        <f t="shared" si="76"/>
        <v>0</v>
      </c>
      <c r="H182" s="189">
        <f t="shared" si="77"/>
        <v>0</v>
      </c>
      <c r="I182" s="189">
        <f t="shared" si="78"/>
        <v>0</v>
      </c>
      <c r="J182" s="154"/>
      <c r="K182" s="10">
        <f>SUMIF(CapexCategory,$C182,K$153:K$178)</f>
        <v>0</v>
      </c>
      <c r="L182" s="105">
        <f t="shared" si="82"/>
        <v>0</v>
      </c>
      <c r="M182" s="105">
        <f t="shared" si="82"/>
        <v>0</v>
      </c>
      <c r="N182" s="105">
        <f t="shared" si="82"/>
        <v>0</v>
      </c>
      <c r="O182" s="105">
        <f t="shared" si="82"/>
        <v>0</v>
      </c>
      <c r="P182" s="105">
        <f t="shared" si="82"/>
        <v>0</v>
      </c>
      <c r="Q182" s="105">
        <f t="shared" si="82"/>
        <v>0</v>
      </c>
      <c r="R182" s="105">
        <f t="shared" si="82"/>
        <v>0</v>
      </c>
      <c r="S182" s="105">
        <f t="shared" si="82"/>
        <v>0</v>
      </c>
      <c r="T182" s="105">
        <f t="shared" si="82"/>
        <v>0</v>
      </c>
      <c r="U182" s="105">
        <f t="shared" si="82"/>
        <v>0</v>
      </c>
      <c r="V182" s="189">
        <f t="shared" si="83"/>
        <v>0</v>
      </c>
      <c r="W182" s="10">
        <f t="shared" si="83"/>
        <v>0</v>
      </c>
      <c r="X182" s="105">
        <f t="shared" si="83"/>
        <v>0</v>
      </c>
      <c r="Y182" s="105">
        <f t="shared" si="83"/>
        <v>0</v>
      </c>
      <c r="Z182" s="105">
        <f t="shared" si="83"/>
        <v>0</v>
      </c>
      <c r="AA182" s="105">
        <f t="shared" si="83"/>
        <v>0</v>
      </c>
      <c r="AB182" s="105">
        <f t="shared" si="83"/>
        <v>0</v>
      </c>
      <c r="AC182" s="105">
        <f t="shared" si="83"/>
        <v>0</v>
      </c>
      <c r="AD182" s="105">
        <f t="shared" si="83"/>
        <v>0</v>
      </c>
      <c r="AE182" s="105">
        <f t="shared" si="83"/>
        <v>0</v>
      </c>
      <c r="AF182" s="105">
        <f t="shared" si="84"/>
        <v>0</v>
      </c>
      <c r="AG182" s="105">
        <f t="shared" si="84"/>
        <v>0</v>
      </c>
      <c r="AH182" s="189">
        <f t="shared" si="84"/>
        <v>0</v>
      </c>
      <c r="AI182" s="10">
        <f t="shared" si="84"/>
        <v>0</v>
      </c>
      <c r="AJ182" s="105">
        <f t="shared" si="84"/>
        <v>0</v>
      </c>
      <c r="AK182" s="105">
        <f t="shared" si="84"/>
        <v>0</v>
      </c>
      <c r="AL182" s="105">
        <f t="shared" si="84"/>
        <v>0</v>
      </c>
      <c r="AM182" s="105">
        <f t="shared" si="84"/>
        <v>0</v>
      </c>
      <c r="AN182" s="105">
        <f t="shared" si="84"/>
        <v>0</v>
      </c>
      <c r="AO182" s="105">
        <f t="shared" si="84"/>
        <v>0</v>
      </c>
      <c r="AP182" s="105">
        <f t="shared" si="85"/>
        <v>0</v>
      </c>
      <c r="AQ182" s="105">
        <f t="shared" si="85"/>
        <v>0</v>
      </c>
      <c r="AR182" s="105">
        <f t="shared" si="85"/>
        <v>0</v>
      </c>
      <c r="AS182" s="105">
        <f t="shared" si="85"/>
        <v>0</v>
      </c>
      <c r="AT182" s="189">
        <f t="shared" si="85"/>
        <v>0</v>
      </c>
      <c r="AU182" s="10">
        <f t="shared" si="85"/>
        <v>0</v>
      </c>
      <c r="AV182" s="105">
        <f t="shared" si="85"/>
        <v>0</v>
      </c>
      <c r="AW182" s="105">
        <f t="shared" si="85"/>
        <v>0</v>
      </c>
      <c r="AX182" s="105">
        <f t="shared" si="85"/>
        <v>0</v>
      </c>
      <c r="AY182" s="105">
        <f t="shared" si="85"/>
        <v>0</v>
      </c>
      <c r="AZ182" s="105">
        <f t="shared" si="86"/>
        <v>0</v>
      </c>
      <c r="BA182" s="105">
        <f t="shared" si="86"/>
        <v>0</v>
      </c>
      <c r="BB182" s="105">
        <f t="shared" si="86"/>
        <v>0</v>
      </c>
      <c r="BC182" s="105">
        <f t="shared" si="86"/>
        <v>0</v>
      </c>
      <c r="BD182" s="105">
        <f t="shared" si="86"/>
        <v>0</v>
      </c>
      <c r="BE182" s="105">
        <f t="shared" si="86"/>
        <v>0</v>
      </c>
      <c r="BF182" s="189">
        <f t="shared" si="86"/>
        <v>0</v>
      </c>
      <c r="BG182" s="10">
        <f t="shared" si="86"/>
        <v>0</v>
      </c>
      <c r="BH182" s="105">
        <f t="shared" si="86"/>
        <v>0</v>
      </c>
      <c r="BI182" s="105">
        <f t="shared" si="86"/>
        <v>0</v>
      </c>
      <c r="BJ182" s="105">
        <f t="shared" si="87"/>
        <v>0</v>
      </c>
      <c r="BK182" s="105">
        <f t="shared" si="87"/>
        <v>0</v>
      </c>
      <c r="BL182" s="105">
        <f t="shared" si="87"/>
        <v>0</v>
      </c>
      <c r="BM182" s="105">
        <f t="shared" si="87"/>
        <v>0</v>
      </c>
      <c r="BN182" s="105">
        <f t="shared" si="87"/>
        <v>0</v>
      </c>
      <c r="BO182" s="105">
        <f t="shared" si="87"/>
        <v>0</v>
      </c>
      <c r="BP182" s="105">
        <f t="shared" si="87"/>
        <v>0</v>
      </c>
      <c r="BQ182" s="105">
        <f t="shared" si="87"/>
        <v>0</v>
      </c>
      <c r="BR182" s="189">
        <f t="shared" si="87"/>
        <v>0</v>
      </c>
    </row>
    <row r="183" spans="1:73" x14ac:dyDescent="0.25">
      <c r="C183" s="203" t="s">
        <v>152</v>
      </c>
      <c r="D183" s="8"/>
      <c r="E183" s="189">
        <f t="shared" si="74"/>
        <v>0</v>
      </c>
      <c r="F183" s="189">
        <f t="shared" si="75"/>
        <v>0</v>
      </c>
      <c r="G183" s="189">
        <f t="shared" si="76"/>
        <v>0</v>
      </c>
      <c r="H183" s="189">
        <f t="shared" si="77"/>
        <v>0</v>
      </c>
      <c r="I183" s="189">
        <f t="shared" si="78"/>
        <v>0</v>
      </c>
      <c r="J183" s="154"/>
      <c r="K183" s="10">
        <f>SUMIF(CapexCategory,$C183,K$153:K$178)</f>
        <v>0</v>
      </c>
      <c r="L183" s="105">
        <f t="shared" si="82"/>
        <v>0</v>
      </c>
      <c r="M183" s="105">
        <f t="shared" si="82"/>
        <v>0</v>
      </c>
      <c r="N183" s="105">
        <f t="shared" si="82"/>
        <v>0</v>
      </c>
      <c r="O183" s="105">
        <f t="shared" si="82"/>
        <v>0</v>
      </c>
      <c r="P183" s="105">
        <f t="shared" si="82"/>
        <v>0</v>
      </c>
      <c r="Q183" s="105">
        <f t="shared" si="82"/>
        <v>0</v>
      </c>
      <c r="R183" s="105">
        <f t="shared" si="82"/>
        <v>0</v>
      </c>
      <c r="S183" s="105">
        <f t="shared" si="82"/>
        <v>0</v>
      </c>
      <c r="T183" s="105">
        <f t="shared" si="82"/>
        <v>0</v>
      </c>
      <c r="U183" s="105">
        <f t="shared" si="82"/>
        <v>0</v>
      </c>
      <c r="V183" s="189">
        <f t="shared" si="83"/>
        <v>0</v>
      </c>
      <c r="W183" s="10">
        <f t="shared" si="83"/>
        <v>0</v>
      </c>
      <c r="X183" s="105">
        <f t="shared" si="83"/>
        <v>0</v>
      </c>
      <c r="Y183" s="105">
        <f t="shared" si="83"/>
        <v>0</v>
      </c>
      <c r="Z183" s="105">
        <f t="shared" si="83"/>
        <v>0</v>
      </c>
      <c r="AA183" s="105">
        <f t="shared" si="83"/>
        <v>0</v>
      </c>
      <c r="AB183" s="105">
        <f t="shared" si="83"/>
        <v>0</v>
      </c>
      <c r="AC183" s="105">
        <f t="shared" si="83"/>
        <v>0</v>
      </c>
      <c r="AD183" s="105">
        <f t="shared" si="83"/>
        <v>0</v>
      </c>
      <c r="AE183" s="105">
        <f t="shared" si="83"/>
        <v>0</v>
      </c>
      <c r="AF183" s="105">
        <f t="shared" si="84"/>
        <v>0</v>
      </c>
      <c r="AG183" s="105">
        <f t="shared" si="84"/>
        <v>0</v>
      </c>
      <c r="AH183" s="189">
        <f t="shared" si="84"/>
        <v>0</v>
      </c>
      <c r="AI183" s="10">
        <f t="shared" si="84"/>
        <v>0</v>
      </c>
      <c r="AJ183" s="105">
        <f t="shared" si="84"/>
        <v>0</v>
      </c>
      <c r="AK183" s="105">
        <f t="shared" si="84"/>
        <v>0</v>
      </c>
      <c r="AL183" s="105">
        <f t="shared" si="84"/>
        <v>0</v>
      </c>
      <c r="AM183" s="105">
        <f t="shared" si="84"/>
        <v>0</v>
      </c>
      <c r="AN183" s="105">
        <f t="shared" si="84"/>
        <v>0</v>
      </c>
      <c r="AO183" s="105">
        <f t="shared" si="84"/>
        <v>0</v>
      </c>
      <c r="AP183" s="105">
        <f t="shared" si="85"/>
        <v>0</v>
      </c>
      <c r="AQ183" s="105">
        <f t="shared" si="85"/>
        <v>0</v>
      </c>
      <c r="AR183" s="105">
        <f t="shared" si="85"/>
        <v>0</v>
      </c>
      <c r="AS183" s="105">
        <f t="shared" si="85"/>
        <v>0</v>
      </c>
      <c r="AT183" s="189">
        <f t="shared" si="85"/>
        <v>0</v>
      </c>
      <c r="AU183" s="10">
        <f t="shared" si="85"/>
        <v>0</v>
      </c>
      <c r="AV183" s="105">
        <f t="shared" si="85"/>
        <v>0</v>
      </c>
      <c r="AW183" s="105">
        <f t="shared" si="85"/>
        <v>0</v>
      </c>
      <c r="AX183" s="105">
        <f t="shared" si="85"/>
        <v>0</v>
      </c>
      <c r="AY183" s="105">
        <f t="shared" si="85"/>
        <v>0</v>
      </c>
      <c r="AZ183" s="105">
        <f t="shared" si="86"/>
        <v>0</v>
      </c>
      <c r="BA183" s="105">
        <f t="shared" si="86"/>
        <v>0</v>
      </c>
      <c r="BB183" s="105">
        <f t="shared" si="86"/>
        <v>0</v>
      </c>
      <c r="BC183" s="105">
        <f t="shared" si="86"/>
        <v>0</v>
      </c>
      <c r="BD183" s="105">
        <f t="shared" si="86"/>
        <v>0</v>
      </c>
      <c r="BE183" s="105">
        <f t="shared" si="86"/>
        <v>0</v>
      </c>
      <c r="BF183" s="189">
        <f t="shared" si="86"/>
        <v>0</v>
      </c>
      <c r="BG183" s="10">
        <f t="shared" si="86"/>
        <v>0</v>
      </c>
      <c r="BH183" s="105">
        <f t="shared" si="86"/>
        <v>0</v>
      </c>
      <c r="BI183" s="105">
        <f t="shared" si="86"/>
        <v>0</v>
      </c>
      <c r="BJ183" s="105">
        <f t="shared" si="87"/>
        <v>0</v>
      </c>
      <c r="BK183" s="105">
        <f t="shared" si="87"/>
        <v>0</v>
      </c>
      <c r="BL183" s="105">
        <f t="shared" si="87"/>
        <v>0</v>
      </c>
      <c r="BM183" s="105">
        <f t="shared" si="87"/>
        <v>0</v>
      </c>
      <c r="BN183" s="105">
        <f t="shared" si="87"/>
        <v>0</v>
      </c>
      <c r="BO183" s="105">
        <f t="shared" si="87"/>
        <v>0</v>
      </c>
      <c r="BP183" s="105">
        <f t="shared" si="87"/>
        <v>0</v>
      </c>
      <c r="BQ183" s="105">
        <f t="shared" si="87"/>
        <v>0</v>
      </c>
      <c r="BR183" s="189">
        <f t="shared" si="87"/>
        <v>0</v>
      </c>
    </row>
    <row r="184" spans="1:73" x14ac:dyDescent="0.25">
      <c r="C184" s="203" t="s">
        <v>15</v>
      </c>
      <c r="D184" s="8"/>
      <c r="E184" s="189">
        <f t="shared" si="74"/>
        <v>0</v>
      </c>
      <c r="F184" s="189">
        <f t="shared" si="75"/>
        <v>0</v>
      </c>
      <c r="G184" s="189">
        <f t="shared" si="76"/>
        <v>0</v>
      </c>
      <c r="H184" s="189">
        <f t="shared" si="77"/>
        <v>0</v>
      </c>
      <c r="I184" s="189">
        <f t="shared" si="78"/>
        <v>800</v>
      </c>
      <c r="J184" s="154"/>
      <c r="K184" s="10">
        <f>SUMIF(CapexCategory,$C184,K$153:K$178)</f>
        <v>0</v>
      </c>
      <c r="L184" s="105">
        <f t="shared" si="82"/>
        <v>0</v>
      </c>
      <c r="M184" s="105">
        <f t="shared" si="82"/>
        <v>0</v>
      </c>
      <c r="N184" s="105">
        <f t="shared" si="82"/>
        <v>0</v>
      </c>
      <c r="O184" s="105">
        <f t="shared" si="82"/>
        <v>0</v>
      </c>
      <c r="P184" s="105">
        <f t="shared" si="82"/>
        <v>0</v>
      </c>
      <c r="Q184" s="105">
        <f t="shared" si="82"/>
        <v>0</v>
      </c>
      <c r="R184" s="105">
        <f t="shared" si="82"/>
        <v>0</v>
      </c>
      <c r="S184" s="105">
        <f t="shared" si="82"/>
        <v>0</v>
      </c>
      <c r="T184" s="105">
        <f t="shared" si="82"/>
        <v>0</v>
      </c>
      <c r="U184" s="105">
        <f t="shared" si="82"/>
        <v>0</v>
      </c>
      <c r="V184" s="189">
        <f t="shared" si="83"/>
        <v>0</v>
      </c>
      <c r="W184" s="10">
        <f t="shared" si="83"/>
        <v>0</v>
      </c>
      <c r="X184" s="105">
        <f t="shared" si="83"/>
        <v>0</v>
      </c>
      <c r="Y184" s="105">
        <f t="shared" si="83"/>
        <v>0</v>
      </c>
      <c r="Z184" s="105">
        <f t="shared" si="83"/>
        <v>0</v>
      </c>
      <c r="AA184" s="105">
        <f t="shared" si="83"/>
        <v>0</v>
      </c>
      <c r="AB184" s="105">
        <f t="shared" si="83"/>
        <v>0</v>
      </c>
      <c r="AC184" s="105">
        <f t="shared" si="83"/>
        <v>0</v>
      </c>
      <c r="AD184" s="105">
        <f t="shared" si="83"/>
        <v>0</v>
      </c>
      <c r="AE184" s="105">
        <f t="shared" si="83"/>
        <v>0</v>
      </c>
      <c r="AF184" s="105">
        <f t="shared" si="84"/>
        <v>0</v>
      </c>
      <c r="AG184" s="105">
        <f t="shared" si="84"/>
        <v>0</v>
      </c>
      <c r="AH184" s="189">
        <f t="shared" si="84"/>
        <v>0</v>
      </c>
      <c r="AI184" s="10">
        <f t="shared" si="84"/>
        <v>0</v>
      </c>
      <c r="AJ184" s="105">
        <f t="shared" si="84"/>
        <v>0</v>
      </c>
      <c r="AK184" s="105">
        <f t="shared" si="84"/>
        <v>0</v>
      </c>
      <c r="AL184" s="105">
        <f t="shared" si="84"/>
        <v>0</v>
      </c>
      <c r="AM184" s="105">
        <f t="shared" si="84"/>
        <v>0</v>
      </c>
      <c r="AN184" s="105">
        <f t="shared" si="84"/>
        <v>0</v>
      </c>
      <c r="AO184" s="105">
        <f t="shared" si="84"/>
        <v>0</v>
      </c>
      <c r="AP184" s="105">
        <f t="shared" si="85"/>
        <v>0</v>
      </c>
      <c r="AQ184" s="105">
        <f t="shared" si="85"/>
        <v>0</v>
      </c>
      <c r="AR184" s="105">
        <f t="shared" si="85"/>
        <v>0</v>
      </c>
      <c r="AS184" s="105">
        <f t="shared" si="85"/>
        <v>0</v>
      </c>
      <c r="AT184" s="189">
        <f t="shared" si="85"/>
        <v>0</v>
      </c>
      <c r="AU184" s="10">
        <f t="shared" si="85"/>
        <v>0</v>
      </c>
      <c r="AV184" s="105">
        <f t="shared" si="85"/>
        <v>0</v>
      </c>
      <c r="AW184" s="105">
        <f t="shared" si="85"/>
        <v>0</v>
      </c>
      <c r="AX184" s="105">
        <f t="shared" si="85"/>
        <v>0</v>
      </c>
      <c r="AY184" s="105">
        <f t="shared" si="85"/>
        <v>0</v>
      </c>
      <c r="AZ184" s="105">
        <f t="shared" si="86"/>
        <v>0</v>
      </c>
      <c r="BA184" s="105">
        <f t="shared" si="86"/>
        <v>0</v>
      </c>
      <c r="BB184" s="105">
        <f t="shared" si="86"/>
        <v>0</v>
      </c>
      <c r="BC184" s="105">
        <f t="shared" si="86"/>
        <v>0</v>
      </c>
      <c r="BD184" s="105">
        <f t="shared" si="86"/>
        <v>0</v>
      </c>
      <c r="BE184" s="105">
        <f t="shared" si="86"/>
        <v>0</v>
      </c>
      <c r="BF184" s="189">
        <f t="shared" si="86"/>
        <v>0</v>
      </c>
      <c r="BG184" s="10">
        <f t="shared" si="86"/>
        <v>0</v>
      </c>
      <c r="BH184" s="105">
        <f t="shared" si="86"/>
        <v>0</v>
      </c>
      <c r="BI184" s="105">
        <f t="shared" si="86"/>
        <v>0</v>
      </c>
      <c r="BJ184" s="105">
        <f t="shared" si="87"/>
        <v>0</v>
      </c>
      <c r="BK184" s="105">
        <f t="shared" si="87"/>
        <v>0</v>
      </c>
      <c r="BL184" s="105">
        <f t="shared" si="87"/>
        <v>800</v>
      </c>
      <c r="BM184" s="105">
        <f t="shared" si="87"/>
        <v>0</v>
      </c>
      <c r="BN184" s="105">
        <f t="shared" si="87"/>
        <v>0</v>
      </c>
      <c r="BO184" s="105">
        <f t="shared" si="87"/>
        <v>0</v>
      </c>
      <c r="BP184" s="105">
        <f t="shared" si="87"/>
        <v>0</v>
      </c>
      <c r="BQ184" s="105">
        <f t="shared" si="87"/>
        <v>0</v>
      </c>
      <c r="BR184" s="189">
        <f t="shared" si="87"/>
        <v>0</v>
      </c>
    </row>
    <row r="185" spans="1:73" x14ac:dyDescent="0.25">
      <c r="A185" s="251"/>
      <c r="C185" s="205" t="s">
        <v>59</v>
      </c>
      <c r="D185" s="8"/>
      <c r="E185" s="194">
        <f t="shared" si="74"/>
        <v>0</v>
      </c>
      <c r="F185" s="194">
        <f t="shared" si="75"/>
        <v>0</v>
      </c>
      <c r="G185" s="194">
        <f t="shared" si="76"/>
        <v>0</v>
      </c>
      <c r="H185" s="194">
        <f t="shared" si="77"/>
        <v>120</v>
      </c>
      <c r="I185" s="194">
        <f t="shared" si="78"/>
        <v>0</v>
      </c>
      <c r="K185" s="182">
        <f>SUM(K153:K178)-SUM(K180:K184)</f>
        <v>0</v>
      </c>
      <c r="L185" s="182">
        <f>SUM(L153:L178)-SUM(L180:L184)</f>
        <v>0</v>
      </c>
      <c r="M185" s="182">
        <f t="shared" ref="M185:BR185" si="88">SUM(M153:M178)-SUM(M180:M184)</f>
        <v>0</v>
      </c>
      <c r="N185" s="182">
        <f t="shared" si="88"/>
        <v>0</v>
      </c>
      <c r="O185" s="182">
        <f t="shared" si="88"/>
        <v>0</v>
      </c>
      <c r="P185" s="182">
        <f>SUM(P153:P178)-SUM(P180:P184)</f>
        <v>0</v>
      </c>
      <c r="Q185" s="182">
        <f t="shared" si="88"/>
        <v>0</v>
      </c>
      <c r="R185" s="182">
        <f t="shared" si="88"/>
        <v>0</v>
      </c>
      <c r="S185" s="182">
        <f t="shared" si="88"/>
        <v>0</v>
      </c>
      <c r="T185" s="182">
        <f t="shared" si="88"/>
        <v>0</v>
      </c>
      <c r="U185" s="182">
        <f t="shared" si="88"/>
        <v>0</v>
      </c>
      <c r="V185" s="194">
        <f t="shared" si="88"/>
        <v>0</v>
      </c>
      <c r="W185" s="182">
        <f t="shared" si="88"/>
        <v>0</v>
      </c>
      <c r="X185" s="182">
        <f t="shared" si="88"/>
        <v>0</v>
      </c>
      <c r="Y185" s="182">
        <f t="shared" si="88"/>
        <v>0</v>
      </c>
      <c r="Z185" s="182">
        <f t="shared" si="88"/>
        <v>0</v>
      </c>
      <c r="AA185" s="182">
        <f t="shared" si="88"/>
        <v>0</v>
      </c>
      <c r="AB185" s="182">
        <f t="shared" si="88"/>
        <v>0</v>
      </c>
      <c r="AC185" s="182">
        <f t="shared" si="88"/>
        <v>0</v>
      </c>
      <c r="AD185" s="182">
        <f t="shared" si="88"/>
        <v>0</v>
      </c>
      <c r="AE185" s="182">
        <f t="shared" si="88"/>
        <v>0</v>
      </c>
      <c r="AF185" s="182">
        <f t="shared" si="88"/>
        <v>0</v>
      </c>
      <c r="AG185" s="182">
        <f t="shared" si="88"/>
        <v>0</v>
      </c>
      <c r="AH185" s="194">
        <f t="shared" si="88"/>
        <v>0</v>
      </c>
      <c r="AI185" s="182">
        <f t="shared" si="88"/>
        <v>0</v>
      </c>
      <c r="AJ185" s="182">
        <f t="shared" si="88"/>
        <v>0</v>
      </c>
      <c r="AK185" s="182">
        <f t="shared" si="88"/>
        <v>0</v>
      </c>
      <c r="AL185" s="182">
        <f t="shared" si="88"/>
        <v>0</v>
      </c>
      <c r="AM185" s="182">
        <f t="shared" si="88"/>
        <v>0</v>
      </c>
      <c r="AN185" s="182">
        <f t="shared" si="88"/>
        <v>0</v>
      </c>
      <c r="AO185" s="182">
        <f t="shared" si="88"/>
        <v>0</v>
      </c>
      <c r="AP185" s="182">
        <f t="shared" si="88"/>
        <v>0</v>
      </c>
      <c r="AQ185" s="182">
        <f t="shared" si="88"/>
        <v>0</v>
      </c>
      <c r="AR185" s="182">
        <f t="shared" si="88"/>
        <v>0</v>
      </c>
      <c r="AS185" s="182">
        <f t="shared" si="88"/>
        <v>0</v>
      </c>
      <c r="AT185" s="194">
        <f t="shared" si="88"/>
        <v>0</v>
      </c>
      <c r="AU185" s="182">
        <f t="shared" si="88"/>
        <v>0</v>
      </c>
      <c r="AV185" s="182">
        <f t="shared" si="88"/>
        <v>0</v>
      </c>
      <c r="AW185" s="182">
        <f t="shared" si="88"/>
        <v>0</v>
      </c>
      <c r="AX185" s="182">
        <f t="shared" si="88"/>
        <v>120</v>
      </c>
      <c r="AY185" s="182">
        <f t="shared" si="88"/>
        <v>0</v>
      </c>
      <c r="AZ185" s="182">
        <f t="shared" si="88"/>
        <v>0</v>
      </c>
      <c r="BA185" s="182">
        <f t="shared" si="88"/>
        <v>0</v>
      </c>
      <c r="BB185" s="182">
        <f t="shared" si="88"/>
        <v>0</v>
      </c>
      <c r="BC185" s="182">
        <f t="shared" si="88"/>
        <v>0</v>
      </c>
      <c r="BD185" s="182">
        <f t="shared" si="88"/>
        <v>0</v>
      </c>
      <c r="BE185" s="182">
        <f t="shared" si="88"/>
        <v>0</v>
      </c>
      <c r="BF185" s="194">
        <f t="shared" si="88"/>
        <v>0</v>
      </c>
      <c r="BG185" s="182">
        <f t="shared" si="88"/>
        <v>0</v>
      </c>
      <c r="BH185" s="182">
        <f t="shared" si="88"/>
        <v>0</v>
      </c>
      <c r="BI185" s="182">
        <f t="shared" si="88"/>
        <v>0</v>
      </c>
      <c r="BJ185" s="182">
        <f t="shared" si="88"/>
        <v>0</v>
      </c>
      <c r="BK185" s="182">
        <f t="shared" si="88"/>
        <v>0</v>
      </c>
      <c r="BL185" s="182">
        <f t="shared" si="88"/>
        <v>0</v>
      </c>
      <c r="BM185" s="182">
        <f t="shared" si="88"/>
        <v>0</v>
      </c>
      <c r="BN185" s="182">
        <f t="shared" si="88"/>
        <v>0</v>
      </c>
      <c r="BO185" s="182">
        <f t="shared" si="88"/>
        <v>0</v>
      </c>
      <c r="BP185" s="182">
        <f t="shared" si="88"/>
        <v>0</v>
      </c>
      <c r="BQ185" s="182">
        <f t="shared" si="88"/>
        <v>0</v>
      </c>
      <c r="BR185" s="194">
        <f t="shared" si="88"/>
        <v>0</v>
      </c>
      <c r="BT185" s="10"/>
      <c r="BU185" s="10"/>
    </row>
    <row r="186" spans="1:73" s="9" customFormat="1" x14ac:dyDescent="0.25">
      <c r="A186" s="251"/>
      <c r="B186" s="246"/>
      <c r="C186" s="112" t="s">
        <v>39</v>
      </c>
      <c r="D186" s="102"/>
      <c r="E186" s="9">
        <f t="shared" si="74"/>
        <v>0</v>
      </c>
      <c r="F186" s="9">
        <f t="shared" si="75"/>
        <v>0</v>
      </c>
      <c r="G186" s="9">
        <f t="shared" si="76"/>
        <v>0</v>
      </c>
      <c r="H186" s="9">
        <f t="shared" si="77"/>
        <v>120</v>
      </c>
      <c r="I186" s="9">
        <f t="shared" si="78"/>
        <v>800</v>
      </c>
      <c r="K186" s="9">
        <f>SUM(K180:K185)</f>
        <v>0</v>
      </c>
      <c r="L186" s="9">
        <f t="shared" ref="L186:AP186" si="89">SUM(L180:L185)</f>
        <v>0</v>
      </c>
      <c r="M186" s="9">
        <f t="shared" si="89"/>
        <v>0</v>
      </c>
      <c r="N186" s="9">
        <f t="shared" si="89"/>
        <v>0</v>
      </c>
      <c r="O186" s="9">
        <f t="shared" si="89"/>
        <v>0</v>
      </c>
      <c r="P186" s="9">
        <f t="shared" si="89"/>
        <v>0</v>
      </c>
      <c r="Q186" s="9">
        <f t="shared" si="89"/>
        <v>0</v>
      </c>
      <c r="R186" s="9">
        <f t="shared" si="89"/>
        <v>0</v>
      </c>
      <c r="S186" s="9">
        <f t="shared" si="89"/>
        <v>0</v>
      </c>
      <c r="T186" s="9">
        <f t="shared" si="89"/>
        <v>0</v>
      </c>
      <c r="U186" s="9">
        <f t="shared" si="89"/>
        <v>0</v>
      </c>
      <c r="V186" s="9">
        <f t="shared" si="89"/>
        <v>0</v>
      </c>
      <c r="W186" s="9">
        <f t="shared" si="89"/>
        <v>0</v>
      </c>
      <c r="X186" s="9">
        <f t="shared" si="89"/>
        <v>0</v>
      </c>
      <c r="Y186" s="9">
        <f t="shared" si="89"/>
        <v>0</v>
      </c>
      <c r="Z186" s="9">
        <f t="shared" si="89"/>
        <v>0</v>
      </c>
      <c r="AA186" s="9">
        <f t="shared" si="89"/>
        <v>0</v>
      </c>
      <c r="AB186" s="9">
        <f t="shared" si="89"/>
        <v>0</v>
      </c>
      <c r="AC186" s="9">
        <f t="shared" si="89"/>
        <v>0</v>
      </c>
      <c r="AD186" s="9">
        <f t="shared" si="89"/>
        <v>0</v>
      </c>
      <c r="AE186" s="9">
        <f t="shared" si="89"/>
        <v>0</v>
      </c>
      <c r="AF186" s="9">
        <f t="shared" si="89"/>
        <v>0</v>
      </c>
      <c r="AG186" s="9">
        <f t="shared" si="89"/>
        <v>0</v>
      </c>
      <c r="AH186" s="9">
        <f t="shared" si="89"/>
        <v>0</v>
      </c>
      <c r="AI186" s="9">
        <f t="shared" si="89"/>
        <v>0</v>
      </c>
      <c r="AJ186" s="9">
        <f t="shared" si="89"/>
        <v>0</v>
      </c>
      <c r="AK186" s="9">
        <f t="shared" si="89"/>
        <v>0</v>
      </c>
      <c r="AL186" s="9">
        <f t="shared" si="89"/>
        <v>0</v>
      </c>
      <c r="AM186" s="9">
        <f t="shared" si="89"/>
        <v>0</v>
      </c>
      <c r="AN186" s="9">
        <f t="shared" si="89"/>
        <v>0</v>
      </c>
      <c r="AO186" s="9">
        <f t="shared" si="89"/>
        <v>0</v>
      </c>
      <c r="AP186" s="9">
        <f t="shared" si="89"/>
        <v>0</v>
      </c>
      <c r="AQ186" s="9">
        <f t="shared" ref="AQ186:BR186" si="90">SUM(AQ180:AQ185)</f>
        <v>0</v>
      </c>
      <c r="AR186" s="9">
        <f t="shared" si="90"/>
        <v>0</v>
      </c>
      <c r="AS186" s="9">
        <f t="shared" si="90"/>
        <v>0</v>
      </c>
      <c r="AT186" s="9">
        <f t="shared" si="90"/>
        <v>0</v>
      </c>
      <c r="AU186" s="9">
        <f t="shared" si="90"/>
        <v>0</v>
      </c>
      <c r="AV186" s="9">
        <f t="shared" si="90"/>
        <v>0</v>
      </c>
      <c r="AW186" s="9">
        <f t="shared" si="90"/>
        <v>0</v>
      </c>
      <c r="AX186" s="9">
        <f t="shared" si="90"/>
        <v>120</v>
      </c>
      <c r="AY186" s="9">
        <f t="shared" si="90"/>
        <v>0</v>
      </c>
      <c r="AZ186" s="9">
        <f t="shared" si="90"/>
        <v>0</v>
      </c>
      <c r="BA186" s="9">
        <f t="shared" si="90"/>
        <v>0</v>
      </c>
      <c r="BB186" s="9">
        <f t="shared" si="90"/>
        <v>0</v>
      </c>
      <c r="BC186" s="9">
        <f t="shared" si="90"/>
        <v>0</v>
      </c>
      <c r="BD186" s="9">
        <f t="shared" si="90"/>
        <v>0</v>
      </c>
      <c r="BE186" s="9">
        <f t="shared" si="90"/>
        <v>0</v>
      </c>
      <c r="BF186" s="9">
        <f t="shared" si="90"/>
        <v>0</v>
      </c>
      <c r="BG186" s="9">
        <f t="shared" si="90"/>
        <v>0</v>
      </c>
      <c r="BH186" s="9">
        <f t="shared" si="90"/>
        <v>0</v>
      </c>
      <c r="BI186" s="9">
        <f t="shared" si="90"/>
        <v>0</v>
      </c>
      <c r="BJ186" s="9">
        <f t="shared" si="90"/>
        <v>0</v>
      </c>
      <c r="BK186" s="9">
        <f t="shared" si="90"/>
        <v>0</v>
      </c>
      <c r="BL186" s="9">
        <f t="shared" si="90"/>
        <v>800</v>
      </c>
      <c r="BM186" s="9">
        <f t="shared" si="90"/>
        <v>0</v>
      </c>
      <c r="BN186" s="9">
        <f t="shared" si="90"/>
        <v>0</v>
      </c>
      <c r="BO186" s="9">
        <f t="shared" si="90"/>
        <v>0</v>
      </c>
      <c r="BP186" s="9">
        <f t="shared" si="90"/>
        <v>0</v>
      </c>
      <c r="BQ186" s="9">
        <f t="shared" si="90"/>
        <v>0</v>
      </c>
      <c r="BR186" s="9">
        <f t="shared" si="90"/>
        <v>0</v>
      </c>
    </row>
    <row r="187" spans="1:73" ht="6" customHeight="1" x14ac:dyDescent="0.25">
      <c r="C187" s="60"/>
      <c r="D187" s="8"/>
      <c r="E187" s="6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9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9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9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9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9"/>
    </row>
    <row r="188" spans="1:73" hidden="1" x14ac:dyDescent="0.25">
      <c r="A188" s="249"/>
      <c r="C188" s="9" t="s">
        <v>198</v>
      </c>
      <c r="D188" s="2"/>
      <c r="E188" s="6"/>
      <c r="F188" s="6"/>
      <c r="G188" s="6"/>
      <c r="H188" s="6"/>
      <c r="I188" s="6"/>
      <c r="K188" s="50"/>
      <c r="V188" s="59"/>
      <c r="AH188" s="59"/>
      <c r="AT188" s="59"/>
      <c r="BF188" s="59"/>
      <c r="BR188" s="59"/>
    </row>
    <row r="189" spans="1:73" s="10" customFormat="1" hidden="1" x14ac:dyDescent="0.25">
      <c r="A189" s="246"/>
      <c r="B189" s="246"/>
      <c r="C189" s="9" t="s">
        <v>57</v>
      </c>
      <c r="D189" s="8"/>
      <c r="E189" s="9"/>
      <c r="F189" s="9"/>
      <c r="G189" s="8"/>
      <c r="H189" s="8"/>
      <c r="I189" s="143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9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9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9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9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9"/>
    </row>
    <row r="190" spans="1:73" hidden="1" x14ac:dyDescent="0.25">
      <c r="C190" s="67" t="str">
        <f>C7</f>
        <v>Construction</v>
      </c>
      <c r="D190" s="8"/>
      <c r="E190" s="68">
        <f t="shared" ref="E190:E223" si="91">SUM(K190:V190)</f>
        <v>0</v>
      </c>
      <c r="F190" s="68">
        <f t="shared" ref="F190:F223" si="92">SUM(W190:AH190)</f>
        <v>0</v>
      </c>
      <c r="G190" s="68">
        <f t="shared" ref="G190:G223" si="93">SUM(AI190:AT190)</f>
        <v>0</v>
      </c>
      <c r="H190" s="68">
        <f t="shared" ref="H190:H223" si="94">SUM(AU190:BF190)</f>
        <v>120</v>
      </c>
      <c r="I190" s="68">
        <f t="shared" ref="I190:I223" si="95">SUM(BG190:BR190)</f>
        <v>0</v>
      </c>
      <c r="K190" s="69" cm="1">
        <f t="array" ref="K190">IF(AND( K$3=INDEX(CapexSalvageMonth,ROW()-189),INDEX(CapexSalvageMonth,ROW()-189)&lt;&gt;0),K153-(J44+J117),0)</f>
        <v>0</v>
      </c>
      <c r="L190" s="70" cm="1">
        <f t="array" ref="L190">IF(AND( L$3=INDEX(CapexSalvageMonth,ROW()-189),INDEX(CapexSalvageMonth,ROW()-189)&lt;&gt;0),L153-(K44+K117),0)</f>
        <v>0</v>
      </c>
      <c r="M190" s="70" cm="1">
        <f t="array" ref="M190">IF(AND( M$3=INDEX(CapexSalvageMonth,ROW()-189),INDEX(CapexSalvageMonth,ROW()-189)&lt;&gt;0),M153-(L44+L117),0)</f>
        <v>0</v>
      </c>
      <c r="N190" s="70" cm="1">
        <f t="array" ref="N190">IF(AND( N$3=INDEX(CapexSalvageMonth,ROW()-189),INDEX(CapexSalvageMonth,ROW()-189)&lt;&gt;0),N153-(M44+M117),0)</f>
        <v>0</v>
      </c>
      <c r="O190" s="70" cm="1">
        <f t="array" ref="O190">IF(AND( O$3=INDEX(CapexSalvageMonth,ROW()-189),INDEX(CapexSalvageMonth,ROW()-189)&lt;&gt;0),O153-(N44+N117),0)</f>
        <v>0</v>
      </c>
      <c r="P190" s="70" cm="1">
        <f t="array" ref="P190">IF(AND( P$3=INDEX(CapexSalvageMonth,ROW()-189),INDEX(CapexSalvageMonth,ROW()-189)&lt;&gt;0),P153-(O44+O117),0)</f>
        <v>0</v>
      </c>
      <c r="Q190" s="70" cm="1">
        <f t="array" ref="Q190">IF(AND( Q$3=INDEX(CapexSalvageMonth,ROW()-189),INDEX(CapexSalvageMonth,ROW()-189)&lt;&gt;0),Q153-(P44+P117),0)</f>
        <v>0</v>
      </c>
      <c r="R190" s="70" cm="1">
        <f t="array" ref="R190">IF(AND( R$3=INDEX(CapexSalvageMonth,ROW()-189),INDEX(CapexSalvageMonth,ROW()-189)&lt;&gt;0),R153-(Q44+Q117),0)</f>
        <v>0</v>
      </c>
      <c r="S190" s="70" cm="1">
        <f t="array" ref="S190">IF(AND( S$3=INDEX(CapexSalvageMonth,ROW()-189),INDEX(CapexSalvageMonth,ROW()-189)&lt;&gt;0),S153-(R44+R117),0)</f>
        <v>0</v>
      </c>
      <c r="T190" s="70" cm="1">
        <f t="array" ref="T190">IF(AND( T$3=INDEX(CapexSalvageMonth,ROW()-189),INDEX(CapexSalvageMonth,ROW()-189)&lt;&gt;0),T153-(S44+S117),0)</f>
        <v>0</v>
      </c>
      <c r="U190" s="70" cm="1">
        <f t="array" ref="U190">IF(AND( U$3=INDEX(CapexSalvageMonth,ROW()-189),INDEX(CapexSalvageMonth,ROW()-189)&lt;&gt;0),U153-(T44+T117),0)</f>
        <v>0</v>
      </c>
      <c r="V190" s="71" cm="1">
        <f t="array" ref="V190">IF(AND( V$3=INDEX(CapexSalvageMonth,ROW()-189),INDEX(CapexSalvageMonth,ROW()-189)&lt;&gt;0),V153-(U44+U117),0)</f>
        <v>0</v>
      </c>
      <c r="W190" s="69" cm="1">
        <f t="array" ref="W190">IF(AND( W$3=INDEX(CapexSalvageMonth,ROW()-189),INDEX(CapexSalvageMonth,ROW()-189)&lt;&gt;0),W153-(V44+V117),0)</f>
        <v>0</v>
      </c>
      <c r="X190" s="70" cm="1">
        <f t="array" ref="X190">IF(AND( X$3=INDEX(CapexSalvageMonth,ROW()-189),INDEX(CapexSalvageMonth,ROW()-189)&lt;&gt;0),X153-(W44+W117),0)</f>
        <v>0</v>
      </c>
      <c r="Y190" s="70" cm="1">
        <f t="array" ref="Y190">IF(AND( Y$3=INDEX(CapexSalvageMonth,ROW()-189),INDEX(CapexSalvageMonth,ROW()-189)&lt;&gt;0),Y153-(X44+X117),0)</f>
        <v>0</v>
      </c>
      <c r="Z190" s="70" cm="1">
        <f t="array" ref="Z190">IF(AND( Z$3=INDEX(CapexSalvageMonth,ROW()-189),INDEX(CapexSalvageMonth,ROW()-189)&lt;&gt;0),Z153-(Y44+Y117),0)</f>
        <v>0</v>
      </c>
      <c r="AA190" s="70" cm="1">
        <f t="array" ref="AA190">IF(AND( AA$3=INDEX(CapexSalvageMonth,ROW()-189),INDEX(CapexSalvageMonth,ROW()-189)&lt;&gt;0),AA153-(Z44+Z117),0)</f>
        <v>0</v>
      </c>
      <c r="AB190" s="70" cm="1">
        <f t="array" ref="AB190">IF(AND( AB$3=INDEX(CapexSalvageMonth,ROW()-189),INDEX(CapexSalvageMonth,ROW()-189)&lt;&gt;0),AB153-(AA44+AA117),0)</f>
        <v>0</v>
      </c>
      <c r="AC190" s="70" cm="1">
        <f t="array" ref="AC190">IF(AND( AC$3=INDEX(CapexSalvageMonth,ROW()-189),INDEX(CapexSalvageMonth,ROW()-189)&lt;&gt;0),AC153-(AB44+AB117),0)</f>
        <v>0</v>
      </c>
      <c r="AD190" s="70" cm="1">
        <f t="array" ref="AD190">IF(AND( AD$3=INDEX(CapexSalvageMonth,ROW()-189),INDEX(CapexSalvageMonth,ROW()-189)&lt;&gt;0),AD153-(AC44+AC117),0)</f>
        <v>0</v>
      </c>
      <c r="AE190" s="70" cm="1">
        <f t="array" ref="AE190">IF(AND( AE$3=INDEX(CapexSalvageMonth,ROW()-189),INDEX(CapexSalvageMonth,ROW()-189)&lt;&gt;0),AE153-(AD44+AD117),0)</f>
        <v>0</v>
      </c>
      <c r="AF190" s="70" cm="1">
        <f t="array" ref="AF190">IF(AND( AF$3=INDEX(CapexSalvageMonth,ROW()-189),INDEX(CapexSalvageMonth,ROW()-189)&lt;&gt;0),AF153-(AE44+AE117),0)</f>
        <v>0</v>
      </c>
      <c r="AG190" s="70" cm="1">
        <f t="array" ref="AG190">IF(AND( AG$3=INDEX(CapexSalvageMonth,ROW()-189),INDEX(CapexSalvageMonth,ROW()-189)&lt;&gt;0),AG153-(AF44+AF117),0)</f>
        <v>0</v>
      </c>
      <c r="AH190" s="71" cm="1">
        <f t="array" ref="AH190">IF(AND( AH$3=INDEX(CapexSalvageMonth,ROW()-189),INDEX(CapexSalvageMonth,ROW()-189)&lt;&gt;0),AH153-(AG44+AG117),0)</f>
        <v>0</v>
      </c>
      <c r="AI190" s="69" cm="1">
        <f t="array" ref="AI190">IF(AND( AI$3=INDEX(CapexSalvageMonth,ROW()-189),INDEX(CapexSalvageMonth,ROW()-189)&lt;&gt;0),AI153-(AH44+AH117),0)</f>
        <v>0</v>
      </c>
      <c r="AJ190" s="70" cm="1">
        <f t="array" ref="AJ190">IF(AND( AJ$3=INDEX(CapexSalvageMonth,ROW()-189),INDEX(CapexSalvageMonth,ROW()-189)&lt;&gt;0),AJ153-(AI44+AI117),0)</f>
        <v>0</v>
      </c>
      <c r="AK190" s="70" cm="1">
        <f t="array" ref="AK190">IF(AND( AK$3=INDEX(CapexSalvageMonth,ROW()-189),INDEX(CapexSalvageMonth,ROW()-189)&lt;&gt;0),AK153-(AJ44+AJ117),0)</f>
        <v>0</v>
      </c>
      <c r="AL190" s="70" cm="1">
        <f t="array" ref="AL190">IF(AND( AL$3=INDEX(CapexSalvageMonth,ROW()-189),INDEX(CapexSalvageMonth,ROW()-189)&lt;&gt;0),AL153-(AK44+AK117),0)</f>
        <v>0</v>
      </c>
      <c r="AM190" s="70" cm="1">
        <f t="array" ref="AM190">IF(AND( AM$3=INDEX(CapexSalvageMonth,ROW()-189),INDEX(CapexSalvageMonth,ROW()-189)&lt;&gt;0),AM153-(AL44+AL117),0)</f>
        <v>0</v>
      </c>
      <c r="AN190" s="70" cm="1">
        <f t="array" ref="AN190">IF(AND( AN$3=INDEX(CapexSalvageMonth,ROW()-189),INDEX(CapexSalvageMonth,ROW()-189)&lt;&gt;0),AN153-(AM44+AM117),0)</f>
        <v>0</v>
      </c>
      <c r="AO190" s="70" cm="1">
        <f t="array" ref="AO190">IF(AND( AO$3=INDEX(CapexSalvageMonth,ROW()-189),INDEX(CapexSalvageMonth,ROW()-189)&lt;&gt;0),AO153-(AN44+AN117),0)</f>
        <v>0</v>
      </c>
      <c r="AP190" s="70" cm="1">
        <f t="array" ref="AP190">IF(AND( AP$3=INDEX(CapexSalvageMonth,ROW()-189),INDEX(CapexSalvageMonth,ROW()-189)&lt;&gt;0),AP153-(AO44+AO117),0)</f>
        <v>0</v>
      </c>
      <c r="AQ190" s="70" cm="1">
        <f t="array" ref="AQ190">IF(AND( AQ$3=INDEX(CapexSalvageMonth,ROW()-189),INDEX(CapexSalvageMonth,ROW()-189)&lt;&gt;0),AQ153-(AP44+AP117),0)</f>
        <v>0</v>
      </c>
      <c r="AR190" s="70" cm="1">
        <f t="array" ref="AR190">IF(AND( AR$3=INDEX(CapexSalvageMonth,ROW()-189),INDEX(CapexSalvageMonth,ROW()-189)&lt;&gt;0),AR153-(AQ44+AQ117),0)</f>
        <v>0</v>
      </c>
      <c r="AS190" s="70" cm="1">
        <f t="array" ref="AS190">IF(AND( AS$3=INDEX(CapexSalvageMonth,ROW()-189),INDEX(CapexSalvageMonth,ROW()-189)&lt;&gt;0),AS153-(AR44+AR117),0)</f>
        <v>0</v>
      </c>
      <c r="AT190" s="71" cm="1">
        <f t="array" ref="AT190">IF(AND( AT$3=INDEX(CapexSalvageMonth,ROW()-189),INDEX(CapexSalvageMonth,ROW()-189)&lt;&gt;0),AT153-(AS44+AS117),0)</f>
        <v>0</v>
      </c>
      <c r="AU190" s="69" cm="1">
        <f t="array" ref="AU190">IF(AND( AU$3=INDEX(CapexSalvageMonth,ROW()-189),INDEX(CapexSalvageMonth,ROW()-189)&lt;&gt;0),AU153-(AT44+AT117),0)</f>
        <v>0</v>
      </c>
      <c r="AV190" s="70" cm="1">
        <f t="array" ref="AV190">IF(AND( AV$3=INDEX(CapexSalvageMonth,ROW()-189),INDEX(CapexSalvageMonth,ROW()-189)&lt;&gt;0),AV153-(AU44+AU117),0)</f>
        <v>0</v>
      </c>
      <c r="AW190" s="70" cm="1">
        <f t="array" ref="AW190">IF(AND( AW$3=INDEX(CapexSalvageMonth,ROW()-189),INDEX(CapexSalvageMonth,ROW()-189)&lt;&gt;0),AW153-(AV44+AV117),0)</f>
        <v>0</v>
      </c>
      <c r="AX190" s="70" cm="1">
        <f t="array" ref="AX190">IF(AND( AX$3=INDEX(CapexSalvageMonth,ROW()-189),INDEX(CapexSalvageMonth,ROW()-189)&lt;&gt;0),AX153-(AW44+AW117),0)</f>
        <v>120</v>
      </c>
      <c r="AY190" s="70" cm="1">
        <f t="array" ref="AY190">IF(AND( AY$3=INDEX(CapexSalvageMonth,ROW()-189),INDEX(CapexSalvageMonth,ROW()-189)&lt;&gt;0),AY153-(AX44+AX117),0)</f>
        <v>0</v>
      </c>
      <c r="AZ190" s="70" cm="1">
        <f t="array" ref="AZ190">IF(AND( AZ$3=INDEX(CapexSalvageMonth,ROW()-189),INDEX(CapexSalvageMonth,ROW()-189)&lt;&gt;0),AZ153-(AY44+AY117),0)</f>
        <v>0</v>
      </c>
      <c r="BA190" s="70" cm="1">
        <f t="array" ref="BA190">IF(AND( BA$3=INDEX(CapexSalvageMonth,ROW()-189),INDEX(CapexSalvageMonth,ROW()-189)&lt;&gt;0),BA153-(AZ44+AZ117),0)</f>
        <v>0</v>
      </c>
      <c r="BB190" s="70" cm="1">
        <f t="array" ref="BB190">IF(AND( BB$3=INDEX(CapexSalvageMonth,ROW()-189),INDEX(CapexSalvageMonth,ROW()-189)&lt;&gt;0),BB153-(BA44+BA117),0)</f>
        <v>0</v>
      </c>
      <c r="BC190" s="70" cm="1">
        <f t="array" ref="BC190">IF(AND( BC$3=INDEX(CapexSalvageMonth,ROW()-189),INDEX(CapexSalvageMonth,ROW()-189)&lt;&gt;0),BC153-(BB44+BB117),0)</f>
        <v>0</v>
      </c>
      <c r="BD190" s="70" cm="1">
        <f t="array" ref="BD190">IF(AND( BD$3=INDEX(CapexSalvageMonth,ROW()-189),INDEX(CapexSalvageMonth,ROW()-189)&lt;&gt;0),BD153-(BC44+BC117),0)</f>
        <v>0</v>
      </c>
      <c r="BE190" s="70" cm="1">
        <f t="array" ref="BE190">IF(AND( BE$3=INDEX(CapexSalvageMonth,ROW()-189),INDEX(CapexSalvageMonth,ROW()-189)&lt;&gt;0),BE153-(BD44+BD117),0)</f>
        <v>0</v>
      </c>
      <c r="BF190" s="71" cm="1">
        <f t="array" ref="BF190">IF(AND( BF$3=INDEX(CapexSalvageMonth,ROW()-189),INDEX(CapexSalvageMonth,ROW()-189)&lt;&gt;0),BF153-(BE44+BE117),0)</f>
        <v>0</v>
      </c>
      <c r="BG190" s="69" cm="1">
        <f t="array" ref="BG190">IF(AND( BG$3=INDEX(CapexSalvageMonth,ROW()-189),INDEX(CapexSalvageMonth,ROW()-189)&lt;&gt;0),BG153-(BF44+BF117),0)</f>
        <v>0</v>
      </c>
      <c r="BH190" s="70" cm="1">
        <f t="array" ref="BH190">IF(AND( BH$3=INDEX(CapexSalvageMonth,ROW()-189),INDEX(CapexSalvageMonth,ROW()-189)&lt;&gt;0),BH153-(BG44+BG117),0)</f>
        <v>0</v>
      </c>
      <c r="BI190" s="70" cm="1">
        <f t="array" ref="BI190">IF(AND( BI$3=INDEX(CapexSalvageMonth,ROW()-189),INDEX(CapexSalvageMonth,ROW()-189)&lt;&gt;0),BI153-(BH44+BH117),0)</f>
        <v>0</v>
      </c>
      <c r="BJ190" s="70" cm="1">
        <f t="array" ref="BJ190">IF(AND( BJ$3=INDEX(CapexSalvageMonth,ROW()-189),INDEX(CapexSalvageMonth,ROW()-189)&lt;&gt;0),BJ153-(BI44+BI117),0)</f>
        <v>0</v>
      </c>
      <c r="BK190" s="70" cm="1">
        <f t="array" ref="BK190">IF(AND( BK$3=INDEX(CapexSalvageMonth,ROW()-189),INDEX(CapexSalvageMonth,ROW()-189)&lt;&gt;0),BK153-(BJ44+BJ117),0)</f>
        <v>0</v>
      </c>
      <c r="BL190" s="70" cm="1">
        <f t="array" ref="BL190">IF(AND( BL$3=INDEX(CapexSalvageMonth,ROW()-189),INDEX(CapexSalvageMonth,ROW()-189)&lt;&gt;0),BL153-(BK44+BK117),0)</f>
        <v>0</v>
      </c>
      <c r="BM190" s="70" cm="1">
        <f t="array" ref="BM190">IF(AND( BM$3=INDEX(CapexSalvageMonth,ROW()-189),INDEX(CapexSalvageMonth,ROW()-189)&lt;&gt;0),BM153-(BL44+BL117),0)</f>
        <v>0</v>
      </c>
      <c r="BN190" s="70" cm="1">
        <f t="array" ref="BN190">IF(AND( BN$3=INDEX(CapexSalvageMonth,ROW()-189),INDEX(CapexSalvageMonth,ROW()-189)&lt;&gt;0),BN153-(BM44+BM117),0)</f>
        <v>0</v>
      </c>
      <c r="BO190" s="70" cm="1">
        <f t="array" ref="BO190">IF(AND( BO$3=INDEX(CapexSalvageMonth,ROW()-189),INDEX(CapexSalvageMonth,ROW()-189)&lt;&gt;0),BO153-(BN44+BN117),0)</f>
        <v>0</v>
      </c>
      <c r="BP190" s="70" cm="1">
        <f t="array" ref="BP190">IF(AND( BP$3=INDEX(CapexSalvageMonth,ROW()-189),INDEX(CapexSalvageMonth,ROW()-189)&lt;&gt;0),BP153-(BO44+BO117),0)</f>
        <v>0</v>
      </c>
      <c r="BQ190" s="70" cm="1">
        <f t="array" ref="BQ190">IF(AND( BQ$3=INDEX(CapexSalvageMonth,ROW()-189),INDEX(CapexSalvageMonth,ROW()-189)&lt;&gt;0),BQ153-(BP44+BP117),0)</f>
        <v>0</v>
      </c>
      <c r="BR190" s="71" cm="1">
        <f t="array" ref="BR190">IF(AND( BR$3=INDEX(CapexSalvageMonth,ROW()-189),INDEX(CapexSalvageMonth,ROW()-189)&lt;&gt;0),BR153-(BQ44+BQ117),0)</f>
        <v>0</v>
      </c>
    </row>
    <row r="191" spans="1:73" hidden="1" x14ac:dyDescent="0.25">
      <c r="C191" s="72" t="str">
        <f t="shared" ref="C191:C215" si="96">C8</f>
        <v>Machine</v>
      </c>
      <c r="E191" s="73">
        <f t="shared" si="91"/>
        <v>0</v>
      </c>
      <c r="F191" s="73">
        <f t="shared" si="92"/>
        <v>0</v>
      </c>
      <c r="G191" s="73">
        <f t="shared" si="93"/>
        <v>-31.875</v>
      </c>
      <c r="H191" s="73">
        <f t="shared" si="94"/>
        <v>0</v>
      </c>
      <c r="I191" s="73">
        <f t="shared" si="95"/>
        <v>0</v>
      </c>
      <c r="K191" s="74" cm="1">
        <f t="array" ref="K191">IF(AND( K$3=INDEX(CapexSalvageMonth,ROW()-189),INDEX(CapexSalvageMonth,ROW()-189)&lt;&gt;0),K154-(J45+J118),0)</f>
        <v>0</v>
      </c>
      <c r="L191" s="75" cm="1">
        <f t="array" ref="L191">IF(AND( L$3=INDEX(CapexSalvageMonth,ROW()-189),INDEX(CapexSalvageMonth,ROW()-189)&lt;&gt;0),L154-(K45+K118),0)</f>
        <v>0</v>
      </c>
      <c r="M191" s="75" cm="1">
        <f t="array" ref="M191">IF(AND( M$3=INDEX(CapexSalvageMonth,ROW()-189),INDEX(CapexSalvageMonth,ROW()-189)&lt;&gt;0),M154-(L45+L118),0)</f>
        <v>0</v>
      </c>
      <c r="N191" s="75" cm="1">
        <f t="array" ref="N191">IF(AND( N$3=INDEX(CapexSalvageMonth,ROW()-189),INDEX(CapexSalvageMonth,ROW()-189)&lt;&gt;0),N154-(M45+M118),0)</f>
        <v>0</v>
      </c>
      <c r="O191" s="75" cm="1">
        <f t="array" ref="O191">IF(AND( O$3=INDEX(CapexSalvageMonth,ROW()-189),INDEX(CapexSalvageMonth,ROW()-189)&lt;&gt;0),O154-(N45+N118),0)</f>
        <v>0</v>
      </c>
      <c r="P191" s="75" cm="1">
        <f t="array" ref="P191">IF(AND( P$3=INDEX(CapexSalvageMonth,ROW()-189),INDEX(CapexSalvageMonth,ROW()-189)&lt;&gt;0),P154-(O45+O118),0)</f>
        <v>0</v>
      </c>
      <c r="Q191" s="75" cm="1">
        <f t="array" ref="Q191">IF(AND( Q$3=INDEX(CapexSalvageMonth,ROW()-189),INDEX(CapexSalvageMonth,ROW()-189)&lt;&gt;0),Q154-(P45+P118),0)</f>
        <v>0</v>
      </c>
      <c r="R191" s="75" cm="1">
        <f t="array" ref="R191">IF(AND( R$3=INDEX(CapexSalvageMonth,ROW()-189),INDEX(CapexSalvageMonth,ROW()-189)&lt;&gt;0),R154-(Q45+Q118),0)</f>
        <v>0</v>
      </c>
      <c r="S191" s="75" cm="1">
        <f t="array" ref="S191">IF(AND( S$3=INDEX(CapexSalvageMonth,ROW()-189),INDEX(CapexSalvageMonth,ROW()-189)&lt;&gt;0),S154-(R45+R118),0)</f>
        <v>0</v>
      </c>
      <c r="T191" s="75" cm="1">
        <f t="array" ref="T191">IF(AND( T$3=INDEX(CapexSalvageMonth,ROW()-189),INDEX(CapexSalvageMonth,ROW()-189)&lt;&gt;0),T154-(S45+S118),0)</f>
        <v>0</v>
      </c>
      <c r="U191" s="75" cm="1">
        <f t="array" ref="U191">IF(AND( U$3=INDEX(CapexSalvageMonth,ROW()-189),INDEX(CapexSalvageMonth,ROW()-189)&lt;&gt;0),U154-(T45+T118),0)</f>
        <v>0</v>
      </c>
      <c r="V191" s="76" cm="1">
        <f t="array" ref="V191">IF(AND( V$3=INDEX(CapexSalvageMonth,ROW()-189),INDEX(CapexSalvageMonth,ROW()-189)&lt;&gt;0),V154-(U45+U118),0)</f>
        <v>0</v>
      </c>
      <c r="W191" s="74" cm="1">
        <f t="array" ref="W191">IF(AND( W$3=INDEX(CapexSalvageMonth,ROW()-189),INDEX(CapexSalvageMonth,ROW()-189)&lt;&gt;0),W154-(V45+V118),0)</f>
        <v>0</v>
      </c>
      <c r="X191" s="75" cm="1">
        <f t="array" ref="X191">IF(AND( X$3=INDEX(CapexSalvageMonth,ROW()-189),INDEX(CapexSalvageMonth,ROW()-189)&lt;&gt;0),X154-(W45+W118),0)</f>
        <v>0</v>
      </c>
      <c r="Y191" s="75" cm="1">
        <f t="array" ref="Y191">IF(AND( Y$3=INDEX(CapexSalvageMonth,ROW()-189),INDEX(CapexSalvageMonth,ROW()-189)&lt;&gt;0),Y154-(X45+X118),0)</f>
        <v>0</v>
      </c>
      <c r="Z191" s="75" cm="1">
        <f t="array" ref="Z191">IF(AND( Z$3=INDEX(CapexSalvageMonth,ROW()-189),INDEX(CapexSalvageMonth,ROW()-189)&lt;&gt;0),Z154-(Y45+Y118),0)</f>
        <v>0</v>
      </c>
      <c r="AA191" s="75" cm="1">
        <f t="array" ref="AA191">IF(AND( AA$3=INDEX(CapexSalvageMonth,ROW()-189),INDEX(CapexSalvageMonth,ROW()-189)&lt;&gt;0),AA154-(Z45+Z118),0)</f>
        <v>0</v>
      </c>
      <c r="AB191" s="75" cm="1">
        <f t="array" ref="AB191">IF(AND( AB$3=INDEX(CapexSalvageMonth,ROW()-189),INDEX(CapexSalvageMonth,ROW()-189)&lt;&gt;0),AB154-(AA45+AA118),0)</f>
        <v>0</v>
      </c>
      <c r="AC191" s="75" cm="1">
        <f t="array" ref="AC191">IF(AND( AC$3=INDEX(CapexSalvageMonth,ROW()-189),INDEX(CapexSalvageMonth,ROW()-189)&lt;&gt;0),AC154-(AB45+AB118),0)</f>
        <v>0</v>
      </c>
      <c r="AD191" s="75" cm="1">
        <f t="array" ref="AD191">IF(AND( AD$3=INDEX(CapexSalvageMonth,ROW()-189),INDEX(CapexSalvageMonth,ROW()-189)&lt;&gt;0),AD154-(AC45+AC118),0)</f>
        <v>0</v>
      </c>
      <c r="AE191" s="75" cm="1">
        <f t="array" ref="AE191">IF(AND( AE$3=INDEX(CapexSalvageMonth,ROW()-189),INDEX(CapexSalvageMonth,ROW()-189)&lt;&gt;0),AE154-(AD45+AD118),0)</f>
        <v>0</v>
      </c>
      <c r="AF191" s="75" cm="1">
        <f t="array" ref="AF191">IF(AND( AF$3=INDEX(CapexSalvageMonth,ROW()-189),INDEX(CapexSalvageMonth,ROW()-189)&lt;&gt;0),AF154-(AE45+AE118),0)</f>
        <v>0</v>
      </c>
      <c r="AG191" s="75" cm="1">
        <f t="array" ref="AG191">IF(AND( AG$3=INDEX(CapexSalvageMonth,ROW()-189),INDEX(CapexSalvageMonth,ROW()-189)&lt;&gt;0),AG154-(AF45+AF118),0)</f>
        <v>0</v>
      </c>
      <c r="AH191" s="76" cm="1">
        <f t="array" ref="AH191">IF(AND( AH$3=INDEX(CapexSalvageMonth,ROW()-189),INDEX(CapexSalvageMonth,ROW()-189)&lt;&gt;0),AH154-(AG45+AG118),0)</f>
        <v>0</v>
      </c>
      <c r="AI191" s="74" cm="1">
        <f t="array" ref="AI191">IF(AND( AI$3=INDEX(CapexSalvageMonth,ROW()-189),INDEX(CapexSalvageMonth,ROW()-189)&lt;&gt;0),AI154-(AH45+AH118),0)</f>
        <v>0</v>
      </c>
      <c r="AJ191" s="75" cm="1">
        <f t="array" ref="AJ191">IF(AND( AJ$3=INDEX(CapexSalvageMonth,ROW()-189),INDEX(CapexSalvageMonth,ROW()-189)&lt;&gt;0),AJ154-(AI45+AI118),0)</f>
        <v>0</v>
      </c>
      <c r="AK191" s="75" cm="1">
        <f t="array" ref="AK191">IF(AND( AK$3=INDEX(CapexSalvageMonth,ROW()-189),INDEX(CapexSalvageMonth,ROW()-189)&lt;&gt;0),AK154-(AJ45+AJ118),0)</f>
        <v>0</v>
      </c>
      <c r="AL191" s="75" cm="1">
        <f t="array" ref="AL191">IF(AND( AL$3=INDEX(CapexSalvageMonth,ROW()-189),INDEX(CapexSalvageMonth,ROW()-189)&lt;&gt;0),AL154-(AK45+AK118),0)</f>
        <v>0</v>
      </c>
      <c r="AM191" s="75" cm="1">
        <f t="array" ref="AM191">IF(AND( AM$3=INDEX(CapexSalvageMonth,ROW()-189),INDEX(CapexSalvageMonth,ROW()-189)&lt;&gt;0),AM154-(AL45+AL118),0)</f>
        <v>0</v>
      </c>
      <c r="AN191" s="75" cm="1">
        <f t="array" ref="AN191">IF(AND( AN$3=INDEX(CapexSalvageMonth,ROW()-189),INDEX(CapexSalvageMonth,ROW()-189)&lt;&gt;0),AN154-(AM45+AM118),0)</f>
        <v>0</v>
      </c>
      <c r="AO191" s="75" cm="1">
        <f t="array" ref="AO191">IF(AND( AO$3=INDEX(CapexSalvageMonth,ROW()-189),INDEX(CapexSalvageMonth,ROW()-189)&lt;&gt;0),AO154-(AN45+AN118),0)</f>
        <v>0</v>
      </c>
      <c r="AP191" s="75" cm="1">
        <f t="array" ref="AP191">IF(AND( AP$3=INDEX(CapexSalvageMonth,ROW()-189),INDEX(CapexSalvageMonth,ROW()-189)&lt;&gt;0),AP154-(AO45+AO118),0)</f>
        <v>-31.875</v>
      </c>
      <c r="AQ191" s="75" cm="1">
        <f t="array" ref="AQ191">IF(AND( AQ$3=INDEX(CapexSalvageMonth,ROW()-189),INDEX(CapexSalvageMonth,ROW()-189)&lt;&gt;0),AQ154-(AP45+AP118),0)</f>
        <v>0</v>
      </c>
      <c r="AR191" s="75" cm="1">
        <f t="array" ref="AR191">IF(AND( AR$3=INDEX(CapexSalvageMonth,ROW()-189),INDEX(CapexSalvageMonth,ROW()-189)&lt;&gt;0),AR154-(AQ45+AQ118),0)</f>
        <v>0</v>
      </c>
      <c r="AS191" s="75" cm="1">
        <f t="array" ref="AS191">IF(AND( AS$3=INDEX(CapexSalvageMonth,ROW()-189),INDEX(CapexSalvageMonth,ROW()-189)&lt;&gt;0),AS154-(AR45+AR118),0)</f>
        <v>0</v>
      </c>
      <c r="AT191" s="76" cm="1">
        <f t="array" ref="AT191">IF(AND( AT$3=INDEX(CapexSalvageMonth,ROW()-189),INDEX(CapexSalvageMonth,ROW()-189)&lt;&gt;0),AT154-(AS45+AS118),0)</f>
        <v>0</v>
      </c>
      <c r="AU191" s="74" cm="1">
        <f t="array" ref="AU191">IF(AND( AU$3=INDEX(CapexSalvageMonth,ROW()-189),INDEX(CapexSalvageMonth,ROW()-189)&lt;&gt;0),AU154-(AT45+AT118),0)</f>
        <v>0</v>
      </c>
      <c r="AV191" s="75" cm="1">
        <f t="array" ref="AV191">IF(AND( AV$3=INDEX(CapexSalvageMonth,ROW()-189),INDEX(CapexSalvageMonth,ROW()-189)&lt;&gt;0),AV154-(AU45+AU118),0)</f>
        <v>0</v>
      </c>
      <c r="AW191" s="75" cm="1">
        <f t="array" ref="AW191">IF(AND( AW$3=INDEX(CapexSalvageMonth,ROW()-189),INDEX(CapexSalvageMonth,ROW()-189)&lt;&gt;0),AW154-(AV45+AV118),0)</f>
        <v>0</v>
      </c>
      <c r="AX191" s="75" cm="1">
        <f t="array" ref="AX191">IF(AND( AX$3=INDEX(CapexSalvageMonth,ROW()-189),INDEX(CapexSalvageMonth,ROW()-189)&lt;&gt;0),AX154-(AW45+AW118),0)</f>
        <v>0</v>
      </c>
      <c r="AY191" s="75" cm="1">
        <f t="array" ref="AY191">IF(AND( AY$3=INDEX(CapexSalvageMonth,ROW()-189),INDEX(CapexSalvageMonth,ROW()-189)&lt;&gt;0),AY154-(AX45+AX118),0)</f>
        <v>0</v>
      </c>
      <c r="AZ191" s="75" cm="1">
        <f t="array" ref="AZ191">IF(AND( AZ$3=INDEX(CapexSalvageMonth,ROW()-189),INDEX(CapexSalvageMonth,ROW()-189)&lt;&gt;0),AZ154-(AY45+AY118),0)</f>
        <v>0</v>
      </c>
      <c r="BA191" s="75" cm="1">
        <f t="array" ref="BA191">IF(AND( BA$3=INDEX(CapexSalvageMonth,ROW()-189),INDEX(CapexSalvageMonth,ROW()-189)&lt;&gt;0),BA154-(AZ45+AZ118),0)</f>
        <v>0</v>
      </c>
      <c r="BB191" s="75" cm="1">
        <f t="array" ref="BB191">IF(AND( BB$3=INDEX(CapexSalvageMonth,ROW()-189),INDEX(CapexSalvageMonth,ROW()-189)&lt;&gt;0),BB154-(BA45+BA118),0)</f>
        <v>0</v>
      </c>
      <c r="BC191" s="75" cm="1">
        <f t="array" ref="BC191">IF(AND( BC$3=INDEX(CapexSalvageMonth,ROW()-189),INDEX(CapexSalvageMonth,ROW()-189)&lt;&gt;0),BC154-(BB45+BB118),0)</f>
        <v>0</v>
      </c>
      <c r="BD191" s="75" cm="1">
        <f t="array" ref="BD191">IF(AND( BD$3=INDEX(CapexSalvageMonth,ROW()-189),INDEX(CapexSalvageMonth,ROW()-189)&lt;&gt;0),BD154-(BC45+BC118),0)</f>
        <v>0</v>
      </c>
      <c r="BE191" s="75" cm="1">
        <f t="array" ref="BE191">IF(AND( BE$3=INDEX(CapexSalvageMonth,ROW()-189),INDEX(CapexSalvageMonth,ROW()-189)&lt;&gt;0),BE154-(BD45+BD118),0)</f>
        <v>0</v>
      </c>
      <c r="BF191" s="76" cm="1">
        <f t="array" ref="BF191">IF(AND( BF$3=INDEX(CapexSalvageMonth,ROW()-189),INDEX(CapexSalvageMonth,ROW()-189)&lt;&gt;0),BF154-(BE45+BE118),0)</f>
        <v>0</v>
      </c>
      <c r="BG191" s="74" cm="1">
        <f t="array" ref="BG191">IF(AND( BG$3=INDEX(CapexSalvageMonth,ROW()-189),INDEX(CapexSalvageMonth,ROW()-189)&lt;&gt;0),BG154-(BF45+BF118),0)</f>
        <v>0</v>
      </c>
      <c r="BH191" s="75" cm="1">
        <f t="array" ref="BH191">IF(AND( BH$3=INDEX(CapexSalvageMonth,ROW()-189),INDEX(CapexSalvageMonth,ROW()-189)&lt;&gt;0),BH154-(BG45+BG118),0)</f>
        <v>0</v>
      </c>
      <c r="BI191" s="75" cm="1">
        <f t="array" ref="BI191">IF(AND( BI$3=INDEX(CapexSalvageMonth,ROW()-189),INDEX(CapexSalvageMonth,ROW()-189)&lt;&gt;0),BI154-(BH45+BH118),0)</f>
        <v>0</v>
      </c>
      <c r="BJ191" s="75" cm="1">
        <f t="array" ref="BJ191">IF(AND( BJ$3=INDEX(CapexSalvageMonth,ROW()-189),INDEX(CapexSalvageMonth,ROW()-189)&lt;&gt;0),BJ154-(BI45+BI118),0)</f>
        <v>0</v>
      </c>
      <c r="BK191" s="75" cm="1">
        <f t="array" ref="BK191">IF(AND( BK$3=INDEX(CapexSalvageMonth,ROW()-189),INDEX(CapexSalvageMonth,ROW()-189)&lt;&gt;0),BK154-(BJ45+BJ118),0)</f>
        <v>0</v>
      </c>
      <c r="BL191" s="75" cm="1">
        <f t="array" ref="BL191">IF(AND( BL$3=INDEX(CapexSalvageMonth,ROW()-189),INDEX(CapexSalvageMonth,ROW()-189)&lt;&gt;0),BL154-(BK45+BK118),0)</f>
        <v>0</v>
      </c>
      <c r="BM191" s="75" cm="1">
        <f t="array" ref="BM191">IF(AND( BM$3=INDEX(CapexSalvageMonth,ROW()-189),INDEX(CapexSalvageMonth,ROW()-189)&lt;&gt;0),BM154-(BL45+BL118),0)</f>
        <v>0</v>
      </c>
      <c r="BN191" s="75" cm="1">
        <f t="array" ref="BN191">IF(AND( BN$3=INDEX(CapexSalvageMonth,ROW()-189),INDEX(CapexSalvageMonth,ROW()-189)&lt;&gt;0),BN154-(BM45+BM118),0)</f>
        <v>0</v>
      </c>
      <c r="BO191" s="75" cm="1">
        <f t="array" ref="BO191">IF(AND( BO$3=INDEX(CapexSalvageMonth,ROW()-189),INDEX(CapexSalvageMonth,ROW()-189)&lt;&gt;0),BO154-(BN45+BN118),0)</f>
        <v>0</v>
      </c>
      <c r="BP191" s="75" cm="1">
        <f t="array" ref="BP191">IF(AND( BP$3=INDEX(CapexSalvageMonth,ROW()-189),INDEX(CapexSalvageMonth,ROW()-189)&lt;&gt;0),BP154-(BO45+BO118),0)</f>
        <v>0</v>
      </c>
      <c r="BQ191" s="75" cm="1">
        <f t="array" ref="BQ191">IF(AND( BQ$3=INDEX(CapexSalvageMonth,ROW()-189),INDEX(CapexSalvageMonth,ROW()-189)&lt;&gt;0),BQ154-(BP45+BP118),0)</f>
        <v>0</v>
      </c>
      <c r="BR191" s="76" cm="1">
        <f t="array" ref="BR191">IF(AND( BR$3=INDEX(CapexSalvageMonth,ROW()-189),INDEX(CapexSalvageMonth,ROW()-189)&lt;&gt;0),BR154-(BQ45+BQ118),0)</f>
        <v>0</v>
      </c>
    </row>
    <row r="192" spans="1:73" hidden="1" x14ac:dyDescent="0.25">
      <c r="C192" s="72" t="str">
        <f t="shared" si="96"/>
        <v>Land</v>
      </c>
      <c r="E192" s="73">
        <f t="shared" si="91"/>
        <v>0</v>
      </c>
      <c r="F192" s="73">
        <f t="shared" si="92"/>
        <v>0</v>
      </c>
      <c r="G192" s="73">
        <f t="shared" si="93"/>
        <v>0</v>
      </c>
      <c r="H192" s="73">
        <f t="shared" si="94"/>
        <v>0</v>
      </c>
      <c r="I192" s="73">
        <f t="shared" si="95"/>
        <v>400</v>
      </c>
      <c r="K192" s="74" cm="1">
        <f t="array" ref="K192">IF(AND( K$3=INDEX(CapexSalvageMonth,ROW()-189),INDEX(CapexSalvageMonth,ROW()-189)&lt;&gt;0),K155-(J46+J119),0)</f>
        <v>0</v>
      </c>
      <c r="L192" s="75" cm="1">
        <f t="array" ref="L192">IF(AND( L$3=INDEX(CapexSalvageMonth,ROW()-189),INDEX(CapexSalvageMonth,ROW()-189)&lt;&gt;0),L155-(K46+K119),0)</f>
        <v>0</v>
      </c>
      <c r="M192" s="75" cm="1">
        <f t="array" ref="M192">IF(AND( M$3=INDEX(CapexSalvageMonth,ROW()-189),INDEX(CapexSalvageMonth,ROW()-189)&lt;&gt;0),M155-(L46+L119),0)</f>
        <v>0</v>
      </c>
      <c r="N192" s="75" cm="1">
        <f t="array" ref="N192">IF(AND( N$3=INDEX(CapexSalvageMonth,ROW()-189),INDEX(CapexSalvageMonth,ROW()-189)&lt;&gt;0),N155-(M46+M119),0)</f>
        <v>0</v>
      </c>
      <c r="O192" s="75" cm="1">
        <f t="array" ref="O192">IF(AND( O$3=INDEX(CapexSalvageMonth,ROW()-189),INDEX(CapexSalvageMonth,ROW()-189)&lt;&gt;0),O155-(N46+N119),0)</f>
        <v>0</v>
      </c>
      <c r="P192" s="75" cm="1">
        <f t="array" ref="P192">IF(AND( P$3=INDEX(CapexSalvageMonth,ROW()-189),INDEX(CapexSalvageMonth,ROW()-189)&lt;&gt;0),P155-(O46+O119),0)</f>
        <v>0</v>
      </c>
      <c r="Q192" s="75" cm="1">
        <f t="array" ref="Q192">IF(AND( Q$3=INDEX(CapexSalvageMonth,ROW()-189),INDEX(CapexSalvageMonth,ROW()-189)&lt;&gt;0),Q155-(P46+P119),0)</f>
        <v>0</v>
      </c>
      <c r="R192" s="75" cm="1">
        <f t="array" ref="R192">IF(AND( R$3=INDEX(CapexSalvageMonth,ROW()-189),INDEX(CapexSalvageMonth,ROW()-189)&lt;&gt;0),R155-(Q46+Q119),0)</f>
        <v>0</v>
      </c>
      <c r="S192" s="75" cm="1">
        <f t="array" ref="S192">IF(AND( S$3=INDEX(CapexSalvageMonth,ROW()-189),INDEX(CapexSalvageMonth,ROW()-189)&lt;&gt;0),S155-(R46+R119),0)</f>
        <v>0</v>
      </c>
      <c r="T192" s="75" cm="1">
        <f t="array" ref="T192">IF(AND( T$3=INDEX(CapexSalvageMonth,ROW()-189),INDEX(CapexSalvageMonth,ROW()-189)&lt;&gt;0),T155-(S46+S119),0)</f>
        <v>0</v>
      </c>
      <c r="U192" s="75" cm="1">
        <f t="array" ref="U192">IF(AND( U$3=INDEX(CapexSalvageMonth,ROW()-189),INDEX(CapexSalvageMonth,ROW()-189)&lt;&gt;0),U155-(T46+T119),0)</f>
        <v>0</v>
      </c>
      <c r="V192" s="76" cm="1">
        <f t="array" ref="V192">IF(AND( V$3=INDEX(CapexSalvageMonth,ROW()-189),INDEX(CapexSalvageMonth,ROW()-189)&lt;&gt;0),V155-(U46+U119),0)</f>
        <v>0</v>
      </c>
      <c r="W192" s="74" cm="1">
        <f t="array" ref="W192">IF(AND( W$3=INDEX(CapexSalvageMonth,ROW()-189),INDEX(CapexSalvageMonth,ROW()-189)&lt;&gt;0),W155-(V46+V119),0)</f>
        <v>0</v>
      </c>
      <c r="X192" s="75" cm="1">
        <f t="array" ref="X192">IF(AND( X$3=INDEX(CapexSalvageMonth,ROW()-189),INDEX(CapexSalvageMonth,ROW()-189)&lt;&gt;0),X155-(W46+W119),0)</f>
        <v>0</v>
      </c>
      <c r="Y192" s="75" cm="1">
        <f t="array" ref="Y192">IF(AND( Y$3=INDEX(CapexSalvageMonth,ROW()-189),INDEX(CapexSalvageMonth,ROW()-189)&lt;&gt;0),Y155-(X46+X119),0)</f>
        <v>0</v>
      </c>
      <c r="Z192" s="75" cm="1">
        <f t="array" ref="Z192">IF(AND( Z$3=INDEX(CapexSalvageMonth,ROW()-189),INDEX(CapexSalvageMonth,ROW()-189)&lt;&gt;0),Z155-(Y46+Y119),0)</f>
        <v>0</v>
      </c>
      <c r="AA192" s="75" cm="1">
        <f t="array" ref="AA192">IF(AND( AA$3=INDEX(CapexSalvageMonth,ROW()-189),INDEX(CapexSalvageMonth,ROW()-189)&lt;&gt;0),AA155-(Z46+Z119),0)</f>
        <v>0</v>
      </c>
      <c r="AB192" s="75" cm="1">
        <f t="array" ref="AB192">IF(AND( AB$3=INDEX(CapexSalvageMonth,ROW()-189),INDEX(CapexSalvageMonth,ROW()-189)&lt;&gt;0),AB155-(AA46+AA119),0)</f>
        <v>0</v>
      </c>
      <c r="AC192" s="75" cm="1">
        <f t="array" ref="AC192">IF(AND( AC$3=INDEX(CapexSalvageMonth,ROW()-189),INDEX(CapexSalvageMonth,ROW()-189)&lt;&gt;0),AC155-(AB46+AB119),0)</f>
        <v>0</v>
      </c>
      <c r="AD192" s="75" cm="1">
        <f t="array" ref="AD192">IF(AND( AD$3=INDEX(CapexSalvageMonth,ROW()-189),INDEX(CapexSalvageMonth,ROW()-189)&lt;&gt;0),AD155-(AC46+AC119),0)</f>
        <v>0</v>
      </c>
      <c r="AE192" s="75" cm="1">
        <f t="array" ref="AE192">IF(AND( AE$3=INDEX(CapexSalvageMonth,ROW()-189),INDEX(CapexSalvageMonth,ROW()-189)&lt;&gt;0),AE155-(AD46+AD119),0)</f>
        <v>0</v>
      </c>
      <c r="AF192" s="75" cm="1">
        <f t="array" ref="AF192">IF(AND( AF$3=INDEX(CapexSalvageMonth,ROW()-189),INDEX(CapexSalvageMonth,ROW()-189)&lt;&gt;0),AF155-(AE46+AE119),0)</f>
        <v>0</v>
      </c>
      <c r="AG192" s="75" cm="1">
        <f t="array" ref="AG192">IF(AND( AG$3=INDEX(CapexSalvageMonth,ROW()-189),INDEX(CapexSalvageMonth,ROW()-189)&lt;&gt;0),AG155-(AF46+AF119),0)</f>
        <v>0</v>
      </c>
      <c r="AH192" s="76" cm="1">
        <f t="array" ref="AH192">IF(AND( AH$3=INDEX(CapexSalvageMonth,ROW()-189),INDEX(CapexSalvageMonth,ROW()-189)&lt;&gt;0),AH155-(AG46+AG119),0)</f>
        <v>0</v>
      </c>
      <c r="AI192" s="74" cm="1">
        <f t="array" ref="AI192">IF(AND( AI$3=INDEX(CapexSalvageMonth,ROW()-189),INDEX(CapexSalvageMonth,ROW()-189)&lt;&gt;0),AI155-(AH46+AH119),0)</f>
        <v>0</v>
      </c>
      <c r="AJ192" s="75" cm="1">
        <f t="array" ref="AJ192">IF(AND( AJ$3=INDEX(CapexSalvageMonth,ROW()-189),INDEX(CapexSalvageMonth,ROW()-189)&lt;&gt;0),AJ155-(AI46+AI119),0)</f>
        <v>0</v>
      </c>
      <c r="AK192" s="75" cm="1">
        <f t="array" ref="AK192">IF(AND( AK$3=INDEX(CapexSalvageMonth,ROW()-189),INDEX(CapexSalvageMonth,ROW()-189)&lt;&gt;0),AK155-(AJ46+AJ119),0)</f>
        <v>0</v>
      </c>
      <c r="AL192" s="75" cm="1">
        <f t="array" ref="AL192">IF(AND( AL$3=INDEX(CapexSalvageMonth,ROW()-189),INDEX(CapexSalvageMonth,ROW()-189)&lt;&gt;0),AL155-(AK46+AK119),0)</f>
        <v>0</v>
      </c>
      <c r="AM192" s="75" cm="1">
        <f t="array" ref="AM192">IF(AND( AM$3=INDEX(CapexSalvageMonth,ROW()-189),INDEX(CapexSalvageMonth,ROW()-189)&lt;&gt;0),AM155-(AL46+AL119),0)</f>
        <v>0</v>
      </c>
      <c r="AN192" s="75" cm="1">
        <f t="array" ref="AN192">IF(AND( AN$3=INDEX(CapexSalvageMonth,ROW()-189),INDEX(CapexSalvageMonth,ROW()-189)&lt;&gt;0),AN155-(AM46+AM119),0)</f>
        <v>0</v>
      </c>
      <c r="AO192" s="75" cm="1">
        <f t="array" ref="AO192">IF(AND( AO$3=INDEX(CapexSalvageMonth,ROW()-189),INDEX(CapexSalvageMonth,ROW()-189)&lt;&gt;0),AO155-(AN46+AN119),0)</f>
        <v>0</v>
      </c>
      <c r="AP192" s="75" cm="1">
        <f t="array" ref="AP192">IF(AND( AP$3=INDEX(CapexSalvageMonth,ROW()-189),INDEX(CapexSalvageMonth,ROW()-189)&lt;&gt;0),AP155-(AO46+AO119),0)</f>
        <v>0</v>
      </c>
      <c r="AQ192" s="75" cm="1">
        <f t="array" ref="AQ192">IF(AND( AQ$3=INDEX(CapexSalvageMonth,ROW()-189),INDEX(CapexSalvageMonth,ROW()-189)&lt;&gt;0),AQ155-(AP46+AP119),0)</f>
        <v>0</v>
      </c>
      <c r="AR192" s="75" cm="1">
        <f t="array" ref="AR192">IF(AND( AR$3=INDEX(CapexSalvageMonth,ROW()-189),INDEX(CapexSalvageMonth,ROW()-189)&lt;&gt;0),AR155-(AQ46+AQ119),0)</f>
        <v>0</v>
      </c>
      <c r="AS192" s="75" cm="1">
        <f t="array" ref="AS192">IF(AND( AS$3=INDEX(CapexSalvageMonth,ROW()-189),INDEX(CapexSalvageMonth,ROW()-189)&lt;&gt;0),AS155-(AR46+AR119),0)</f>
        <v>0</v>
      </c>
      <c r="AT192" s="76" cm="1">
        <f t="array" ref="AT192">IF(AND( AT$3=INDEX(CapexSalvageMonth,ROW()-189),INDEX(CapexSalvageMonth,ROW()-189)&lt;&gt;0),AT155-(AS46+AS119),0)</f>
        <v>0</v>
      </c>
      <c r="AU192" s="74" cm="1">
        <f t="array" ref="AU192">IF(AND( AU$3=INDEX(CapexSalvageMonth,ROW()-189),INDEX(CapexSalvageMonth,ROW()-189)&lt;&gt;0),AU155-(AT46+AT119),0)</f>
        <v>0</v>
      </c>
      <c r="AV192" s="75" cm="1">
        <f t="array" ref="AV192">IF(AND( AV$3=INDEX(CapexSalvageMonth,ROW()-189),INDEX(CapexSalvageMonth,ROW()-189)&lt;&gt;0),AV155-(AU46+AU119),0)</f>
        <v>0</v>
      </c>
      <c r="AW192" s="75" cm="1">
        <f t="array" ref="AW192">IF(AND( AW$3=INDEX(CapexSalvageMonth,ROW()-189),INDEX(CapexSalvageMonth,ROW()-189)&lt;&gt;0),AW155-(AV46+AV119),0)</f>
        <v>0</v>
      </c>
      <c r="AX192" s="75" cm="1">
        <f t="array" ref="AX192">IF(AND( AX$3=INDEX(CapexSalvageMonth,ROW()-189),INDEX(CapexSalvageMonth,ROW()-189)&lt;&gt;0),AX155-(AW46+AW119),0)</f>
        <v>0</v>
      </c>
      <c r="AY192" s="75" cm="1">
        <f t="array" ref="AY192">IF(AND( AY$3=INDEX(CapexSalvageMonth,ROW()-189),INDEX(CapexSalvageMonth,ROW()-189)&lt;&gt;0),AY155-(AX46+AX119),0)</f>
        <v>0</v>
      </c>
      <c r="AZ192" s="75" cm="1">
        <f t="array" ref="AZ192">IF(AND( AZ$3=INDEX(CapexSalvageMonth,ROW()-189),INDEX(CapexSalvageMonth,ROW()-189)&lt;&gt;0),AZ155-(AY46+AY119),0)</f>
        <v>0</v>
      </c>
      <c r="BA192" s="75" cm="1">
        <f t="array" ref="BA192">IF(AND( BA$3=INDEX(CapexSalvageMonth,ROW()-189),INDEX(CapexSalvageMonth,ROW()-189)&lt;&gt;0),BA155-(AZ46+AZ119),0)</f>
        <v>0</v>
      </c>
      <c r="BB192" s="75" cm="1">
        <f t="array" ref="BB192">IF(AND( BB$3=INDEX(CapexSalvageMonth,ROW()-189),INDEX(CapexSalvageMonth,ROW()-189)&lt;&gt;0),BB155-(BA46+BA119),0)</f>
        <v>0</v>
      </c>
      <c r="BC192" s="75" cm="1">
        <f t="array" ref="BC192">IF(AND( BC$3=INDEX(CapexSalvageMonth,ROW()-189),INDEX(CapexSalvageMonth,ROW()-189)&lt;&gt;0),BC155-(BB46+BB119),0)</f>
        <v>0</v>
      </c>
      <c r="BD192" s="75" cm="1">
        <f t="array" ref="BD192">IF(AND( BD$3=INDEX(CapexSalvageMonth,ROW()-189),INDEX(CapexSalvageMonth,ROW()-189)&lt;&gt;0),BD155-(BC46+BC119),0)</f>
        <v>0</v>
      </c>
      <c r="BE192" s="75" cm="1">
        <f t="array" ref="BE192">IF(AND( BE$3=INDEX(CapexSalvageMonth,ROW()-189),INDEX(CapexSalvageMonth,ROW()-189)&lt;&gt;0),BE155-(BD46+BD119),0)</f>
        <v>0</v>
      </c>
      <c r="BF192" s="76" cm="1">
        <f t="array" ref="BF192">IF(AND( BF$3=INDEX(CapexSalvageMonth,ROW()-189),INDEX(CapexSalvageMonth,ROW()-189)&lt;&gt;0),BF155-(BE46+BE119),0)</f>
        <v>0</v>
      </c>
      <c r="BG192" s="74" cm="1">
        <f t="array" ref="BG192">IF(AND( BG$3=INDEX(CapexSalvageMonth,ROW()-189),INDEX(CapexSalvageMonth,ROW()-189)&lt;&gt;0),BG155-(BF46+BF119),0)</f>
        <v>0</v>
      </c>
      <c r="BH192" s="75" cm="1">
        <f t="array" ref="BH192">IF(AND( BH$3=INDEX(CapexSalvageMonth,ROW()-189),INDEX(CapexSalvageMonth,ROW()-189)&lt;&gt;0),BH155-(BG46+BG119),0)</f>
        <v>0</v>
      </c>
      <c r="BI192" s="75" cm="1">
        <f t="array" ref="BI192">IF(AND( BI$3=INDEX(CapexSalvageMonth,ROW()-189),INDEX(CapexSalvageMonth,ROW()-189)&lt;&gt;0),BI155-(BH46+BH119),0)</f>
        <v>0</v>
      </c>
      <c r="BJ192" s="75" cm="1">
        <f t="array" ref="BJ192">IF(AND( BJ$3=INDEX(CapexSalvageMonth,ROW()-189),INDEX(CapexSalvageMonth,ROW()-189)&lt;&gt;0),BJ155-(BI46+BI119),0)</f>
        <v>0</v>
      </c>
      <c r="BK192" s="75" cm="1">
        <f t="array" ref="BK192">IF(AND( BK$3=INDEX(CapexSalvageMonth,ROW()-189),INDEX(CapexSalvageMonth,ROW()-189)&lt;&gt;0),BK155-(BJ46+BJ119),0)</f>
        <v>0</v>
      </c>
      <c r="BL192" s="75" cm="1">
        <f t="array" ref="BL192">IF(AND( BL$3=INDEX(CapexSalvageMonth,ROW()-189),INDEX(CapexSalvageMonth,ROW()-189)&lt;&gt;0),BL155-(BK46+BK119),0)</f>
        <v>400</v>
      </c>
      <c r="BM192" s="75" cm="1">
        <f t="array" ref="BM192">IF(AND( BM$3=INDEX(CapexSalvageMonth,ROW()-189),INDEX(CapexSalvageMonth,ROW()-189)&lt;&gt;0),BM155-(BL46+BL119),0)</f>
        <v>0</v>
      </c>
      <c r="BN192" s="75" cm="1">
        <f t="array" ref="BN192">IF(AND( BN$3=INDEX(CapexSalvageMonth,ROW()-189),INDEX(CapexSalvageMonth,ROW()-189)&lt;&gt;0),BN155-(BM46+BM119),0)</f>
        <v>0</v>
      </c>
      <c r="BO192" s="75" cm="1">
        <f t="array" ref="BO192">IF(AND( BO$3=INDEX(CapexSalvageMonth,ROW()-189),INDEX(CapexSalvageMonth,ROW()-189)&lt;&gt;0),BO155-(BN46+BN119),0)</f>
        <v>0</v>
      </c>
      <c r="BP192" s="75" cm="1">
        <f t="array" ref="BP192">IF(AND( BP$3=INDEX(CapexSalvageMonth,ROW()-189),INDEX(CapexSalvageMonth,ROW()-189)&lt;&gt;0),BP155-(BO46+BO119),0)</f>
        <v>0</v>
      </c>
      <c r="BQ192" s="75" cm="1">
        <f t="array" ref="BQ192">IF(AND( BQ$3=INDEX(CapexSalvageMonth,ROW()-189),INDEX(CapexSalvageMonth,ROW()-189)&lt;&gt;0),BQ155-(BP46+BP119),0)</f>
        <v>0</v>
      </c>
      <c r="BR192" s="76" cm="1">
        <f t="array" ref="BR192">IF(AND( BR$3=INDEX(CapexSalvageMonth,ROW()-189),INDEX(CapexSalvageMonth,ROW()-189)&lt;&gt;0),BR155-(BQ46+BQ119),0)</f>
        <v>0</v>
      </c>
    </row>
    <row r="193" spans="3:70" hidden="1" x14ac:dyDescent="0.25">
      <c r="C193" s="72">
        <f t="shared" si="96"/>
        <v>0</v>
      </c>
      <c r="E193" s="73">
        <f t="shared" si="91"/>
        <v>0</v>
      </c>
      <c r="F193" s="73">
        <f t="shared" si="92"/>
        <v>0</v>
      </c>
      <c r="G193" s="73">
        <f t="shared" si="93"/>
        <v>0</v>
      </c>
      <c r="H193" s="73">
        <f t="shared" si="94"/>
        <v>0</v>
      </c>
      <c r="I193" s="73">
        <f t="shared" si="95"/>
        <v>0</v>
      </c>
      <c r="K193" s="74" cm="1">
        <f t="array" ref="K193">IF(AND( K$3=INDEX(CapexSalvageMonth,ROW()-189),INDEX(CapexSalvageMonth,ROW()-189)&lt;&gt;0),K156-(J47+J120),0)</f>
        <v>0</v>
      </c>
      <c r="L193" s="75" cm="1">
        <f t="array" ref="L193">IF(AND( L$3=INDEX(CapexSalvageMonth,ROW()-189),INDEX(CapexSalvageMonth,ROW()-189)&lt;&gt;0),L156-(K47+K120),0)</f>
        <v>0</v>
      </c>
      <c r="M193" s="75" cm="1">
        <f t="array" ref="M193">IF(AND( M$3=INDEX(CapexSalvageMonth,ROW()-189),INDEX(CapexSalvageMonth,ROW()-189)&lt;&gt;0),M156-(L47+L120),0)</f>
        <v>0</v>
      </c>
      <c r="N193" s="75" cm="1">
        <f t="array" ref="N193">IF(AND( N$3=INDEX(CapexSalvageMonth,ROW()-189),INDEX(CapexSalvageMonth,ROW()-189)&lt;&gt;0),N156-(M47+M120),0)</f>
        <v>0</v>
      </c>
      <c r="O193" s="75" cm="1">
        <f t="array" ref="O193">IF(AND( O$3=INDEX(CapexSalvageMonth,ROW()-189),INDEX(CapexSalvageMonth,ROW()-189)&lt;&gt;0),O156-(N47+N120),0)</f>
        <v>0</v>
      </c>
      <c r="P193" s="75" cm="1">
        <f t="array" ref="P193">IF(AND( P$3=INDEX(CapexSalvageMonth,ROW()-189),INDEX(CapexSalvageMonth,ROW()-189)&lt;&gt;0),P156-(O47+O120),0)</f>
        <v>0</v>
      </c>
      <c r="Q193" s="75" cm="1">
        <f t="array" ref="Q193">IF(AND( Q$3=INDEX(CapexSalvageMonth,ROW()-189),INDEX(CapexSalvageMonth,ROW()-189)&lt;&gt;0),Q156-(P47+P120),0)</f>
        <v>0</v>
      </c>
      <c r="R193" s="75" cm="1">
        <f t="array" ref="R193">IF(AND( R$3=INDEX(CapexSalvageMonth,ROW()-189),INDEX(CapexSalvageMonth,ROW()-189)&lt;&gt;0),R156-(Q47+Q120),0)</f>
        <v>0</v>
      </c>
      <c r="S193" s="75" cm="1">
        <f t="array" ref="S193">IF(AND( S$3=INDEX(CapexSalvageMonth,ROW()-189),INDEX(CapexSalvageMonth,ROW()-189)&lt;&gt;0),S156-(R47+R120),0)</f>
        <v>0</v>
      </c>
      <c r="T193" s="75" cm="1">
        <f t="array" ref="T193">IF(AND( T$3=INDEX(CapexSalvageMonth,ROW()-189),INDEX(CapexSalvageMonth,ROW()-189)&lt;&gt;0),T156-(S47+S120),0)</f>
        <v>0</v>
      </c>
      <c r="U193" s="75" cm="1">
        <f t="array" ref="U193">IF(AND( U$3=INDEX(CapexSalvageMonth,ROW()-189),INDEX(CapexSalvageMonth,ROW()-189)&lt;&gt;0),U156-(T47+T120),0)</f>
        <v>0</v>
      </c>
      <c r="V193" s="76" cm="1">
        <f t="array" ref="V193">IF(AND( V$3=INDEX(CapexSalvageMonth,ROW()-189),INDEX(CapexSalvageMonth,ROW()-189)&lt;&gt;0),V156-(U47+U120),0)</f>
        <v>0</v>
      </c>
      <c r="W193" s="74" cm="1">
        <f t="array" ref="W193">IF(AND( W$3=INDEX(CapexSalvageMonth,ROW()-189),INDEX(CapexSalvageMonth,ROW()-189)&lt;&gt;0),W156-(V47+V120),0)</f>
        <v>0</v>
      </c>
      <c r="X193" s="75" cm="1">
        <f t="array" ref="X193">IF(AND( X$3=INDEX(CapexSalvageMonth,ROW()-189),INDEX(CapexSalvageMonth,ROW()-189)&lt;&gt;0),X156-(W47+W120),0)</f>
        <v>0</v>
      </c>
      <c r="Y193" s="75" cm="1">
        <f t="array" ref="Y193">IF(AND( Y$3=INDEX(CapexSalvageMonth,ROW()-189),INDEX(CapexSalvageMonth,ROW()-189)&lt;&gt;0),Y156-(X47+X120),0)</f>
        <v>0</v>
      </c>
      <c r="Z193" s="75" cm="1">
        <f t="array" ref="Z193">IF(AND( Z$3=INDEX(CapexSalvageMonth,ROW()-189),INDEX(CapexSalvageMonth,ROW()-189)&lt;&gt;0),Z156-(Y47+Y120),0)</f>
        <v>0</v>
      </c>
      <c r="AA193" s="75" cm="1">
        <f t="array" ref="AA193">IF(AND( AA$3=INDEX(CapexSalvageMonth,ROW()-189),INDEX(CapexSalvageMonth,ROW()-189)&lt;&gt;0),AA156-(Z47+Z120),0)</f>
        <v>0</v>
      </c>
      <c r="AB193" s="75" cm="1">
        <f t="array" ref="AB193">IF(AND( AB$3=INDEX(CapexSalvageMonth,ROW()-189),INDEX(CapexSalvageMonth,ROW()-189)&lt;&gt;0),AB156-(AA47+AA120),0)</f>
        <v>0</v>
      </c>
      <c r="AC193" s="75" cm="1">
        <f t="array" ref="AC193">IF(AND( AC$3=INDEX(CapexSalvageMonth,ROW()-189),INDEX(CapexSalvageMonth,ROW()-189)&lt;&gt;0),AC156-(AB47+AB120),0)</f>
        <v>0</v>
      </c>
      <c r="AD193" s="75" cm="1">
        <f t="array" ref="AD193">IF(AND( AD$3=INDEX(CapexSalvageMonth,ROW()-189),INDEX(CapexSalvageMonth,ROW()-189)&lt;&gt;0),AD156-(AC47+AC120),0)</f>
        <v>0</v>
      </c>
      <c r="AE193" s="75" cm="1">
        <f t="array" ref="AE193">IF(AND( AE$3=INDEX(CapexSalvageMonth,ROW()-189),INDEX(CapexSalvageMonth,ROW()-189)&lt;&gt;0),AE156-(AD47+AD120),0)</f>
        <v>0</v>
      </c>
      <c r="AF193" s="75" cm="1">
        <f t="array" ref="AF193">IF(AND( AF$3=INDEX(CapexSalvageMonth,ROW()-189),INDEX(CapexSalvageMonth,ROW()-189)&lt;&gt;0),AF156-(AE47+AE120),0)</f>
        <v>0</v>
      </c>
      <c r="AG193" s="75" cm="1">
        <f t="array" ref="AG193">IF(AND( AG$3=INDEX(CapexSalvageMonth,ROW()-189),INDEX(CapexSalvageMonth,ROW()-189)&lt;&gt;0),AG156-(AF47+AF120),0)</f>
        <v>0</v>
      </c>
      <c r="AH193" s="76" cm="1">
        <f t="array" ref="AH193">IF(AND( AH$3=INDEX(CapexSalvageMonth,ROW()-189),INDEX(CapexSalvageMonth,ROW()-189)&lt;&gt;0),AH156-(AG47+AG120),0)</f>
        <v>0</v>
      </c>
      <c r="AI193" s="74" cm="1">
        <f t="array" ref="AI193">IF(AND( AI$3=INDEX(CapexSalvageMonth,ROW()-189),INDEX(CapexSalvageMonth,ROW()-189)&lt;&gt;0),AI156-(AH47+AH120),0)</f>
        <v>0</v>
      </c>
      <c r="AJ193" s="75" cm="1">
        <f t="array" ref="AJ193">IF(AND( AJ$3=INDEX(CapexSalvageMonth,ROW()-189),INDEX(CapexSalvageMonth,ROW()-189)&lt;&gt;0),AJ156-(AI47+AI120),0)</f>
        <v>0</v>
      </c>
      <c r="AK193" s="75" cm="1">
        <f t="array" ref="AK193">IF(AND( AK$3=INDEX(CapexSalvageMonth,ROW()-189),INDEX(CapexSalvageMonth,ROW()-189)&lt;&gt;0),AK156-(AJ47+AJ120),0)</f>
        <v>0</v>
      </c>
      <c r="AL193" s="75" cm="1">
        <f t="array" ref="AL193">IF(AND( AL$3=INDEX(CapexSalvageMonth,ROW()-189),INDEX(CapexSalvageMonth,ROW()-189)&lt;&gt;0),AL156-(AK47+AK120),0)</f>
        <v>0</v>
      </c>
      <c r="AM193" s="75" cm="1">
        <f t="array" ref="AM193">IF(AND( AM$3=INDEX(CapexSalvageMonth,ROW()-189),INDEX(CapexSalvageMonth,ROW()-189)&lt;&gt;0),AM156-(AL47+AL120),0)</f>
        <v>0</v>
      </c>
      <c r="AN193" s="75" cm="1">
        <f t="array" ref="AN193">IF(AND( AN$3=INDEX(CapexSalvageMonth,ROW()-189),INDEX(CapexSalvageMonth,ROW()-189)&lt;&gt;0),AN156-(AM47+AM120),0)</f>
        <v>0</v>
      </c>
      <c r="AO193" s="75" cm="1">
        <f t="array" ref="AO193">IF(AND( AO$3=INDEX(CapexSalvageMonth,ROW()-189),INDEX(CapexSalvageMonth,ROW()-189)&lt;&gt;0),AO156-(AN47+AN120),0)</f>
        <v>0</v>
      </c>
      <c r="AP193" s="75" cm="1">
        <f t="array" ref="AP193">IF(AND( AP$3=INDEX(CapexSalvageMonth,ROW()-189),INDEX(CapexSalvageMonth,ROW()-189)&lt;&gt;0),AP156-(AO47+AO120),0)</f>
        <v>0</v>
      </c>
      <c r="AQ193" s="75" cm="1">
        <f t="array" ref="AQ193">IF(AND( AQ$3=INDEX(CapexSalvageMonth,ROW()-189),INDEX(CapexSalvageMonth,ROW()-189)&lt;&gt;0),AQ156-(AP47+AP120),0)</f>
        <v>0</v>
      </c>
      <c r="AR193" s="75" cm="1">
        <f t="array" ref="AR193">IF(AND( AR$3=INDEX(CapexSalvageMonth,ROW()-189),INDEX(CapexSalvageMonth,ROW()-189)&lt;&gt;0),AR156-(AQ47+AQ120),0)</f>
        <v>0</v>
      </c>
      <c r="AS193" s="75" cm="1">
        <f t="array" ref="AS193">IF(AND( AS$3=INDEX(CapexSalvageMonth,ROW()-189),INDEX(CapexSalvageMonth,ROW()-189)&lt;&gt;0),AS156-(AR47+AR120),0)</f>
        <v>0</v>
      </c>
      <c r="AT193" s="76" cm="1">
        <f t="array" ref="AT193">IF(AND( AT$3=INDEX(CapexSalvageMonth,ROW()-189),INDEX(CapexSalvageMonth,ROW()-189)&lt;&gt;0),AT156-(AS47+AS120),0)</f>
        <v>0</v>
      </c>
      <c r="AU193" s="74" cm="1">
        <f t="array" ref="AU193">IF(AND( AU$3=INDEX(CapexSalvageMonth,ROW()-189),INDEX(CapexSalvageMonth,ROW()-189)&lt;&gt;0),AU156-(AT47+AT120),0)</f>
        <v>0</v>
      </c>
      <c r="AV193" s="75" cm="1">
        <f t="array" ref="AV193">IF(AND( AV$3=INDEX(CapexSalvageMonth,ROW()-189),INDEX(CapexSalvageMonth,ROW()-189)&lt;&gt;0),AV156-(AU47+AU120),0)</f>
        <v>0</v>
      </c>
      <c r="AW193" s="75" cm="1">
        <f t="array" ref="AW193">IF(AND( AW$3=INDEX(CapexSalvageMonth,ROW()-189),INDEX(CapexSalvageMonth,ROW()-189)&lt;&gt;0),AW156-(AV47+AV120),0)</f>
        <v>0</v>
      </c>
      <c r="AX193" s="75" cm="1">
        <f t="array" ref="AX193">IF(AND( AX$3=INDEX(CapexSalvageMonth,ROW()-189),INDEX(CapexSalvageMonth,ROW()-189)&lt;&gt;0),AX156-(AW47+AW120),0)</f>
        <v>0</v>
      </c>
      <c r="AY193" s="75" cm="1">
        <f t="array" ref="AY193">IF(AND( AY$3=INDEX(CapexSalvageMonth,ROW()-189),INDEX(CapexSalvageMonth,ROW()-189)&lt;&gt;0),AY156-(AX47+AX120),0)</f>
        <v>0</v>
      </c>
      <c r="AZ193" s="75" cm="1">
        <f t="array" ref="AZ193">IF(AND( AZ$3=INDEX(CapexSalvageMonth,ROW()-189),INDEX(CapexSalvageMonth,ROW()-189)&lt;&gt;0),AZ156-(AY47+AY120),0)</f>
        <v>0</v>
      </c>
      <c r="BA193" s="75" cm="1">
        <f t="array" ref="BA193">IF(AND( BA$3=INDEX(CapexSalvageMonth,ROW()-189),INDEX(CapexSalvageMonth,ROW()-189)&lt;&gt;0),BA156-(AZ47+AZ120),0)</f>
        <v>0</v>
      </c>
      <c r="BB193" s="75" cm="1">
        <f t="array" ref="BB193">IF(AND( BB$3=INDEX(CapexSalvageMonth,ROW()-189),INDEX(CapexSalvageMonth,ROW()-189)&lt;&gt;0),BB156-(BA47+BA120),0)</f>
        <v>0</v>
      </c>
      <c r="BC193" s="75" cm="1">
        <f t="array" ref="BC193">IF(AND( BC$3=INDEX(CapexSalvageMonth,ROW()-189),INDEX(CapexSalvageMonth,ROW()-189)&lt;&gt;0),BC156-(BB47+BB120),0)</f>
        <v>0</v>
      </c>
      <c r="BD193" s="75" cm="1">
        <f t="array" ref="BD193">IF(AND( BD$3=INDEX(CapexSalvageMonth,ROW()-189),INDEX(CapexSalvageMonth,ROW()-189)&lt;&gt;0),BD156-(BC47+BC120),0)</f>
        <v>0</v>
      </c>
      <c r="BE193" s="75" cm="1">
        <f t="array" ref="BE193">IF(AND( BE$3=INDEX(CapexSalvageMonth,ROW()-189),INDEX(CapexSalvageMonth,ROW()-189)&lt;&gt;0),BE156-(BD47+BD120),0)</f>
        <v>0</v>
      </c>
      <c r="BF193" s="76" cm="1">
        <f t="array" ref="BF193">IF(AND( BF$3=INDEX(CapexSalvageMonth,ROW()-189),INDEX(CapexSalvageMonth,ROW()-189)&lt;&gt;0),BF156-(BE47+BE120),0)</f>
        <v>0</v>
      </c>
      <c r="BG193" s="74" cm="1">
        <f t="array" ref="BG193">IF(AND( BG$3=INDEX(CapexSalvageMonth,ROW()-189),INDEX(CapexSalvageMonth,ROW()-189)&lt;&gt;0),BG156-(BF47+BF120),0)</f>
        <v>0</v>
      </c>
      <c r="BH193" s="75" cm="1">
        <f t="array" ref="BH193">IF(AND( BH$3=INDEX(CapexSalvageMonth,ROW()-189),INDEX(CapexSalvageMonth,ROW()-189)&lt;&gt;0),BH156-(BG47+BG120),0)</f>
        <v>0</v>
      </c>
      <c r="BI193" s="75" cm="1">
        <f t="array" ref="BI193">IF(AND( BI$3=INDEX(CapexSalvageMonth,ROW()-189),INDEX(CapexSalvageMonth,ROW()-189)&lt;&gt;0),BI156-(BH47+BH120),0)</f>
        <v>0</v>
      </c>
      <c r="BJ193" s="75" cm="1">
        <f t="array" ref="BJ193">IF(AND( BJ$3=INDEX(CapexSalvageMonth,ROW()-189),INDEX(CapexSalvageMonth,ROW()-189)&lt;&gt;0),BJ156-(BI47+BI120),0)</f>
        <v>0</v>
      </c>
      <c r="BK193" s="75" cm="1">
        <f t="array" ref="BK193">IF(AND( BK$3=INDEX(CapexSalvageMonth,ROW()-189),INDEX(CapexSalvageMonth,ROW()-189)&lt;&gt;0),BK156-(BJ47+BJ120),0)</f>
        <v>0</v>
      </c>
      <c r="BL193" s="75" cm="1">
        <f t="array" ref="BL193">IF(AND( BL$3=INDEX(CapexSalvageMonth,ROW()-189),INDEX(CapexSalvageMonth,ROW()-189)&lt;&gt;0),BL156-(BK47+BK120),0)</f>
        <v>0</v>
      </c>
      <c r="BM193" s="75" cm="1">
        <f t="array" ref="BM193">IF(AND( BM$3=INDEX(CapexSalvageMonth,ROW()-189),INDEX(CapexSalvageMonth,ROW()-189)&lt;&gt;0),BM156-(BL47+BL120),0)</f>
        <v>0</v>
      </c>
      <c r="BN193" s="75" cm="1">
        <f t="array" ref="BN193">IF(AND( BN$3=INDEX(CapexSalvageMonth,ROW()-189),INDEX(CapexSalvageMonth,ROW()-189)&lt;&gt;0),BN156-(BM47+BM120),0)</f>
        <v>0</v>
      </c>
      <c r="BO193" s="75" cm="1">
        <f t="array" ref="BO193">IF(AND( BO$3=INDEX(CapexSalvageMonth,ROW()-189),INDEX(CapexSalvageMonth,ROW()-189)&lt;&gt;0),BO156-(BN47+BN120),0)</f>
        <v>0</v>
      </c>
      <c r="BP193" s="75" cm="1">
        <f t="array" ref="BP193">IF(AND( BP$3=INDEX(CapexSalvageMonth,ROW()-189),INDEX(CapexSalvageMonth,ROW()-189)&lt;&gt;0),BP156-(BO47+BO120),0)</f>
        <v>0</v>
      </c>
      <c r="BQ193" s="75" cm="1">
        <f t="array" ref="BQ193">IF(AND( BQ$3=INDEX(CapexSalvageMonth,ROW()-189),INDEX(CapexSalvageMonth,ROW()-189)&lt;&gt;0),BQ156-(BP47+BP120),0)</f>
        <v>0</v>
      </c>
      <c r="BR193" s="76" cm="1">
        <f t="array" ref="BR193">IF(AND( BR$3=INDEX(CapexSalvageMonth,ROW()-189),INDEX(CapexSalvageMonth,ROW()-189)&lt;&gt;0),BR156-(BQ47+BQ120),0)</f>
        <v>0</v>
      </c>
    </row>
    <row r="194" spans="3:70" hidden="1" x14ac:dyDescent="0.25">
      <c r="C194" s="72">
        <f t="shared" si="96"/>
        <v>0</v>
      </c>
      <c r="E194" s="73">
        <f t="shared" si="91"/>
        <v>0</v>
      </c>
      <c r="F194" s="73">
        <f t="shared" si="92"/>
        <v>0</v>
      </c>
      <c r="G194" s="73">
        <f t="shared" si="93"/>
        <v>0</v>
      </c>
      <c r="H194" s="73">
        <f t="shared" si="94"/>
        <v>0</v>
      </c>
      <c r="I194" s="73">
        <f t="shared" si="95"/>
        <v>0</v>
      </c>
      <c r="K194" s="74" cm="1">
        <f t="array" ref="K194">IF(AND( K$3=INDEX(CapexSalvageMonth,ROW()-189),INDEX(CapexSalvageMonth,ROW()-189)&lt;&gt;0),K157-(J48+J121),0)</f>
        <v>0</v>
      </c>
      <c r="L194" s="75" cm="1">
        <f t="array" ref="L194">IF(AND( L$3=INDEX(CapexSalvageMonth,ROW()-189),INDEX(CapexSalvageMonth,ROW()-189)&lt;&gt;0),L157-(K48+K121),0)</f>
        <v>0</v>
      </c>
      <c r="M194" s="75" cm="1">
        <f t="array" ref="M194">IF(AND( M$3=INDEX(CapexSalvageMonth,ROW()-189),INDEX(CapexSalvageMonth,ROW()-189)&lt;&gt;0),M157-(L48+L121),0)</f>
        <v>0</v>
      </c>
      <c r="N194" s="75" cm="1">
        <f t="array" ref="N194">IF(AND( N$3=INDEX(CapexSalvageMonth,ROW()-189),INDEX(CapexSalvageMonth,ROW()-189)&lt;&gt;0),N157-(M48+M121),0)</f>
        <v>0</v>
      </c>
      <c r="O194" s="75" cm="1">
        <f t="array" ref="O194">IF(AND( O$3=INDEX(CapexSalvageMonth,ROW()-189),INDEX(CapexSalvageMonth,ROW()-189)&lt;&gt;0),O157-(N48+N121),0)</f>
        <v>0</v>
      </c>
      <c r="P194" s="75" cm="1">
        <f t="array" ref="P194">IF(AND( P$3=INDEX(CapexSalvageMonth,ROW()-189),INDEX(CapexSalvageMonth,ROW()-189)&lt;&gt;0),P157-(O48+O121),0)</f>
        <v>0</v>
      </c>
      <c r="Q194" s="75" cm="1">
        <f t="array" ref="Q194">IF(AND( Q$3=INDEX(CapexSalvageMonth,ROW()-189),INDEX(CapexSalvageMonth,ROW()-189)&lt;&gt;0),Q157-(P48+P121),0)</f>
        <v>0</v>
      </c>
      <c r="R194" s="75" cm="1">
        <f t="array" ref="R194">IF(AND( R$3=INDEX(CapexSalvageMonth,ROW()-189),INDEX(CapexSalvageMonth,ROW()-189)&lt;&gt;0),R157-(Q48+Q121),0)</f>
        <v>0</v>
      </c>
      <c r="S194" s="75" cm="1">
        <f t="array" ref="S194">IF(AND( S$3=INDEX(CapexSalvageMonth,ROW()-189),INDEX(CapexSalvageMonth,ROW()-189)&lt;&gt;0),S157-(R48+R121),0)</f>
        <v>0</v>
      </c>
      <c r="T194" s="75" cm="1">
        <f t="array" ref="T194">IF(AND( T$3=INDEX(CapexSalvageMonth,ROW()-189),INDEX(CapexSalvageMonth,ROW()-189)&lt;&gt;0),T157-(S48+S121),0)</f>
        <v>0</v>
      </c>
      <c r="U194" s="75" cm="1">
        <f t="array" ref="U194">IF(AND( U$3=INDEX(CapexSalvageMonth,ROW()-189),INDEX(CapexSalvageMonth,ROW()-189)&lt;&gt;0),U157-(T48+T121),0)</f>
        <v>0</v>
      </c>
      <c r="V194" s="76" cm="1">
        <f t="array" ref="V194">IF(AND( V$3=INDEX(CapexSalvageMonth,ROW()-189),INDEX(CapexSalvageMonth,ROW()-189)&lt;&gt;0),V157-(U48+U121),0)</f>
        <v>0</v>
      </c>
      <c r="W194" s="74" cm="1">
        <f t="array" ref="W194">IF(AND( W$3=INDEX(CapexSalvageMonth,ROW()-189),INDEX(CapexSalvageMonth,ROW()-189)&lt;&gt;0),W157-(V48+V121),0)</f>
        <v>0</v>
      </c>
      <c r="X194" s="75" cm="1">
        <f t="array" ref="X194">IF(AND( X$3=INDEX(CapexSalvageMonth,ROW()-189),INDEX(CapexSalvageMonth,ROW()-189)&lt;&gt;0),X157-(W48+W121),0)</f>
        <v>0</v>
      </c>
      <c r="Y194" s="75" cm="1">
        <f t="array" ref="Y194">IF(AND( Y$3=INDEX(CapexSalvageMonth,ROW()-189),INDEX(CapexSalvageMonth,ROW()-189)&lt;&gt;0),Y157-(X48+X121),0)</f>
        <v>0</v>
      </c>
      <c r="Z194" s="75" cm="1">
        <f t="array" ref="Z194">IF(AND( Z$3=INDEX(CapexSalvageMonth,ROW()-189),INDEX(CapexSalvageMonth,ROW()-189)&lt;&gt;0),Z157-(Y48+Y121),0)</f>
        <v>0</v>
      </c>
      <c r="AA194" s="75" cm="1">
        <f t="array" ref="AA194">IF(AND( AA$3=INDEX(CapexSalvageMonth,ROW()-189),INDEX(CapexSalvageMonth,ROW()-189)&lt;&gt;0),AA157-(Z48+Z121),0)</f>
        <v>0</v>
      </c>
      <c r="AB194" s="75" cm="1">
        <f t="array" ref="AB194">IF(AND( AB$3=INDEX(CapexSalvageMonth,ROW()-189),INDEX(CapexSalvageMonth,ROW()-189)&lt;&gt;0),AB157-(AA48+AA121),0)</f>
        <v>0</v>
      </c>
      <c r="AC194" s="75" cm="1">
        <f t="array" ref="AC194">IF(AND( AC$3=INDEX(CapexSalvageMonth,ROW()-189),INDEX(CapexSalvageMonth,ROW()-189)&lt;&gt;0),AC157-(AB48+AB121),0)</f>
        <v>0</v>
      </c>
      <c r="AD194" s="75" cm="1">
        <f t="array" ref="AD194">IF(AND( AD$3=INDEX(CapexSalvageMonth,ROW()-189),INDEX(CapexSalvageMonth,ROW()-189)&lt;&gt;0),AD157-(AC48+AC121),0)</f>
        <v>0</v>
      </c>
      <c r="AE194" s="75" cm="1">
        <f t="array" ref="AE194">IF(AND( AE$3=INDEX(CapexSalvageMonth,ROW()-189),INDEX(CapexSalvageMonth,ROW()-189)&lt;&gt;0),AE157-(AD48+AD121),0)</f>
        <v>0</v>
      </c>
      <c r="AF194" s="75" cm="1">
        <f t="array" ref="AF194">IF(AND( AF$3=INDEX(CapexSalvageMonth,ROW()-189),INDEX(CapexSalvageMonth,ROW()-189)&lt;&gt;0),AF157-(AE48+AE121),0)</f>
        <v>0</v>
      </c>
      <c r="AG194" s="75" cm="1">
        <f t="array" ref="AG194">IF(AND( AG$3=INDEX(CapexSalvageMonth,ROW()-189),INDEX(CapexSalvageMonth,ROW()-189)&lt;&gt;0),AG157-(AF48+AF121),0)</f>
        <v>0</v>
      </c>
      <c r="AH194" s="76" cm="1">
        <f t="array" ref="AH194">IF(AND( AH$3=INDEX(CapexSalvageMonth,ROW()-189),INDEX(CapexSalvageMonth,ROW()-189)&lt;&gt;0),AH157-(AG48+AG121),0)</f>
        <v>0</v>
      </c>
      <c r="AI194" s="74" cm="1">
        <f t="array" ref="AI194">IF(AND( AI$3=INDEX(CapexSalvageMonth,ROW()-189),INDEX(CapexSalvageMonth,ROW()-189)&lt;&gt;0),AI157-(AH48+AH121),0)</f>
        <v>0</v>
      </c>
      <c r="AJ194" s="75" cm="1">
        <f t="array" ref="AJ194">IF(AND( AJ$3=INDEX(CapexSalvageMonth,ROW()-189),INDEX(CapexSalvageMonth,ROW()-189)&lt;&gt;0),AJ157-(AI48+AI121),0)</f>
        <v>0</v>
      </c>
      <c r="AK194" s="75" cm="1">
        <f t="array" ref="AK194">IF(AND( AK$3=INDEX(CapexSalvageMonth,ROW()-189),INDEX(CapexSalvageMonth,ROW()-189)&lt;&gt;0),AK157-(AJ48+AJ121),0)</f>
        <v>0</v>
      </c>
      <c r="AL194" s="75" cm="1">
        <f t="array" ref="AL194">IF(AND( AL$3=INDEX(CapexSalvageMonth,ROW()-189),INDEX(CapexSalvageMonth,ROW()-189)&lt;&gt;0),AL157-(AK48+AK121),0)</f>
        <v>0</v>
      </c>
      <c r="AM194" s="75" cm="1">
        <f t="array" ref="AM194">IF(AND( AM$3=INDEX(CapexSalvageMonth,ROW()-189),INDEX(CapexSalvageMonth,ROW()-189)&lt;&gt;0),AM157-(AL48+AL121),0)</f>
        <v>0</v>
      </c>
      <c r="AN194" s="75" cm="1">
        <f t="array" ref="AN194">IF(AND( AN$3=INDEX(CapexSalvageMonth,ROW()-189),INDEX(CapexSalvageMonth,ROW()-189)&lt;&gt;0),AN157-(AM48+AM121),0)</f>
        <v>0</v>
      </c>
      <c r="AO194" s="75" cm="1">
        <f t="array" ref="AO194">IF(AND( AO$3=INDEX(CapexSalvageMonth,ROW()-189),INDEX(CapexSalvageMonth,ROW()-189)&lt;&gt;0),AO157-(AN48+AN121),0)</f>
        <v>0</v>
      </c>
      <c r="AP194" s="75" cm="1">
        <f t="array" ref="AP194">IF(AND( AP$3=INDEX(CapexSalvageMonth,ROW()-189),INDEX(CapexSalvageMonth,ROW()-189)&lt;&gt;0),AP157-(AO48+AO121),0)</f>
        <v>0</v>
      </c>
      <c r="AQ194" s="75" cm="1">
        <f t="array" ref="AQ194">IF(AND( AQ$3=INDEX(CapexSalvageMonth,ROW()-189),INDEX(CapexSalvageMonth,ROW()-189)&lt;&gt;0),AQ157-(AP48+AP121),0)</f>
        <v>0</v>
      </c>
      <c r="AR194" s="75" cm="1">
        <f t="array" ref="AR194">IF(AND( AR$3=INDEX(CapexSalvageMonth,ROW()-189),INDEX(CapexSalvageMonth,ROW()-189)&lt;&gt;0),AR157-(AQ48+AQ121),0)</f>
        <v>0</v>
      </c>
      <c r="AS194" s="75" cm="1">
        <f t="array" ref="AS194">IF(AND( AS$3=INDEX(CapexSalvageMonth,ROW()-189),INDEX(CapexSalvageMonth,ROW()-189)&lt;&gt;0),AS157-(AR48+AR121),0)</f>
        <v>0</v>
      </c>
      <c r="AT194" s="76" cm="1">
        <f t="array" ref="AT194">IF(AND( AT$3=INDEX(CapexSalvageMonth,ROW()-189),INDEX(CapexSalvageMonth,ROW()-189)&lt;&gt;0),AT157-(AS48+AS121),0)</f>
        <v>0</v>
      </c>
      <c r="AU194" s="74" cm="1">
        <f t="array" ref="AU194">IF(AND( AU$3=INDEX(CapexSalvageMonth,ROW()-189),INDEX(CapexSalvageMonth,ROW()-189)&lt;&gt;0),AU157-(AT48+AT121),0)</f>
        <v>0</v>
      </c>
      <c r="AV194" s="75" cm="1">
        <f t="array" ref="AV194">IF(AND( AV$3=INDEX(CapexSalvageMonth,ROW()-189),INDEX(CapexSalvageMonth,ROW()-189)&lt;&gt;0),AV157-(AU48+AU121),0)</f>
        <v>0</v>
      </c>
      <c r="AW194" s="75" cm="1">
        <f t="array" ref="AW194">IF(AND( AW$3=INDEX(CapexSalvageMonth,ROW()-189),INDEX(CapexSalvageMonth,ROW()-189)&lt;&gt;0),AW157-(AV48+AV121),0)</f>
        <v>0</v>
      </c>
      <c r="AX194" s="75" cm="1">
        <f t="array" ref="AX194">IF(AND( AX$3=INDEX(CapexSalvageMonth,ROW()-189),INDEX(CapexSalvageMonth,ROW()-189)&lt;&gt;0),AX157-(AW48+AW121),0)</f>
        <v>0</v>
      </c>
      <c r="AY194" s="75" cm="1">
        <f t="array" ref="AY194">IF(AND( AY$3=INDEX(CapexSalvageMonth,ROW()-189),INDEX(CapexSalvageMonth,ROW()-189)&lt;&gt;0),AY157-(AX48+AX121),0)</f>
        <v>0</v>
      </c>
      <c r="AZ194" s="75" cm="1">
        <f t="array" ref="AZ194">IF(AND( AZ$3=INDEX(CapexSalvageMonth,ROW()-189),INDEX(CapexSalvageMonth,ROW()-189)&lt;&gt;0),AZ157-(AY48+AY121),0)</f>
        <v>0</v>
      </c>
      <c r="BA194" s="75" cm="1">
        <f t="array" ref="BA194">IF(AND( BA$3=INDEX(CapexSalvageMonth,ROW()-189),INDEX(CapexSalvageMonth,ROW()-189)&lt;&gt;0),BA157-(AZ48+AZ121),0)</f>
        <v>0</v>
      </c>
      <c r="BB194" s="75" cm="1">
        <f t="array" ref="BB194">IF(AND( BB$3=INDEX(CapexSalvageMonth,ROW()-189),INDEX(CapexSalvageMonth,ROW()-189)&lt;&gt;0),BB157-(BA48+BA121),0)</f>
        <v>0</v>
      </c>
      <c r="BC194" s="75" cm="1">
        <f t="array" ref="BC194">IF(AND( BC$3=INDEX(CapexSalvageMonth,ROW()-189),INDEX(CapexSalvageMonth,ROW()-189)&lt;&gt;0),BC157-(BB48+BB121),0)</f>
        <v>0</v>
      </c>
      <c r="BD194" s="75" cm="1">
        <f t="array" ref="BD194">IF(AND( BD$3=INDEX(CapexSalvageMonth,ROW()-189),INDEX(CapexSalvageMonth,ROW()-189)&lt;&gt;0),BD157-(BC48+BC121),0)</f>
        <v>0</v>
      </c>
      <c r="BE194" s="75" cm="1">
        <f t="array" ref="BE194">IF(AND( BE$3=INDEX(CapexSalvageMonth,ROW()-189),INDEX(CapexSalvageMonth,ROW()-189)&lt;&gt;0),BE157-(BD48+BD121),0)</f>
        <v>0</v>
      </c>
      <c r="BF194" s="76" cm="1">
        <f t="array" ref="BF194">IF(AND( BF$3=INDEX(CapexSalvageMonth,ROW()-189),INDEX(CapexSalvageMonth,ROW()-189)&lt;&gt;0),BF157-(BE48+BE121),0)</f>
        <v>0</v>
      </c>
      <c r="BG194" s="74" cm="1">
        <f t="array" ref="BG194">IF(AND( BG$3=INDEX(CapexSalvageMonth,ROW()-189),INDEX(CapexSalvageMonth,ROW()-189)&lt;&gt;0),BG157-(BF48+BF121),0)</f>
        <v>0</v>
      </c>
      <c r="BH194" s="75" cm="1">
        <f t="array" ref="BH194">IF(AND( BH$3=INDEX(CapexSalvageMonth,ROW()-189),INDEX(CapexSalvageMonth,ROW()-189)&lt;&gt;0),BH157-(BG48+BG121),0)</f>
        <v>0</v>
      </c>
      <c r="BI194" s="75" cm="1">
        <f t="array" ref="BI194">IF(AND( BI$3=INDEX(CapexSalvageMonth,ROW()-189),INDEX(CapexSalvageMonth,ROW()-189)&lt;&gt;0),BI157-(BH48+BH121),0)</f>
        <v>0</v>
      </c>
      <c r="BJ194" s="75" cm="1">
        <f t="array" ref="BJ194">IF(AND( BJ$3=INDEX(CapexSalvageMonth,ROW()-189),INDEX(CapexSalvageMonth,ROW()-189)&lt;&gt;0),BJ157-(BI48+BI121),0)</f>
        <v>0</v>
      </c>
      <c r="BK194" s="75" cm="1">
        <f t="array" ref="BK194">IF(AND( BK$3=INDEX(CapexSalvageMonth,ROW()-189),INDEX(CapexSalvageMonth,ROW()-189)&lt;&gt;0),BK157-(BJ48+BJ121),0)</f>
        <v>0</v>
      </c>
      <c r="BL194" s="75" cm="1">
        <f t="array" ref="BL194">IF(AND( BL$3=INDEX(CapexSalvageMonth,ROW()-189),INDEX(CapexSalvageMonth,ROW()-189)&lt;&gt;0),BL157-(BK48+BK121),0)</f>
        <v>0</v>
      </c>
      <c r="BM194" s="75" cm="1">
        <f t="array" ref="BM194">IF(AND( BM$3=INDEX(CapexSalvageMonth,ROW()-189),INDEX(CapexSalvageMonth,ROW()-189)&lt;&gt;0),BM157-(BL48+BL121),0)</f>
        <v>0</v>
      </c>
      <c r="BN194" s="75" cm="1">
        <f t="array" ref="BN194">IF(AND( BN$3=INDEX(CapexSalvageMonth,ROW()-189),INDEX(CapexSalvageMonth,ROW()-189)&lt;&gt;0),BN157-(BM48+BM121),0)</f>
        <v>0</v>
      </c>
      <c r="BO194" s="75" cm="1">
        <f t="array" ref="BO194">IF(AND( BO$3=INDEX(CapexSalvageMonth,ROW()-189),INDEX(CapexSalvageMonth,ROW()-189)&lt;&gt;0),BO157-(BN48+BN121),0)</f>
        <v>0</v>
      </c>
      <c r="BP194" s="75" cm="1">
        <f t="array" ref="BP194">IF(AND( BP$3=INDEX(CapexSalvageMonth,ROW()-189),INDEX(CapexSalvageMonth,ROW()-189)&lt;&gt;0),BP157-(BO48+BO121),0)</f>
        <v>0</v>
      </c>
      <c r="BQ194" s="75" cm="1">
        <f t="array" ref="BQ194">IF(AND( BQ$3=INDEX(CapexSalvageMonth,ROW()-189),INDEX(CapexSalvageMonth,ROW()-189)&lt;&gt;0),BQ157-(BP48+BP121),0)</f>
        <v>0</v>
      </c>
      <c r="BR194" s="76" cm="1">
        <f t="array" ref="BR194">IF(AND( BR$3=INDEX(CapexSalvageMonth,ROW()-189),INDEX(CapexSalvageMonth,ROW()-189)&lt;&gt;0),BR157-(BQ48+BQ121),0)</f>
        <v>0</v>
      </c>
    </row>
    <row r="195" spans="3:70" hidden="1" x14ac:dyDescent="0.25">
      <c r="C195" s="72">
        <f t="shared" si="96"/>
        <v>0</v>
      </c>
      <c r="E195" s="73">
        <f t="shared" si="91"/>
        <v>0</v>
      </c>
      <c r="F195" s="73">
        <f t="shared" si="92"/>
        <v>0</v>
      </c>
      <c r="G195" s="73">
        <f t="shared" si="93"/>
        <v>0</v>
      </c>
      <c r="H195" s="73">
        <f t="shared" si="94"/>
        <v>0</v>
      </c>
      <c r="I195" s="73">
        <f t="shared" si="95"/>
        <v>0</v>
      </c>
      <c r="K195" s="74" cm="1">
        <f t="array" ref="K195">IF(AND( K$3=INDEX(CapexSalvageMonth,ROW()-189),INDEX(CapexSalvageMonth,ROW()-189)&lt;&gt;0),K158-(J49+J122),0)</f>
        <v>0</v>
      </c>
      <c r="L195" s="75" cm="1">
        <f t="array" ref="L195">IF(AND( L$3=INDEX(CapexSalvageMonth,ROW()-189),INDEX(CapexSalvageMonth,ROW()-189)&lt;&gt;0),L158-(K49+K122),0)</f>
        <v>0</v>
      </c>
      <c r="M195" s="75" cm="1">
        <f t="array" ref="M195">IF(AND( M$3=INDEX(CapexSalvageMonth,ROW()-189),INDEX(CapexSalvageMonth,ROW()-189)&lt;&gt;0),M158-(L49+L122),0)</f>
        <v>0</v>
      </c>
      <c r="N195" s="75" cm="1">
        <f t="array" ref="N195">IF(AND( N$3=INDEX(CapexSalvageMonth,ROW()-189),INDEX(CapexSalvageMonth,ROW()-189)&lt;&gt;0),N158-(M49+M122),0)</f>
        <v>0</v>
      </c>
      <c r="O195" s="75" cm="1">
        <f t="array" ref="O195">IF(AND( O$3=INDEX(CapexSalvageMonth,ROW()-189),INDEX(CapexSalvageMonth,ROW()-189)&lt;&gt;0),O158-(N49+N122),0)</f>
        <v>0</v>
      </c>
      <c r="P195" s="75" cm="1">
        <f t="array" ref="P195">IF(AND( P$3=INDEX(CapexSalvageMonth,ROW()-189),INDEX(CapexSalvageMonth,ROW()-189)&lt;&gt;0),P158-(O49+O122),0)</f>
        <v>0</v>
      </c>
      <c r="Q195" s="75" cm="1">
        <f t="array" ref="Q195">IF(AND( Q$3=INDEX(CapexSalvageMonth,ROW()-189),INDEX(CapexSalvageMonth,ROW()-189)&lt;&gt;0),Q158-(P49+P122),0)</f>
        <v>0</v>
      </c>
      <c r="R195" s="75" cm="1">
        <f t="array" ref="R195">IF(AND( R$3=INDEX(CapexSalvageMonth,ROW()-189),INDEX(CapexSalvageMonth,ROW()-189)&lt;&gt;0),R158-(Q49+Q122),0)</f>
        <v>0</v>
      </c>
      <c r="S195" s="75" cm="1">
        <f t="array" ref="S195">IF(AND( S$3=INDEX(CapexSalvageMonth,ROW()-189),INDEX(CapexSalvageMonth,ROW()-189)&lt;&gt;0),S158-(R49+R122),0)</f>
        <v>0</v>
      </c>
      <c r="T195" s="75" cm="1">
        <f t="array" ref="T195">IF(AND( T$3=INDEX(CapexSalvageMonth,ROW()-189),INDEX(CapexSalvageMonth,ROW()-189)&lt;&gt;0),T158-(S49+S122),0)</f>
        <v>0</v>
      </c>
      <c r="U195" s="75" cm="1">
        <f t="array" ref="U195">IF(AND( U$3=INDEX(CapexSalvageMonth,ROW()-189),INDEX(CapexSalvageMonth,ROW()-189)&lt;&gt;0),U158-(T49+T122),0)</f>
        <v>0</v>
      </c>
      <c r="V195" s="76" cm="1">
        <f t="array" ref="V195">IF(AND( V$3=INDEX(CapexSalvageMonth,ROW()-189),INDEX(CapexSalvageMonth,ROW()-189)&lt;&gt;0),V158-(U49+U122),0)</f>
        <v>0</v>
      </c>
      <c r="W195" s="74" cm="1">
        <f t="array" ref="W195">IF(AND( W$3=INDEX(CapexSalvageMonth,ROW()-189),INDEX(CapexSalvageMonth,ROW()-189)&lt;&gt;0),W158-(V49+V122),0)</f>
        <v>0</v>
      </c>
      <c r="X195" s="75" cm="1">
        <f t="array" ref="X195">IF(AND( X$3=INDEX(CapexSalvageMonth,ROW()-189),INDEX(CapexSalvageMonth,ROW()-189)&lt;&gt;0),X158-(W49+W122),0)</f>
        <v>0</v>
      </c>
      <c r="Y195" s="75" cm="1">
        <f t="array" ref="Y195">IF(AND( Y$3=INDEX(CapexSalvageMonth,ROW()-189),INDEX(CapexSalvageMonth,ROW()-189)&lt;&gt;0),Y158-(X49+X122),0)</f>
        <v>0</v>
      </c>
      <c r="Z195" s="75" cm="1">
        <f t="array" ref="Z195">IF(AND( Z$3=INDEX(CapexSalvageMonth,ROW()-189),INDEX(CapexSalvageMonth,ROW()-189)&lt;&gt;0),Z158-(Y49+Y122),0)</f>
        <v>0</v>
      </c>
      <c r="AA195" s="75" cm="1">
        <f t="array" ref="AA195">IF(AND( AA$3=INDEX(CapexSalvageMonth,ROW()-189),INDEX(CapexSalvageMonth,ROW()-189)&lt;&gt;0),AA158-(Z49+Z122),0)</f>
        <v>0</v>
      </c>
      <c r="AB195" s="75" cm="1">
        <f t="array" ref="AB195">IF(AND( AB$3=INDEX(CapexSalvageMonth,ROW()-189),INDEX(CapexSalvageMonth,ROW()-189)&lt;&gt;0),AB158-(AA49+AA122),0)</f>
        <v>0</v>
      </c>
      <c r="AC195" s="75" cm="1">
        <f t="array" ref="AC195">IF(AND( AC$3=INDEX(CapexSalvageMonth,ROW()-189),INDEX(CapexSalvageMonth,ROW()-189)&lt;&gt;0),AC158-(AB49+AB122),0)</f>
        <v>0</v>
      </c>
      <c r="AD195" s="75" cm="1">
        <f t="array" ref="AD195">IF(AND( AD$3=INDEX(CapexSalvageMonth,ROW()-189),INDEX(CapexSalvageMonth,ROW()-189)&lt;&gt;0),AD158-(AC49+AC122),0)</f>
        <v>0</v>
      </c>
      <c r="AE195" s="75" cm="1">
        <f t="array" ref="AE195">IF(AND( AE$3=INDEX(CapexSalvageMonth,ROW()-189),INDEX(CapexSalvageMonth,ROW()-189)&lt;&gt;0),AE158-(AD49+AD122),0)</f>
        <v>0</v>
      </c>
      <c r="AF195" s="75" cm="1">
        <f t="array" ref="AF195">IF(AND( AF$3=INDEX(CapexSalvageMonth,ROW()-189),INDEX(CapexSalvageMonth,ROW()-189)&lt;&gt;0),AF158-(AE49+AE122),0)</f>
        <v>0</v>
      </c>
      <c r="AG195" s="75" cm="1">
        <f t="array" ref="AG195">IF(AND( AG$3=INDEX(CapexSalvageMonth,ROW()-189),INDEX(CapexSalvageMonth,ROW()-189)&lt;&gt;0),AG158-(AF49+AF122),0)</f>
        <v>0</v>
      </c>
      <c r="AH195" s="76" cm="1">
        <f t="array" ref="AH195">IF(AND( AH$3=INDEX(CapexSalvageMonth,ROW()-189),INDEX(CapexSalvageMonth,ROW()-189)&lt;&gt;0),AH158-(AG49+AG122),0)</f>
        <v>0</v>
      </c>
      <c r="AI195" s="74" cm="1">
        <f t="array" ref="AI195">IF(AND( AI$3=INDEX(CapexSalvageMonth,ROW()-189),INDEX(CapexSalvageMonth,ROW()-189)&lt;&gt;0),AI158-(AH49+AH122),0)</f>
        <v>0</v>
      </c>
      <c r="AJ195" s="75" cm="1">
        <f t="array" ref="AJ195">IF(AND( AJ$3=INDEX(CapexSalvageMonth,ROW()-189),INDEX(CapexSalvageMonth,ROW()-189)&lt;&gt;0),AJ158-(AI49+AI122),0)</f>
        <v>0</v>
      </c>
      <c r="AK195" s="75" cm="1">
        <f t="array" ref="AK195">IF(AND( AK$3=INDEX(CapexSalvageMonth,ROW()-189),INDEX(CapexSalvageMonth,ROW()-189)&lt;&gt;0),AK158-(AJ49+AJ122),0)</f>
        <v>0</v>
      </c>
      <c r="AL195" s="75" cm="1">
        <f t="array" ref="AL195">IF(AND( AL$3=INDEX(CapexSalvageMonth,ROW()-189),INDEX(CapexSalvageMonth,ROW()-189)&lt;&gt;0),AL158-(AK49+AK122),0)</f>
        <v>0</v>
      </c>
      <c r="AM195" s="75" cm="1">
        <f t="array" ref="AM195">IF(AND( AM$3=INDEX(CapexSalvageMonth,ROW()-189),INDEX(CapexSalvageMonth,ROW()-189)&lt;&gt;0),AM158-(AL49+AL122),0)</f>
        <v>0</v>
      </c>
      <c r="AN195" s="75" cm="1">
        <f t="array" ref="AN195">IF(AND( AN$3=INDEX(CapexSalvageMonth,ROW()-189),INDEX(CapexSalvageMonth,ROW()-189)&lt;&gt;0),AN158-(AM49+AM122),0)</f>
        <v>0</v>
      </c>
      <c r="AO195" s="75" cm="1">
        <f t="array" ref="AO195">IF(AND( AO$3=INDEX(CapexSalvageMonth,ROW()-189),INDEX(CapexSalvageMonth,ROW()-189)&lt;&gt;0),AO158-(AN49+AN122),0)</f>
        <v>0</v>
      </c>
      <c r="AP195" s="75" cm="1">
        <f t="array" ref="AP195">IF(AND( AP$3=INDEX(CapexSalvageMonth,ROW()-189),INDEX(CapexSalvageMonth,ROW()-189)&lt;&gt;0),AP158-(AO49+AO122),0)</f>
        <v>0</v>
      </c>
      <c r="AQ195" s="75" cm="1">
        <f t="array" ref="AQ195">IF(AND( AQ$3=INDEX(CapexSalvageMonth,ROW()-189),INDEX(CapexSalvageMonth,ROW()-189)&lt;&gt;0),AQ158-(AP49+AP122),0)</f>
        <v>0</v>
      </c>
      <c r="AR195" s="75" cm="1">
        <f t="array" ref="AR195">IF(AND( AR$3=INDEX(CapexSalvageMonth,ROW()-189),INDEX(CapexSalvageMonth,ROW()-189)&lt;&gt;0),AR158-(AQ49+AQ122),0)</f>
        <v>0</v>
      </c>
      <c r="AS195" s="75" cm="1">
        <f t="array" ref="AS195">IF(AND( AS$3=INDEX(CapexSalvageMonth,ROW()-189),INDEX(CapexSalvageMonth,ROW()-189)&lt;&gt;0),AS158-(AR49+AR122),0)</f>
        <v>0</v>
      </c>
      <c r="AT195" s="76" cm="1">
        <f t="array" ref="AT195">IF(AND( AT$3=INDEX(CapexSalvageMonth,ROW()-189),INDEX(CapexSalvageMonth,ROW()-189)&lt;&gt;0),AT158-(AS49+AS122),0)</f>
        <v>0</v>
      </c>
      <c r="AU195" s="74" cm="1">
        <f t="array" ref="AU195">IF(AND( AU$3=INDEX(CapexSalvageMonth,ROW()-189),INDEX(CapexSalvageMonth,ROW()-189)&lt;&gt;0),AU158-(AT49+AT122),0)</f>
        <v>0</v>
      </c>
      <c r="AV195" s="75" cm="1">
        <f t="array" ref="AV195">IF(AND( AV$3=INDEX(CapexSalvageMonth,ROW()-189),INDEX(CapexSalvageMonth,ROW()-189)&lt;&gt;0),AV158-(AU49+AU122),0)</f>
        <v>0</v>
      </c>
      <c r="AW195" s="75" cm="1">
        <f t="array" ref="AW195">IF(AND( AW$3=INDEX(CapexSalvageMonth,ROW()-189),INDEX(CapexSalvageMonth,ROW()-189)&lt;&gt;0),AW158-(AV49+AV122),0)</f>
        <v>0</v>
      </c>
      <c r="AX195" s="75" cm="1">
        <f t="array" ref="AX195">IF(AND( AX$3=INDEX(CapexSalvageMonth,ROW()-189),INDEX(CapexSalvageMonth,ROW()-189)&lt;&gt;0),AX158-(AW49+AW122),0)</f>
        <v>0</v>
      </c>
      <c r="AY195" s="75" cm="1">
        <f t="array" ref="AY195">IF(AND( AY$3=INDEX(CapexSalvageMonth,ROW()-189),INDEX(CapexSalvageMonth,ROW()-189)&lt;&gt;0),AY158-(AX49+AX122),0)</f>
        <v>0</v>
      </c>
      <c r="AZ195" s="75" cm="1">
        <f t="array" ref="AZ195">IF(AND( AZ$3=INDEX(CapexSalvageMonth,ROW()-189),INDEX(CapexSalvageMonth,ROW()-189)&lt;&gt;0),AZ158-(AY49+AY122),0)</f>
        <v>0</v>
      </c>
      <c r="BA195" s="75" cm="1">
        <f t="array" ref="BA195">IF(AND( BA$3=INDEX(CapexSalvageMonth,ROW()-189),INDEX(CapexSalvageMonth,ROW()-189)&lt;&gt;0),BA158-(AZ49+AZ122),0)</f>
        <v>0</v>
      </c>
      <c r="BB195" s="75" cm="1">
        <f t="array" ref="BB195">IF(AND( BB$3=INDEX(CapexSalvageMonth,ROW()-189),INDEX(CapexSalvageMonth,ROW()-189)&lt;&gt;0),BB158-(BA49+BA122),0)</f>
        <v>0</v>
      </c>
      <c r="BC195" s="75" cm="1">
        <f t="array" ref="BC195">IF(AND( BC$3=INDEX(CapexSalvageMonth,ROW()-189),INDEX(CapexSalvageMonth,ROW()-189)&lt;&gt;0),BC158-(BB49+BB122),0)</f>
        <v>0</v>
      </c>
      <c r="BD195" s="75" cm="1">
        <f t="array" ref="BD195">IF(AND( BD$3=INDEX(CapexSalvageMonth,ROW()-189),INDEX(CapexSalvageMonth,ROW()-189)&lt;&gt;0),BD158-(BC49+BC122),0)</f>
        <v>0</v>
      </c>
      <c r="BE195" s="75" cm="1">
        <f t="array" ref="BE195">IF(AND( BE$3=INDEX(CapexSalvageMonth,ROW()-189),INDEX(CapexSalvageMonth,ROW()-189)&lt;&gt;0),BE158-(BD49+BD122),0)</f>
        <v>0</v>
      </c>
      <c r="BF195" s="76" cm="1">
        <f t="array" ref="BF195">IF(AND( BF$3=INDEX(CapexSalvageMonth,ROW()-189),INDEX(CapexSalvageMonth,ROW()-189)&lt;&gt;0),BF158-(BE49+BE122),0)</f>
        <v>0</v>
      </c>
      <c r="BG195" s="74" cm="1">
        <f t="array" ref="BG195">IF(AND( BG$3=INDEX(CapexSalvageMonth,ROW()-189),INDEX(CapexSalvageMonth,ROW()-189)&lt;&gt;0),BG158-(BF49+BF122),0)</f>
        <v>0</v>
      </c>
      <c r="BH195" s="75" cm="1">
        <f t="array" ref="BH195">IF(AND( BH$3=INDEX(CapexSalvageMonth,ROW()-189),INDEX(CapexSalvageMonth,ROW()-189)&lt;&gt;0),BH158-(BG49+BG122),0)</f>
        <v>0</v>
      </c>
      <c r="BI195" s="75" cm="1">
        <f t="array" ref="BI195">IF(AND( BI$3=INDEX(CapexSalvageMonth,ROW()-189),INDEX(CapexSalvageMonth,ROW()-189)&lt;&gt;0),BI158-(BH49+BH122),0)</f>
        <v>0</v>
      </c>
      <c r="BJ195" s="75" cm="1">
        <f t="array" ref="BJ195">IF(AND( BJ$3=INDEX(CapexSalvageMonth,ROW()-189),INDEX(CapexSalvageMonth,ROW()-189)&lt;&gt;0),BJ158-(BI49+BI122),0)</f>
        <v>0</v>
      </c>
      <c r="BK195" s="75" cm="1">
        <f t="array" ref="BK195">IF(AND( BK$3=INDEX(CapexSalvageMonth,ROW()-189),INDEX(CapexSalvageMonth,ROW()-189)&lt;&gt;0),BK158-(BJ49+BJ122),0)</f>
        <v>0</v>
      </c>
      <c r="BL195" s="75" cm="1">
        <f t="array" ref="BL195">IF(AND( BL$3=INDEX(CapexSalvageMonth,ROW()-189),INDEX(CapexSalvageMonth,ROW()-189)&lt;&gt;0),BL158-(BK49+BK122),0)</f>
        <v>0</v>
      </c>
      <c r="BM195" s="75" cm="1">
        <f t="array" ref="BM195">IF(AND( BM$3=INDEX(CapexSalvageMonth,ROW()-189),INDEX(CapexSalvageMonth,ROW()-189)&lt;&gt;0),BM158-(BL49+BL122),0)</f>
        <v>0</v>
      </c>
      <c r="BN195" s="75" cm="1">
        <f t="array" ref="BN195">IF(AND( BN$3=INDEX(CapexSalvageMonth,ROW()-189),INDEX(CapexSalvageMonth,ROW()-189)&lt;&gt;0),BN158-(BM49+BM122),0)</f>
        <v>0</v>
      </c>
      <c r="BO195" s="75" cm="1">
        <f t="array" ref="BO195">IF(AND( BO$3=INDEX(CapexSalvageMonth,ROW()-189),INDEX(CapexSalvageMonth,ROW()-189)&lt;&gt;0),BO158-(BN49+BN122),0)</f>
        <v>0</v>
      </c>
      <c r="BP195" s="75" cm="1">
        <f t="array" ref="BP195">IF(AND( BP$3=INDEX(CapexSalvageMonth,ROW()-189),INDEX(CapexSalvageMonth,ROW()-189)&lt;&gt;0),BP158-(BO49+BO122),0)</f>
        <v>0</v>
      </c>
      <c r="BQ195" s="75" cm="1">
        <f t="array" ref="BQ195">IF(AND( BQ$3=INDEX(CapexSalvageMonth,ROW()-189),INDEX(CapexSalvageMonth,ROW()-189)&lt;&gt;0),BQ158-(BP49+BP122),0)</f>
        <v>0</v>
      </c>
      <c r="BR195" s="76" cm="1">
        <f t="array" ref="BR195">IF(AND( BR$3=INDEX(CapexSalvageMonth,ROW()-189),INDEX(CapexSalvageMonth,ROW()-189)&lt;&gt;0),BR158-(BQ49+BQ122),0)</f>
        <v>0</v>
      </c>
    </row>
    <row r="196" spans="3:70" hidden="1" x14ac:dyDescent="0.25">
      <c r="C196" s="72">
        <f t="shared" si="96"/>
        <v>0</v>
      </c>
      <c r="E196" s="73">
        <f t="shared" si="91"/>
        <v>0</v>
      </c>
      <c r="F196" s="73">
        <f t="shared" si="92"/>
        <v>0</v>
      </c>
      <c r="G196" s="73">
        <f t="shared" si="93"/>
        <v>0</v>
      </c>
      <c r="H196" s="73">
        <f t="shared" si="94"/>
        <v>0</v>
      </c>
      <c r="I196" s="73">
        <f t="shared" si="95"/>
        <v>0</v>
      </c>
      <c r="K196" s="74" cm="1">
        <f t="array" ref="K196">IF(AND( K$3=INDEX(CapexSalvageMonth,ROW()-189),INDEX(CapexSalvageMonth,ROW()-189)&lt;&gt;0),K159-(J50+J123),0)</f>
        <v>0</v>
      </c>
      <c r="L196" s="75" cm="1">
        <f t="array" ref="L196">IF(AND( L$3=INDEX(CapexSalvageMonth,ROW()-189),INDEX(CapexSalvageMonth,ROW()-189)&lt;&gt;0),L159-(K50+K123),0)</f>
        <v>0</v>
      </c>
      <c r="M196" s="75" cm="1">
        <f t="array" ref="M196">IF(AND( M$3=INDEX(CapexSalvageMonth,ROW()-189),INDEX(CapexSalvageMonth,ROW()-189)&lt;&gt;0),M159-(L50+L123),0)</f>
        <v>0</v>
      </c>
      <c r="N196" s="75" cm="1">
        <f t="array" ref="N196">IF(AND( N$3=INDEX(CapexSalvageMonth,ROW()-189),INDEX(CapexSalvageMonth,ROW()-189)&lt;&gt;0),N159-(M50+M123),0)</f>
        <v>0</v>
      </c>
      <c r="O196" s="75" cm="1">
        <f t="array" ref="O196">IF(AND( O$3=INDEX(CapexSalvageMonth,ROW()-189),INDEX(CapexSalvageMonth,ROW()-189)&lt;&gt;0),O159-(N50+N123),0)</f>
        <v>0</v>
      </c>
      <c r="P196" s="75" cm="1">
        <f t="array" ref="P196">IF(AND( P$3=INDEX(CapexSalvageMonth,ROW()-189),INDEX(CapexSalvageMonth,ROW()-189)&lt;&gt;0),P159-(O50+O123),0)</f>
        <v>0</v>
      </c>
      <c r="Q196" s="75" cm="1">
        <f t="array" ref="Q196">IF(AND( Q$3=INDEX(CapexSalvageMonth,ROW()-189),INDEX(CapexSalvageMonth,ROW()-189)&lt;&gt;0),Q159-(P50+P123),0)</f>
        <v>0</v>
      </c>
      <c r="R196" s="75" cm="1">
        <f t="array" ref="R196">IF(AND( R$3=INDEX(CapexSalvageMonth,ROW()-189),INDEX(CapexSalvageMonth,ROW()-189)&lt;&gt;0),R159-(Q50+Q123),0)</f>
        <v>0</v>
      </c>
      <c r="S196" s="75" cm="1">
        <f t="array" ref="S196">IF(AND( S$3=INDEX(CapexSalvageMonth,ROW()-189),INDEX(CapexSalvageMonth,ROW()-189)&lt;&gt;0),S159-(R50+R123),0)</f>
        <v>0</v>
      </c>
      <c r="T196" s="75" cm="1">
        <f t="array" ref="T196">IF(AND( T$3=INDEX(CapexSalvageMonth,ROW()-189),INDEX(CapexSalvageMonth,ROW()-189)&lt;&gt;0),T159-(S50+S123),0)</f>
        <v>0</v>
      </c>
      <c r="U196" s="75" cm="1">
        <f t="array" ref="U196">IF(AND( U$3=INDEX(CapexSalvageMonth,ROW()-189),INDEX(CapexSalvageMonth,ROW()-189)&lt;&gt;0),U159-(T50+T123),0)</f>
        <v>0</v>
      </c>
      <c r="V196" s="76" cm="1">
        <f t="array" ref="V196">IF(AND( V$3=INDEX(CapexSalvageMonth,ROW()-189),INDEX(CapexSalvageMonth,ROW()-189)&lt;&gt;0),V159-(U50+U123),0)</f>
        <v>0</v>
      </c>
      <c r="W196" s="74" cm="1">
        <f t="array" ref="W196">IF(AND( W$3=INDEX(CapexSalvageMonth,ROW()-189),INDEX(CapexSalvageMonth,ROW()-189)&lt;&gt;0),W159-(V50+V123),0)</f>
        <v>0</v>
      </c>
      <c r="X196" s="75" cm="1">
        <f t="array" ref="X196">IF(AND( X$3=INDEX(CapexSalvageMonth,ROW()-189),INDEX(CapexSalvageMonth,ROW()-189)&lt;&gt;0),X159-(W50+W123),0)</f>
        <v>0</v>
      </c>
      <c r="Y196" s="75" cm="1">
        <f t="array" ref="Y196">IF(AND( Y$3=INDEX(CapexSalvageMonth,ROW()-189),INDEX(CapexSalvageMonth,ROW()-189)&lt;&gt;0),Y159-(X50+X123),0)</f>
        <v>0</v>
      </c>
      <c r="Z196" s="75" cm="1">
        <f t="array" ref="Z196">IF(AND( Z$3=INDEX(CapexSalvageMonth,ROW()-189),INDEX(CapexSalvageMonth,ROW()-189)&lt;&gt;0),Z159-(Y50+Y123),0)</f>
        <v>0</v>
      </c>
      <c r="AA196" s="75" cm="1">
        <f t="array" ref="AA196">IF(AND( AA$3=INDEX(CapexSalvageMonth,ROW()-189),INDEX(CapexSalvageMonth,ROW()-189)&lt;&gt;0),AA159-(Z50+Z123),0)</f>
        <v>0</v>
      </c>
      <c r="AB196" s="75" cm="1">
        <f t="array" ref="AB196">IF(AND( AB$3=INDEX(CapexSalvageMonth,ROW()-189),INDEX(CapexSalvageMonth,ROW()-189)&lt;&gt;0),AB159-(AA50+AA123),0)</f>
        <v>0</v>
      </c>
      <c r="AC196" s="75" cm="1">
        <f t="array" ref="AC196">IF(AND( AC$3=INDEX(CapexSalvageMonth,ROW()-189),INDEX(CapexSalvageMonth,ROW()-189)&lt;&gt;0),AC159-(AB50+AB123),0)</f>
        <v>0</v>
      </c>
      <c r="AD196" s="75" cm="1">
        <f t="array" ref="AD196">IF(AND( AD$3=INDEX(CapexSalvageMonth,ROW()-189),INDEX(CapexSalvageMonth,ROW()-189)&lt;&gt;0),AD159-(AC50+AC123),0)</f>
        <v>0</v>
      </c>
      <c r="AE196" s="75" cm="1">
        <f t="array" ref="AE196">IF(AND( AE$3=INDEX(CapexSalvageMonth,ROW()-189),INDEX(CapexSalvageMonth,ROW()-189)&lt;&gt;0),AE159-(AD50+AD123),0)</f>
        <v>0</v>
      </c>
      <c r="AF196" s="75" cm="1">
        <f t="array" ref="AF196">IF(AND( AF$3=INDEX(CapexSalvageMonth,ROW()-189),INDEX(CapexSalvageMonth,ROW()-189)&lt;&gt;0),AF159-(AE50+AE123),0)</f>
        <v>0</v>
      </c>
      <c r="AG196" s="75" cm="1">
        <f t="array" ref="AG196">IF(AND( AG$3=INDEX(CapexSalvageMonth,ROW()-189),INDEX(CapexSalvageMonth,ROW()-189)&lt;&gt;0),AG159-(AF50+AF123),0)</f>
        <v>0</v>
      </c>
      <c r="AH196" s="76" cm="1">
        <f t="array" ref="AH196">IF(AND( AH$3=INDEX(CapexSalvageMonth,ROW()-189),INDEX(CapexSalvageMonth,ROW()-189)&lt;&gt;0),AH159-(AG50+AG123),0)</f>
        <v>0</v>
      </c>
      <c r="AI196" s="74" cm="1">
        <f t="array" ref="AI196">IF(AND( AI$3=INDEX(CapexSalvageMonth,ROW()-189),INDEX(CapexSalvageMonth,ROW()-189)&lt;&gt;0),AI159-(AH50+AH123),0)</f>
        <v>0</v>
      </c>
      <c r="AJ196" s="75" cm="1">
        <f t="array" ref="AJ196">IF(AND( AJ$3=INDEX(CapexSalvageMonth,ROW()-189),INDEX(CapexSalvageMonth,ROW()-189)&lt;&gt;0),AJ159-(AI50+AI123),0)</f>
        <v>0</v>
      </c>
      <c r="AK196" s="75" cm="1">
        <f t="array" ref="AK196">IF(AND( AK$3=INDEX(CapexSalvageMonth,ROW()-189),INDEX(CapexSalvageMonth,ROW()-189)&lt;&gt;0),AK159-(AJ50+AJ123),0)</f>
        <v>0</v>
      </c>
      <c r="AL196" s="75" cm="1">
        <f t="array" ref="AL196">IF(AND( AL$3=INDEX(CapexSalvageMonth,ROW()-189),INDEX(CapexSalvageMonth,ROW()-189)&lt;&gt;0),AL159-(AK50+AK123),0)</f>
        <v>0</v>
      </c>
      <c r="AM196" s="75" cm="1">
        <f t="array" ref="AM196">IF(AND( AM$3=INDEX(CapexSalvageMonth,ROW()-189),INDEX(CapexSalvageMonth,ROW()-189)&lt;&gt;0),AM159-(AL50+AL123),0)</f>
        <v>0</v>
      </c>
      <c r="AN196" s="75" cm="1">
        <f t="array" ref="AN196">IF(AND( AN$3=INDEX(CapexSalvageMonth,ROW()-189),INDEX(CapexSalvageMonth,ROW()-189)&lt;&gt;0),AN159-(AM50+AM123),0)</f>
        <v>0</v>
      </c>
      <c r="AO196" s="75" cm="1">
        <f t="array" ref="AO196">IF(AND( AO$3=INDEX(CapexSalvageMonth,ROW()-189),INDEX(CapexSalvageMonth,ROW()-189)&lt;&gt;0),AO159-(AN50+AN123),0)</f>
        <v>0</v>
      </c>
      <c r="AP196" s="75" cm="1">
        <f t="array" ref="AP196">IF(AND( AP$3=INDEX(CapexSalvageMonth,ROW()-189),INDEX(CapexSalvageMonth,ROW()-189)&lt;&gt;0),AP159-(AO50+AO123),0)</f>
        <v>0</v>
      </c>
      <c r="AQ196" s="75" cm="1">
        <f t="array" ref="AQ196">IF(AND( AQ$3=INDEX(CapexSalvageMonth,ROW()-189),INDEX(CapexSalvageMonth,ROW()-189)&lt;&gt;0),AQ159-(AP50+AP123),0)</f>
        <v>0</v>
      </c>
      <c r="AR196" s="75" cm="1">
        <f t="array" ref="AR196">IF(AND( AR$3=INDEX(CapexSalvageMonth,ROW()-189),INDEX(CapexSalvageMonth,ROW()-189)&lt;&gt;0),AR159-(AQ50+AQ123),0)</f>
        <v>0</v>
      </c>
      <c r="AS196" s="75" cm="1">
        <f t="array" ref="AS196">IF(AND( AS$3=INDEX(CapexSalvageMonth,ROW()-189),INDEX(CapexSalvageMonth,ROW()-189)&lt;&gt;0),AS159-(AR50+AR123),0)</f>
        <v>0</v>
      </c>
      <c r="AT196" s="76" cm="1">
        <f t="array" ref="AT196">IF(AND( AT$3=INDEX(CapexSalvageMonth,ROW()-189),INDEX(CapexSalvageMonth,ROW()-189)&lt;&gt;0),AT159-(AS50+AS123),0)</f>
        <v>0</v>
      </c>
      <c r="AU196" s="74" cm="1">
        <f t="array" ref="AU196">IF(AND( AU$3=INDEX(CapexSalvageMonth,ROW()-189),INDEX(CapexSalvageMonth,ROW()-189)&lt;&gt;0),AU159-(AT50+AT123),0)</f>
        <v>0</v>
      </c>
      <c r="AV196" s="75" cm="1">
        <f t="array" ref="AV196">IF(AND( AV$3=INDEX(CapexSalvageMonth,ROW()-189),INDEX(CapexSalvageMonth,ROW()-189)&lt;&gt;0),AV159-(AU50+AU123),0)</f>
        <v>0</v>
      </c>
      <c r="AW196" s="75" cm="1">
        <f t="array" ref="AW196">IF(AND( AW$3=INDEX(CapexSalvageMonth,ROW()-189),INDEX(CapexSalvageMonth,ROW()-189)&lt;&gt;0),AW159-(AV50+AV123),0)</f>
        <v>0</v>
      </c>
      <c r="AX196" s="75" cm="1">
        <f t="array" ref="AX196">IF(AND( AX$3=INDEX(CapexSalvageMonth,ROW()-189),INDEX(CapexSalvageMonth,ROW()-189)&lt;&gt;0),AX159-(AW50+AW123),0)</f>
        <v>0</v>
      </c>
      <c r="AY196" s="75" cm="1">
        <f t="array" ref="AY196">IF(AND( AY$3=INDEX(CapexSalvageMonth,ROW()-189),INDEX(CapexSalvageMonth,ROW()-189)&lt;&gt;0),AY159-(AX50+AX123),0)</f>
        <v>0</v>
      </c>
      <c r="AZ196" s="75" cm="1">
        <f t="array" ref="AZ196">IF(AND( AZ$3=INDEX(CapexSalvageMonth,ROW()-189),INDEX(CapexSalvageMonth,ROW()-189)&lt;&gt;0),AZ159-(AY50+AY123),0)</f>
        <v>0</v>
      </c>
      <c r="BA196" s="75" cm="1">
        <f t="array" ref="BA196">IF(AND( BA$3=INDEX(CapexSalvageMonth,ROW()-189),INDEX(CapexSalvageMonth,ROW()-189)&lt;&gt;0),BA159-(AZ50+AZ123),0)</f>
        <v>0</v>
      </c>
      <c r="BB196" s="75" cm="1">
        <f t="array" ref="BB196">IF(AND( BB$3=INDEX(CapexSalvageMonth,ROW()-189),INDEX(CapexSalvageMonth,ROW()-189)&lt;&gt;0),BB159-(BA50+BA123),0)</f>
        <v>0</v>
      </c>
      <c r="BC196" s="75" cm="1">
        <f t="array" ref="BC196">IF(AND( BC$3=INDEX(CapexSalvageMonth,ROW()-189),INDEX(CapexSalvageMonth,ROW()-189)&lt;&gt;0),BC159-(BB50+BB123),0)</f>
        <v>0</v>
      </c>
      <c r="BD196" s="75" cm="1">
        <f t="array" ref="BD196">IF(AND( BD$3=INDEX(CapexSalvageMonth,ROW()-189),INDEX(CapexSalvageMonth,ROW()-189)&lt;&gt;0),BD159-(BC50+BC123),0)</f>
        <v>0</v>
      </c>
      <c r="BE196" s="75" cm="1">
        <f t="array" ref="BE196">IF(AND( BE$3=INDEX(CapexSalvageMonth,ROW()-189),INDEX(CapexSalvageMonth,ROW()-189)&lt;&gt;0),BE159-(BD50+BD123),0)</f>
        <v>0</v>
      </c>
      <c r="BF196" s="76" cm="1">
        <f t="array" ref="BF196">IF(AND( BF$3=INDEX(CapexSalvageMonth,ROW()-189),INDEX(CapexSalvageMonth,ROW()-189)&lt;&gt;0),BF159-(BE50+BE123),0)</f>
        <v>0</v>
      </c>
      <c r="BG196" s="74" cm="1">
        <f t="array" ref="BG196">IF(AND( BG$3=INDEX(CapexSalvageMonth,ROW()-189),INDEX(CapexSalvageMonth,ROW()-189)&lt;&gt;0),BG159-(BF50+BF123),0)</f>
        <v>0</v>
      </c>
      <c r="BH196" s="75" cm="1">
        <f t="array" ref="BH196">IF(AND( BH$3=INDEX(CapexSalvageMonth,ROW()-189),INDEX(CapexSalvageMonth,ROW()-189)&lt;&gt;0),BH159-(BG50+BG123),0)</f>
        <v>0</v>
      </c>
      <c r="BI196" s="75" cm="1">
        <f t="array" ref="BI196">IF(AND( BI$3=INDEX(CapexSalvageMonth,ROW()-189),INDEX(CapexSalvageMonth,ROW()-189)&lt;&gt;0),BI159-(BH50+BH123),0)</f>
        <v>0</v>
      </c>
      <c r="BJ196" s="75" cm="1">
        <f t="array" ref="BJ196">IF(AND( BJ$3=INDEX(CapexSalvageMonth,ROW()-189),INDEX(CapexSalvageMonth,ROW()-189)&lt;&gt;0),BJ159-(BI50+BI123),0)</f>
        <v>0</v>
      </c>
      <c r="BK196" s="75" cm="1">
        <f t="array" ref="BK196">IF(AND( BK$3=INDEX(CapexSalvageMonth,ROW()-189),INDEX(CapexSalvageMonth,ROW()-189)&lt;&gt;0),BK159-(BJ50+BJ123),0)</f>
        <v>0</v>
      </c>
      <c r="BL196" s="75" cm="1">
        <f t="array" ref="BL196">IF(AND( BL$3=INDEX(CapexSalvageMonth,ROW()-189),INDEX(CapexSalvageMonth,ROW()-189)&lt;&gt;0),BL159-(BK50+BK123),0)</f>
        <v>0</v>
      </c>
      <c r="BM196" s="75" cm="1">
        <f t="array" ref="BM196">IF(AND( BM$3=INDEX(CapexSalvageMonth,ROW()-189),INDEX(CapexSalvageMonth,ROW()-189)&lt;&gt;0),BM159-(BL50+BL123),0)</f>
        <v>0</v>
      </c>
      <c r="BN196" s="75" cm="1">
        <f t="array" ref="BN196">IF(AND( BN$3=INDEX(CapexSalvageMonth,ROW()-189),INDEX(CapexSalvageMonth,ROW()-189)&lt;&gt;0),BN159-(BM50+BM123),0)</f>
        <v>0</v>
      </c>
      <c r="BO196" s="75" cm="1">
        <f t="array" ref="BO196">IF(AND( BO$3=INDEX(CapexSalvageMonth,ROW()-189),INDEX(CapexSalvageMonth,ROW()-189)&lt;&gt;0),BO159-(BN50+BN123),0)</f>
        <v>0</v>
      </c>
      <c r="BP196" s="75" cm="1">
        <f t="array" ref="BP196">IF(AND( BP$3=INDEX(CapexSalvageMonth,ROW()-189),INDEX(CapexSalvageMonth,ROW()-189)&lt;&gt;0),BP159-(BO50+BO123),0)</f>
        <v>0</v>
      </c>
      <c r="BQ196" s="75" cm="1">
        <f t="array" ref="BQ196">IF(AND( BQ$3=INDEX(CapexSalvageMonth,ROW()-189),INDEX(CapexSalvageMonth,ROW()-189)&lt;&gt;0),BQ159-(BP50+BP123),0)</f>
        <v>0</v>
      </c>
      <c r="BR196" s="76" cm="1">
        <f t="array" ref="BR196">IF(AND( BR$3=INDEX(CapexSalvageMonth,ROW()-189),INDEX(CapexSalvageMonth,ROW()-189)&lt;&gt;0),BR159-(BQ50+BQ123),0)</f>
        <v>0</v>
      </c>
    </row>
    <row r="197" spans="3:70" hidden="1" x14ac:dyDescent="0.25">
      <c r="C197" s="72">
        <f t="shared" si="96"/>
        <v>0</v>
      </c>
      <c r="E197" s="73">
        <f t="shared" si="91"/>
        <v>0</v>
      </c>
      <c r="F197" s="73">
        <f t="shared" si="92"/>
        <v>0</v>
      </c>
      <c r="G197" s="73">
        <f t="shared" si="93"/>
        <v>0</v>
      </c>
      <c r="H197" s="73">
        <f t="shared" si="94"/>
        <v>0</v>
      </c>
      <c r="I197" s="73">
        <f t="shared" si="95"/>
        <v>0</v>
      </c>
      <c r="K197" s="74" cm="1">
        <f t="array" ref="K197">IF(AND( K$3=INDEX(CapexSalvageMonth,ROW()-189),INDEX(CapexSalvageMonth,ROW()-189)&lt;&gt;0),K160-(J51+J124),0)</f>
        <v>0</v>
      </c>
      <c r="L197" s="75" cm="1">
        <f t="array" ref="L197">IF(AND( L$3=INDEX(CapexSalvageMonth,ROW()-189),INDEX(CapexSalvageMonth,ROW()-189)&lt;&gt;0),L160-(K51+K124),0)</f>
        <v>0</v>
      </c>
      <c r="M197" s="75" cm="1">
        <f t="array" ref="M197">IF(AND( M$3=INDEX(CapexSalvageMonth,ROW()-189),INDEX(CapexSalvageMonth,ROW()-189)&lt;&gt;0),M160-(L51+L124),0)</f>
        <v>0</v>
      </c>
      <c r="N197" s="75" cm="1">
        <f t="array" ref="N197">IF(AND( N$3=INDEX(CapexSalvageMonth,ROW()-189),INDEX(CapexSalvageMonth,ROW()-189)&lt;&gt;0),N160-(M51+M124),0)</f>
        <v>0</v>
      </c>
      <c r="O197" s="75" cm="1">
        <f t="array" ref="O197">IF(AND( O$3=INDEX(CapexSalvageMonth,ROW()-189),INDEX(CapexSalvageMonth,ROW()-189)&lt;&gt;0),O160-(N51+N124),0)</f>
        <v>0</v>
      </c>
      <c r="P197" s="75" cm="1">
        <f t="array" ref="P197">IF(AND( P$3=INDEX(CapexSalvageMonth,ROW()-189),INDEX(CapexSalvageMonth,ROW()-189)&lt;&gt;0),P160-(O51+O124),0)</f>
        <v>0</v>
      </c>
      <c r="Q197" s="75" cm="1">
        <f t="array" ref="Q197">IF(AND( Q$3=INDEX(CapexSalvageMonth,ROW()-189),INDEX(CapexSalvageMonth,ROW()-189)&lt;&gt;0),Q160-(P51+P124),0)</f>
        <v>0</v>
      </c>
      <c r="R197" s="75" cm="1">
        <f t="array" ref="R197">IF(AND( R$3=INDEX(CapexSalvageMonth,ROW()-189),INDEX(CapexSalvageMonth,ROW()-189)&lt;&gt;0),R160-(Q51+Q124),0)</f>
        <v>0</v>
      </c>
      <c r="S197" s="75" cm="1">
        <f t="array" ref="S197">IF(AND( S$3=INDEX(CapexSalvageMonth,ROW()-189),INDEX(CapexSalvageMonth,ROW()-189)&lt;&gt;0),S160-(R51+R124),0)</f>
        <v>0</v>
      </c>
      <c r="T197" s="75" cm="1">
        <f t="array" ref="T197">IF(AND( T$3=INDEX(CapexSalvageMonth,ROW()-189),INDEX(CapexSalvageMonth,ROW()-189)&lt;&gt;0),T160-(S51+S124),0)</f>
        <v>0</v>
      </c>
      <c r="U197" s="75" cm="1">
        <f t="array" ref="U197">IF(AND( U$3=INDEX(CapexSalvageMonth,ROW()-189),INDEX(CapexSalvageMonth,ROW()-189)&lt;&gt;0),U160-(T51+T124),0)</f>
        <v>0</v>
      </c>
      <c r="V197" s="76" cm="1">
        <f t="array" ref="V197">IF(AND( V$3=INDEX(CapexSalvageMonth,ROW()-189),INDEX(CapexSalvageMonth,ROW()-189)&lt;&gt;0),V160-(U51+U124),0)</f>
        <v>0</v>
      </c>
      <c r="W197" s="74" cm="1">
        <f t="array" ref="W197">IF(AND( W$3=INDEX(CapexSalvageMonth,ROW()-189),INDEX(CapexSalvageMonth,ROW()-189)&lt;&gt;0),W160-(V51+V124),0)</f>
        <v>0</v>
      </c>
      <c r="X197" s="75" cm="1">
        <f t="array" ref="X197">IF(AND( X$3=INDEX(CapexSalvageMonth,ROW()-189),INDEX(CapexSalvageMonth,ROW()-189)&lt;&gt;0),X160-(W51+W124),0)</f>
        <v>0</v>
      </c>
      <c r="Y197" s="75" cm="1">
        <f t="array" ref="Y197">IF(AND( Y$3=INDEX(CapexSalvageMonth,ROW()-189),INDEX(CapexSalvageMonth,ROW()-189)&lt;&gt;0),Y160-(X51+X124),0)</f>
        <v>0</v>
      </c>
      <c r="Z197" s="75" cm="1">
        <f t="array" ref="Z197">IF(AND( Z$3=INDEX(CapexSalvageMonth,ROW()-189),INDEX(CapexSalvageMonth,ROW()-189)&lt;&gt;0),Z160-(Y51+Y124),0)</f>
        <v>0</v>
      </c>
      <c r="AA197" s="75" cm="1">
        <f t="array" ref="AA197">IF(AND( AA$3=INDEX(CapexSalvageMonth,ROW()-189),INDEX(CapexSalvageMonth,ROW()-189)&lt;&gt;0),AA160-(Z51+Z124),0)</f>
        <v>0</v>
      </c>
      <c r="AB197" s="75" cm="1">
        <f t="array" ref="AB197">IF(AND( AB$3=INDEX(CapexSalvageMonth,ROW()-189),INDEX(CapexSalvageMonth,ROW()-189)&lt;&gt;0),AB160-(AA51+AA124),0)</f>
        <v>0</v>
      </c>
      <c r="AC197" s="75" cm="1">
        <f t="array" ref="AC197">IF(AND( AC$3=INDEX(CapexSalvageMonth,ROW()-189),INDEX(CapexSalvageMonth,ROW()-189)&lt;&gt;0),AC160-(AB51+AB124),0)</f>
        <v>0</v>
      </c>
      <c r="AD197" s="75" cm="1">
        <f t="array" ref="AD197">IF(AND( AD$3=INDEX(CapexSalvageMonth,ROW()-189),INDEX(CapexSalvageMonth,ROW()-189)&lt;&gt;0),AD160-(AC51+AC124),0)</f>
        <v>0</v>
      </c>
      <c r="AE197" s="75" cm="1">
        <f t="array" ref="AE197">IF(AND( AE$3=INDEX(CapexSalvageMonth,ROW()-189),INDEX(CapexSalvageMonth,ROW()-189)&lt;&gt;0),AE160-(AD51+AD124),0)</f>
        <v>0</v>
      </c>
      <c r="AF197" s="75" cm="1">
        <f t="array" ref="AF197">IF(AND( AF$3=INDEX(CapexSalvageMonth,ROW()-189),INDEX(CapexSalvageMonth,ROW()-189)&lt;&gt;0),AF160-(AE51+AE124),0)</f>
        <v>0</v>
      </c>
      <c r="AG197" s="75" cm="1">
        <f t="array" ref="AG197">IF(AND( AG$3=INDEX(CapexSalvageMonth,ROW()-189),INDEX(CapexSalvageMonth,ROW()-189)&lt;&gt;0),AG160-(AF51+AF124),0)</f>
        <v>0</v>
      </c>
      <c r="AH197" s="76" cm="1">
        <f t="array" ref="AH197">IF(AND( AH$3=INDEX(CapexSalvageMonth,ROW()-189),INDEX(CapexSalvageMonth,ROW()-189)&lt;&gt;0),AH160-(AG51+AG124),0)</f>
        <v>0</v>
      </c>
      <c r="AI197" s="74" cm="1">
        <f t="array" ref="AI197">IF(AND( AI$3=INDEX(CapexSalvageMonth,ROW()-189),INDEX(CapexSalvageMonth,ROW()-189)&lt;&gt;0),AI160-(AH51+AH124),0)</f>
        <v>0</v>
      </c>
      <c r="AJ197" s="75" cm="1">
        <f t="array" ref="AJ197">IF(AND( AJ$3=INDEX(CapexSalvageMonth,ROW()-189),INDEX(CapexSalvageMonth,ROW()-189)&lt;&gt;0),AJ160-(AI51+AI124),0)</f>
        <v>0</v>
      </c>
      <c r="AK197" s="75" cm="1">
        <f t="array" ref="AK197">IF(AND( AK$3=INDEX(CapexSalvageMonth,ROW()-189),INDEX(CapexSalvageMonth,ROW()-189)&lt;&gt;0),AK160-(AJ51+AJ124),0)</f>
        <v>0</v>
      </c>
      <c r="AL197" s="75" cm="1">
        <f t="array" ref="AL197">IF(AND( AL$3=INDEX(CapexSalvageMonth,ROW()-189),INDEX(CapexSalvageMonth,ROW()-189)&lt;&gt;0),AL160-(AK51+AK124),0)</f>
        <v>0</v>
      </c>
      <c r="AM197" s="75" cm="1">
        <f t="array" ref="AM197">IF(AND( AM$3=INDEX(CapexSalvageMonth,ROW()-189),INDEX(CapexSalvageMonth,ROW()-189)&lt;&gt;0),AM160-(AL51+AL124),0)</f>
        <v>0</v>
      </c>
      <c r="AN197" s="75" cm="1">
        <f t="array" ref="AN197">IF(AND( AN$3=INDEX(CapexSalvageMonth,ROW()-189),INDEX(CapexSalvageMonth,ROW()-189)&lt;&gt;0),AN160-(AM51+AM124),0)</f>
        <v>0</v>
      </c>
      <c r="AO197" s="75" cm="1">
        <f t="array" ref="AO197">IF(AND( AO$3=INDEX(CapexSalvageMonth,ROW()-189),INDEX(CapexSalvageMonth,ROW()-189)&lt;&gt;0),AO160-(AN51+AN124),0)</f>
        <v>0</v>
      </c>
      <c r="AP197" s="75" cm="1">
        <f t="array" ref="AP197">IF(AND( AP$3=INDEX(CapexSalvageMonth,ROW()-189),INDEX(CapexSalvageMonth,ROW()-189)&lt;&gt;0),AP160-(AO51+AO124),0)</f>
        <v>0</v>
      </c>
      <c r="AQ197" s="75" cm="1">
        <f t="array" ref="AQ197">IF(AND( AQ$3=INDEX(CapexSalvageMonth,ROW()-189),INDEX(CapexSalvageMonth,ROW()-189)&lt;&gt;0),AQ160-(AP51+AP124),0)</f>
        <v>0</v>
      </c>
      <c r="AR197" s="75" cm="1">
        <f t="array" ref="AR197">IF(AND( AR$3=INDEX(CapexSalvageMonth,ROW()-189),INDEX(CapexSalvageMonth,ROW()-189)&lt;&gt;0),AR160-(AQ51+AQ124),0)</f>
        <v>0</v>
      </c>
      <c r="AS197" s="75" cm="1">
        <f t="array" ref="AS197">IF(AND( AS$3=INDEX(CapexSalvageMonth,ROW()-189),INDEX(CapexSalvageMonth,ROW()-189)&lt;&gt;0),AS160-(AR51+AR124),0)</f>
        <v>0</v>
      </c>
      <c r="AT197" s="76" cm="1">
        <f t="array" ref="AT197">IF(AND( AT$3=INDEX(CapexSalvageMonth,ROW()-189),INDEX(CapexSalvageMonth,ROW()-189)&lt;&gt;0),AT160-(AS51+AS124),0)</f>
        <v>0</v>
      </c>
      <c r="AU197" s="74" cm="1">
        <f t="array" ref="AU197">IF(AND( AU$3=INDEX(CapexSalvageMonth,ROW()-189),INDEX(CapexSalvageMonth,ROW()-189)&lt;&gt;0),AU160-(AT51+AT124),0)</f>
        <v>0</v>
      </c>
      <c r="AV197" s="75" cm="1">
        <f t="array" ref="AV197">IF(AND( AV$3=INDEX(CapexSalvageMonth,ROW()-189),INDEX(CapexSalvageMonth,ROW()-189)&lt;&gt;0),AV160-(AU51+AU124),0)</f>
        <v>0</v>
      </c>
      <c r="AW197" s="75" cm="1">
        <f t="array" ref="AW197">IF(AND( AW$3=INDEX(CapexSalvageMonth,ROW()-189),INDEX(CapexSalvageMonth,ROW()-189)&lt;&gt;0),AW160-(AV51+AV124),0)</f>
        <v>0</v>
      </c>
      <c r="AX197" s="75" cm="1">
        <f t="array" ref="AX197">IF(AND( AX$3=INDEX(CapexSalvageMonth,ROW()-189),INDEX(CapexSalvageMonth,ROW()-189)&lt;&gt;0),AX160-(AW51+AW124),0)</f>
        <v>0</v>
      </c>
      <c r="AY197" s="75" cm="1">
        <f t="array" ref="AY197">IF(AND( AY$3=INDEX(CapexSalvageMonth,ROW()-189),INDEX(CapexSalvageMonth,ROW()-189)&lt;&gt;0),AY160-(AX51+AX124),0)</f>
        <v>0</v>
      </c>
      <c r="AZ197" s="75" cm="1">
        <f t="array" ref="AZ197">IF(AND( AZ$3=INDEX(CapexSalvageMonth,ROW()-189),INDEX(CapexSalvageMonth,ROW()-189)&lt;&gt;0),AZ160-(AY51+AY124),0)</f>
        <v>0</v>
      </c>
      <c r="BA197" s="75" cm="1">
        <f t="array" ref="BA197">IF(AND( BA$3=INDEX(CapexSalvageMonth,ROW()-189),INDEX(CapexSalvageMonth,ROW()-189)&lt;&gt;0),BA160-(AZ51+AZ124),0)</f>
        <v>0</v>
      </c>
      <c r="BB197" s="75" cm="1">
        <f t="array" ref="BB197">IF(AND( BB$3=INDEX(CapexSalvageMonth,ROW()-189),INDEX(CapexSalvageMonth,ROW()-189)&lt;&gt;0),BB160-(BA51+BA124),0)</f>
        <v>0</v>
      </c>
      <c r="BC197" s="75" cm="1">
        <f t="array" ref="BC197">IF(AND( BC$3=INDEX(CapexSalvageMonth,ROW()-189),INDEX(CapexSalvageMonth,ROW()-189)&lt;&gt;0),BC160-(BB51+BB124),0)</f>
        <v>0</v>
      </c>
      <c r="BD197" s="75" cm="1">
        <f t="array" ref="BD197">IF(AND( BD$3=INDEX(CapexSalvageMonth,ROW()-189),INDEX(CapexSalvageMonth,ROW()-189)&lt;&gt;0),BD160-(BC51+BC124),0)</f>
        <v>0</v>
      </c>
      <c r="BE197" s="75" cm="1">
        <f t="array" ref="BE197">IF(AND( BE$3=INDEX(CapexSalvageMonth,ROW()-189),INDEX(CapexSalvageMonth,ROW()-189)&lt;&gt;0),BE160-(BD51+BD124),0)</f>
        <v>0</v>
      </c>
      <c r="BF197" s="76" cm="1">
        <f t="array" ref="BF197">IF(AND( BF$3=INDEX(CapexSalvageMonth,ROW()-189),INDEX(CapexSalvageMonth,ROW()-189)&lt;&gt;0),BF160-(BE51+BE124),0)</f>
        <v>0</v>
      </c>
      <c r="BG197" s="74" cm="1">
        <f t="array" ref="BG197">IF(AND( BG$3=INDEX(CapexSalvageMonth,ROW()-189),INDEX(CapexSalvageMonth,ROW()-189)&lt;&gt;0),BG160-(BF51+BF124),0)</f>
        <v>0</v>
      </c>
      <c r="BH197" s="75" cm="1">
        <f t="array" ref="BH197">IF(AND( BH$3=INDEX(CapexSalvageMonth,ROW()-189),INDEX(CapexSalvageMonth,ROW()-189)&lt;&gt;0),BH160-(BG51+BG124),0)</f>
        <v>0</v>
      </c>
      <c r="BI197" s="75" cm="1">
        <f t="array" ref="BI197">IF(AND( BI$3=INDEX(CapexSalvageMonth,ROW()-189),INDEX(CapexSalvageMonth,ROW()-189)&lt;&gt;0),BI160-(BH51+BH124),0)</f>
        <v>0</v>
      </c>
      <c r="BJ197" s="75" cm="1">
        <f t="array" ref="BJ197">IF(AND( BJ$3=INDEX(CapexSalvageMonth,ROW()-189),INDEX(CapexSalvageMonth,ROW()-189)&lt;&gt;0),BJ160-(BI51+BI124),0)</f>
        <v>0</v>
      </c>
      <c r="BK197" s="75" cm="1">
        <f t="array" ref="BK197">IF(AND( BK$3=INDEX(CapexSalvageMonth,ROW()-189),INDEX(CapexSalvageMonth,ROW()-189)&lt;&gt;0),BK160-(BJ51+BJ124),0)</f>
        <v>0</v>
      </c>
      <c r="BL197" s="75" cm="1">
        <f t="array" ref="BL197">IF(AND( BL$3=INDEX(CapexSalvageMonth,ROW()-189),INDEX(CapexSalvageMonth,ROW()-189)&lt;&gt;0),BL160-(BK51+BK124),0)</f>
        <v>0</v>
      </c>
      <c r="BM197" s="75" cm="1">
        <f t="array" ref="BM197">IF(AND( BM$3=INDEX(CapexSalvageMonth,ROW()-189),INDEX(CapexSalvageMonth,ROW()-189)&lt;&gt;0),BM160-(BL51+BL124),0)</f>
        <v>0</v>
      </c>
      <c r="BN197" s="75" cm="1">
        <f t="array" ref="BN197">IF(AND( BN$3=INDEX(CapexSalvageMonth,ROW()-189),INDEX(CapexSalvageMonth,ROW()-189)&lt;&gt;0),BN160-(BM51+BM124),0)</f>
        <v>0</v>
      </c>
      <c r="BO197" s="75" cm="1">
        <f t="array" ref="BO197">IF(AND( BO$3=INDEX(CapexSalvageMonth,ROW()-189),INDEX(CapexSalvageMonth,ROW()-189)&lt;&gt;0),BO160-(BN51+BN124),0)</f>
        <v>0</v>
      </c>
      <c r="BP197" s="75" cm="1">
        <f t="array" ref="BP197">IF(AND( BP$3=INDEX(CapexSalvageMonth,ROW()-189),INDEX(CapexSalvageMonth,ROW()-189)&lt;&gt;0),BP160-(BO51+BO124),0)</f>
        <v>0</v>
      </c>
      <c r="BQ197" s="75" cm="1">
        <f t="array" ref="BQ197">IF(AND( BQ$3=INDEX(CapexSalvageMonth,ROW()-189),INDEX(CapexSalvageMonth,ROW()-189)&lt;&gt;0),BQ160-(BP51+BP124),0)</f>
        <v>0</v>
      </c>
      <c r="BR197" s="76" cm="1">
        <f t="array" ref="BR197">IF(AND( BR$3=INDEX(CapexSalvageMonth,ROW()-189),INDEX(CapexSalvageMonth,ROW()-189)&lt;&gt;0),BR160-(BQ51+BQ124),0)</f>
        <v>0</v>
      </c>
    </row>
    <row r="198" spans="3:70" hidden="1" x14ac:dyDescent="0.25">
      <c r="C198" s="72">
        <f t="shared" si="96"/>
        <v>0</v>
      </c>
      <c r="E198" s="73">
        <f t="shared" si="91"/>
        <v>0</v>
      </c>
      <c r="F198" s="73">
        <f t="shared" si="92"/>
        <v>0</v>
      </c>
      <c r="G198" s="73">
        <f t="shared" si="93"/>
        <v>0</v>
      </c>
      <c r="H198" s="73">
        <f t="shared" si="94"/>
        <v>0</v>
      </c>
      <c r="I198" s="73">
        <f t="shared" si="95"/>
        <v>0</v>
      </c>
      <c r="K198" s="74" cm="1">
        <f t="array" ref="K198">IF(AND( K$3=INDEX(CapexSalvageMonth,ROW()-189),INDEX(CapexSalvageMonth,ROW()-189)&lt;&gt;0),K161-(J52+J125),0)</f>
        <v>0</v>
      </c>
      <c r="L198" s="75" cm="1">
        <f t="array" ref="L198">IF(AND( L$3=INDEX(CapexSalvageMonth,ROW()-189),INDEX(CapexSalvageMonth,ROW()-189)&lt;&gt;0),L161-(K52+K125),0)</f>
        <v>0</v>
      </c>
      <c r="M198" s="75" cm="1">
        <f t="array" ref="M198">IF(AND( M$3=INDEX(CapexSalvageMonth,ROW()-189),INDEX(CapexSalvageMonth,ROW()-189)&lt;&gt;0),M161-(L52+L125),0)</f>
        <v>0</v>
      </c>
      <c r="N198" s="75" cm="1">
        <f t="array" ref="N198">IF(AND( N$3=INDEX(CapexSalvageMonth,ROW()-189),INDEX(CapexSalvageMonth,ROW()-189)&lt;&gt;0),N161-(M52+M125),0)</f>
        <v>0</v>
      </c>
      <c r="O198" s="75" cm="1">
        <f t="array" ref="O198">IF(AND( O$3=INDEX(CapexSalvageMonth,ROW()-189),INDEX(CapexSalvageMonth,ROW()-189)&lt;&gt;0),O161-(N52+N125),0)</f>
        <v>0</v>
      </c>
      <c r="P198" s="75" cm="1">
        <f t="array" ref="P198">IF(AND( P$3=INDEX(CapexSalvageMonth,ROW()-189),INDEX(CapexSalvageMonth,ROW()-189)&lt;&gt;0),P161-(O52+O125),0)</f>
        <v>0</v>
      </c>
      <c r="Q198" s="75" cm="1">
        <f t="array" ref="Q198">IF(AND( Q$3=INDEX(CapexSalvageMonth,ROW()-189),INDEX(CapexSalvageMonth,ROW()-189)&lt;&gt;0),Q161-(P52+P125),0)</f>
        <v>0</v>
      </c>
      <c r="R198" s="75" cm="1">
        <f t="array" ref="R198">IF(AND( R$3=INDEX(CapexSalvageMonth,ROW()-189),INDEX(CapexSalvageMonth,ROW()-189)&lt;&gt;0),R161-(Q52+Q125),0)</f>
        <v>0</v>
      </c>
      <c r="S198" s="75" cm="1">
        <f t="array" ref="S198">IF(AND( S$3=INDEX(CapexSalvageMonth,ROW()-189),INDEX(CapexSalvageMonth,ROW()-189)&lt;&gt;0),S161-(R52+R125),0)</f>
        <v>0</v>
      </c>
      <c r="T198" s="75" cm="1">
        <f t="array" ref="T198">IF(AND( T$3=INDEX(CapexSalvageMonth,ROW()-189),INDEX(CapexSalvageMonth,ROW()-189)&lt;&gt;0),T161-(S52+S125),0)</f>
        <v>0</v>
      </c>
      <c r="U198" s="75" cm="1">
        <f t="array" ref="U198">IF(AND( U$3=INDEX(CapexSalvageMonth,ROW()-189),INDEX(CapexSalvageMonth,ROW()-189)&lt;&gt;0),U161-(T52+T125),0)</f>
        <v>0</v>
      </c>
      <c r="V198" s="76" cm="1">
        <f t="array" ref="V198">IF(AND( V$3=INDEX(CapexSalvageMonth,ROW()-189),INDEX(CapexSalvageMonth,ROW()-189)&lt;&gt;0),V161-(U52+U125),0)</f>
        <v>0</v>
      </c>
      <c r="W198" s="74" cm="1">
        <f t="array" ref="W198">IF(AND( W$3=INDEX(CapexSalvageMonth,ROW()-189),INDEX(CapexSalvageMonth,ROW()-189)&lt;&gt;0),W161-(V52+V125),0)</f>
        <v>0</v>
      </c>
      <c r="X198" s="75" cm="1">
        <f t="array" ref="X198">IF(AND( X$3=INDEX(CapexSalvageMonth,ROW()-189),INDEX(CapexSalvageMonth,ROW()-189)&lt;&gt;0),X161-(W52+W125),0)</f>
        <v>0</v>
      </c>
      <c r="Y198" s="75" cm="1">
        <f t="array" ref="Y198">IF(AND( Y$3=INDEX(CapexSalvageMonth,ROW()-189),INDEX(CapexSalvageMonth,ROW()-189)&lt;&gt;0),Y161-(X52+X125),0)</f>
        <v>0</v>
      </c>
      <c r="Z198" s="75" cm="1">
        <f t="array" ref="Z198">IF(AND( Z$3=INDEX(CapexSalvageMonth,ROW()-189),INDEX(CapexSalvageMonth,ROW()-189)&lt;&gt;0),Z161-(Y52+Y125),0)</f>
        <v>0</v>
      </c>
      <c r="AA198" s="75" cm="1">
        <f t="array" ref="AA198">IF(AND( AA$3=INDEX(CapexSalvageMonth,ROW()-189),INDEX(CapexSalvageMonth,ROW()-189)&lt;&gt;0),AA161-(Z52+Z125),0)</f>
        <v>0</v>
      </c>
      <c r="AB198" s="75" cm="1">
        <f t="array" ref="AB198">IF(AND( AB$3=INDEX(CapexSalvageMonth,ROW()-189),INDEX(CapexSalvageMonth,ROW()-189)&lt;&gt;0),AB161-(AA52+AA125),0)</f>
        <v>0</v>
      </c>
      <c r="AC198" s="75" cm="1">
        <f t="array" ref="AC198">IF(AND( AC$3=INDEX(CapexSalvageMonth,ROW()-189),INDEX(CapexSalvageMonth,ROW()-189)&lt;&gt;0),AC161-(AB52+AB125),0)</f>
        <v>0</v>
      </c>
      <c r="AD198" s="75" cm="1">
        <f t="array" ref="AD198">IF(AND( AD$3=INDEX(CapexSalvageMonth,ROW()-189),INDEX(CapexSalvageMonth,ROW()-189)&lt;&gt;0),AD161-(AC52+AC125),0)</f>
        <v>0</v>
      </c>
      <c r="AE198" s="75" cm="1">
        <f t="array" ref="AE198">IF(AND( AE$3=INDEX(CapexSalvageMonth,ROW()-189),INDEX(CapexSalvageMonth,ROW()-189)&lt;&gt;0),AE161-(AD52+AD125),0)</f>
        <v>0</v>
      </c>
      <c r="AF198" s="75" cm="1">
        <f t="array" ref="AF198">IF(AND( AF$3=INDEX(CapexSalvageMonth,ROW()-189),INDEX(CapexSalvageMonth,ROW()-189)&lt;&gt;0),AF161-(AE52+AE125),0)</f>
        <v>0</v>
      </c>
      <c r="AG198" s="75" cm="1">
        <f t="array" ref="AG198">IF(AND( AG$3=INDEX(CapexSalvageMonth,ROW()-189),INDEX(CapexSalvageMonth,ROW()-189)&lt;&gt;0),AG161-(AF52+AF125),0)</f>
        <v>0</v>
      </c>
      <c r="AH198" s="76" cm="1">
        <f t="array" ref="AH198">IF(AND( AH$3=INDEX(CapexSalvageMonth,ROW()-189),INDEX(CapexSalvageMonth,ROW()-189)&lt;&gt;0),AH161-(AG52+AG125),0)</f>
        <v>0</v>
      </c>
      <c r="AI198" s="74" cm="1">
        <f t="array" ref="AI198">IF(AND( AI$3=INDEX(CapexSalvageMonth,ROW()-189),INDEX(CapexSalvageMonth,ROW()-189)&lt;&gt;0),AI161-(AH52+AH125),0)</f>
        <v>0</v>
      </c>
      <c r="AJ198" s="75" cm="1">
        <f t="array" ref="AJ198">IF(AND( AJ$3=INDEX(CapexSalvageMonth,ROW()-189),INDEX(CapexSalvageMonth,ROW()-189)&lt;&gt;0),AJ161-(AI52+AI125),0)</f>
        <v>0</v>
      </c>
      <c r="AK198" s="75" cm="1">
        <f t="array" ref="AK198">IF(AND( AK$3=INDEX(CapexSalvageMonth,ROW()-189),INDEX(CapexSalvageMonth,ROW()-189)&lt;&gt;0),AK161-(AJ52+AJ125),0)</f>
        <v>0</v>
      </c>
      <c r="AL198" s="75" cm="1">
        <f t="array" ref="AL198">IF(AND( AL$3=INDEX(CapexSalvageMonth,ROW()-189),INDEX(CapexSalvageMonth,ROW()-189)&lt;&gt;0),AL161-(AK52+AK125),0)</f>
        <v>0</v>
      </c>
      <c r="AM198" s="75" cm="1">
        <f t="array" ref="AM198">IF(AND( AM$3=INDEX(CapexSalvageMonth,ROW()-189),INDEX(CapexSalvageMonth,ROW()-189)&lt;&gt;0),AM161-(AL52+AL125),0)</f>
        <v>0</v>
      </c>
      <c r="AN198" s="75" cm="1">
        <f t="array" ref="AN198">IF(AND( AN$3=INDEX(CapexSalvageMonth,ROW()-189),INDEX(CapexSalvageMonth,ROW()-189)&lt;&gt;0),AN161-(AM52+AM125),0)</f>
        <v>0</v>
      </c>
      <c r="AO198" s="75" cm="1">
        <f t="array" ref="AO198">IF(AND( AO$3=INDEX(CapexSalvageMonth,ROW()-189),INDEX(CapexSalvageMonth,ROW()-189)&lt;&gt;0),AO161-(AN52+AN125),0)</f>
        <v>0</v>
      </c>
      <c r="AP198" s="75" cm="1">
        <f t="array" ref="AP198">IF(AND( AP$3=INDEX(CapexSalvageMonth,ROW()-189),INDEX(CapexSalvageMonth,ROW()-189)&lt;&gt;0),AP161-(AO52+AO125),0)</f>
        <v>0</v>
      </c>
      <c r="AQ198" s="75" cm="1">
        <f t="array" ref="AQ198">IF(AND( AQ$3=INDEX(CapexSalvageMonth,ROW()-189),INDEX(CapexSalvageMonth,ROW()-189)&lt;&gt;0),AQ161-(AP52+AP125),0)</f>
        <v>0</v>
      </c>
      <c r="AR198" s="75" cm="1">
        <f t="array" ref="AR198">IF(AND( AR$3=INDEX(CapexSalvageMonth,ROW()-189),INDEX(CapexSalvageMonth,ROW()-189)&lt;&gt;0),AR161-(AQ52+AQ125),0)</f>
        <v>0</v>
      </c>
      <c r="AS198" s="75" cm="1">
        <f t="array" ref="AS198">IF(AND( AS$3=INDEX(CapexSalvageMonth,ROW()-189),INDEX(CapexSalvageMonth,ROW()-189)&lt;&gt;0),AS161-(AR52+AR125),0)</f>
        <v>0</v>
      </c>
      <c r="AT198" s="76" cm="1">
        <f t="array" ref="AT198">IF(AND( AT$3=INDEX(CapexSalvageMonth,ROW()-189),INDEX(CapexSalvageMonth,ROW()-189)&lt;&gt;0),AT161-(AS52+AS125),0)</f>
        <v>0</v>
      </c>
      <c r="AU198" s="74" cm="1">
        <f t="array" ref="AU198">IF(AND( AU$3=INDEX(CapexSalvageMonth,ROW()-189),INDEX(CapexSalvageMonth,ROW()-189)&lt;&gt;0),AU161-(AT52+AT125),0)</f>
        <v>0</v>
      </c>
      <c r="AV198" s="75" cm="1">
        <f t="array" ref="AV198">IF(AND( AV$3=INDEX(CapexSalvageMonth,ROW()-189),INDEX(CapexSalvageMonth,ROW()-189)&lt;&gt;0),AV161-(AU52+AU125),0)</f>
        <v>0</v>
      </c>
      <c r="AW198" s="75" cm="1">
        <f t="array" ref="AW198">IF(AND( AW$3=INDEX(CapexSalvageMonth,ROW()-189),INDEX(CapexSalvageMonth,ROW()-189)&lt;&gt;0),AW161-(AV52+AV125),0)</f>
        <v>0</v>
      </c>
      <c r="AX198" s="75" cm="1">
        <f t="array" ref="AX198">IF(AND( AX$3=INDEX(CapexSalvageMonth,ROW()-189),INDEX(CapexSalvageMonth,ROW()-189)&lt;&gt;0),AX161-(AW52+AW125),0)</f>
        <v>0</v>
      </c>
      <c r="AY198" s="75" cm="1">
        <f t="array" ref="AY198">IF(AND( AY$3=INDEX(CapexSalvageMonth,ROW()-189),INDEX(CapexSalvageMonth,ROW()-189)&lt;&gt;0),AY161-(AX52+AX125),0)</f>
        <v>0</v>
      </c>
      <c r="AZ198" s="75" cm="1">
        <f t="array" ref="AZ198">IF(AND( AZ$3=INDEX(CapexSalvageMonth,ROW()-189),INDEX(CapexSalvageMonth,ROW()-189)&lt;&gt;0),AZ161-(AY52+AY125),0)</f>
        <v>0</v>
      </c>
      <c r="BA198" s="75" cm="1">
        <f t="array" ref="BA198">IF(AND( BA$3=INDEX(CapexSalvageMonth,ROW()-189),INDEX(CapexSalvageMonth,ROW()-189)&lt;&gt;0),BA161-(AZ52+AZ125),0)</f>
        <v>0</v>
      </c>
      <c r="BB198" s="75" cm="1">
        <f t="array" ref="BB198">IF(AND( BB$3=INDEX(CapexSalvageMonth,ROW()-189),INDEX(CapexSalvageMonth,ROW()-189)&lt;&gt;0),BB161-(BA52+BA125),0)</f>
        <v>0</v>
      </c>
      <c r="BC198" s="75" cm="1">
        <f t="array" ref="BC198">IF(AND( BC$3=INDEX(CapexSalvageMonth,ROW()-189),INDEX(CapexSalvageMonth,ROW()-189)&lt;&gt;0),BC161-(BB52+BB125),0)</f>
        <v>0</v>
      </c>
      <c r="BD198" s="75" cm="1">
        <f t="array" ref="BD198">IF(AND( BD$3=INDEX(CapexSalvageMonth,ROW()-189),INDEX(CapexSalvageMonth,ROW()-189)&lt;&gt;0),BD161-(BC52+BC125),0)</f>
        <v>0</v>
      </c>
      <c r="BE198" s="75" cm="1">
        <f t="array" ref="BE198">IF(AND( BE$3=INDEX(CapexSalvageMonth,ROW()-189),INDEX(CapexSalvageMonth,ROW()-189)&lt;&gt;0),BE161-(BD52+BD125),0)</f>
        <v>0</v>
      </c>
      <c r="BF198" s="76" cm="1">
        <f t="array" ref="BF198">IF(AND( BF$3=INDEX(CapexSalvageMonth,ROW()-189),INDEX(CapexSalvageMonth,ROW()-189)&lt;&gt;0),BF161-(BE52+BE125),0)</f>
        <v>0</v>
      </c>
      <c r="BG198" s="74" cm="1">
        <f t="array" ref="BG198">IF(AND( BG$3=INDEX(CapexSalvageMonth,ROW()-189),INDEX(CapexSalvageMonth,ROW()-189)&lt;&gt;0),BG161-(BF52+BF125),0)</f>
        <v>0</v>
      </c>
      <c r="BH198" s="75" cm="1">
        <f t="array" ref="BH198">IF(AND( BH$3=INDEX(CapexSalvageMonth,ROW()-189),INDEX(CapexSalvageMonth,ROW()-189)&lt;&gt;0),BH161-(BG52+BG125),0)</f>
        <v>0</v>
      </c>
      <c r="BI198" s="75" cm="1">
        <f t="array" ref="BI198">IF(AND( BI$3=INDEX(CapexSalvageMonth,ROW()-189),INDEX(CapexSalvageMonth,ROW()-189)&lt;&gt;0),BI161-(BH52+BH125),0)</f>
        <v>0</v>
      </c>
      <c r="BJ198" s="75" cm="1">
        <f t="array" ref="BJ198">IF(AND( BJ$3=INDEX(CapexSalvageMonth,ROW()-189),INDEX(CapexSalvageMonth,ROW()-189)&lt;&gt;0),BJ161-(BI52+BI125),0)</f>
        <v>0</v>
      </c>
      <c r="BK198" s="75" cm="1">
        <f t="array" ref="BK198">IF(AND( BK$3=INDEX(CapexSalvageMonth,ROW()-189),INDEX(CapexSalvageMonth,ROW()-189)&lt;&gt;0),BK161-(BJ52+BJ125),0)</f>
        <v>0</v>
      </c>
      <c r="BL198" s="75" cm="1">
        <f t="array" ref="BL198">IF(AND( BL$3=INDEX(CapexSalvageMonth,ROW()-189),INDEX(CapexSalvageMonth,ROW()-189)&lt;&gt;0),BL161-(BK52+BK125),0)</f>
        <v>0</v>
      </c>
      <c r="BM198" s="75" cm="1">
        <f t="array" ref="BM198">IF(AND( BM$3=INDEX(CapexSalvageMonth,ROW()-189),INDEX(CapexSalvageMonth,ROW()-189)&lt;&gt;0),BM161-(BL52+BL125),0)</f>
        <v>0</v>
      </c>
      <c r="BN198" s="75" cm="1">
        <f t="array" ref="BN198">IF(AND( BN$3=INDEX(CapexSalvageMonth,ROW()-189),INDEX(CapexSalvageMonth,ROW()-189)&lt;&gt;0),BN161-(BM52+BM125),0)</f>
        <v>0</v>
      </c>
      <c r="BO198" s="75" cm="1">
        <f t="array" ref="BO198">IF(AND( BO$3=INDEX(CapexSalvageMonth,ROW()-189),INDEX(CapexSalvageMonth,ROW()-189)&lt;&gt;0),BO161-(BN52+BN125),0)</f>
        <v>0</v>
      </c>
      <c r="BP198" s="75" cm="1">
        <f t="array" ref="BP198">IF(AND( BP$3=INDEX(CapexSalvageMonth,ROW()-189),INDEX(CapexSalvageMonth,ROW()-189)&lt;&gt;0),BP161-(BO52+BO125),0)</f>
        <v>0</v>
      </c>
      <c r="BQ198" s="75" cm="1">
        <f t="array" ref="BQ198">IF(AND( BQ$3=INDEX(CapexSalvageMonth,ROW()-189),INDEX(CapexSalvageMonth,ROW()-189)&lt;&gt;0),BQ161-(BP52+BP125),0)</f>
        <v>0</v>
      </c>
      <c r="BR198" s="76" cm="1">
        <f t="array" ref="BR198">IF(AND( BR$3=INDEX(CapexSalvageMonth,ROW()-189),INDEX(CapexSalvageMonth,ROW()-189)&lt;&gt;0),BR161-(BQ52+BQ125),0)</f>
        <v>0</v>
      </c>
    </row>
    <row r="199" spans="3:70" hidden="1" x14ac:dyDescent="0.25">
      <c r="C199" s="72">
        <f t="shared" si="96"/>
        <v>0</v>
      </c>
      <c r="E199" s="73">
        <f t="shared" si="91"/>
        <v>0</v>
      </c>
      <c r="F199" s="73">
        <f t="shared" si="92"/>
        <v>0</v>
      </c>
      <c r="G199" s="73">
        <f t="shared" si="93"/>
        <v>0</v>
      </c>
      <c r="H199" s="73">
        <f t="shared" si="94"/>
        <v>0</v>
      </c>
      <c r="I199" s="73">
        <f t="shared" si="95"/>
        <v>0</v>
      </c>
      <c r="K199" s="74" cm="1">
        <f t="array" ref="K199">IF(AND( K$3=INDEX(CapexSalvageMonth,ROW()-189),INDEX(CapexSalvageMonth,ROW()-189)&lt;&gt;0),K162-(J53+J126),0)</f>
        <v>0</v>
      </c>
      <c r="L199" s="75" cm="1">
        <f t="array" ref="L199">IF(AND( L$3=INDEX(CapexSalvageMonth,ROW()-189),INDEX(CapexSalvageMonth,ROW()-189)&lt;&gt;0),L162-(K53+K126),0)</f>
        <v>0</v>
      </c>
      <c r="M199" s="75" cm="1">
        <f t="array" ref="M199">IF(AND( M$3=INDEX(CapexSalvageMonth,ROW()-189),INDEX(CapexSalvageMonth,ROW()-189)&lt;&gt;0),M162-(L53+L126),0)</f>
        <v>0</v>
      </c>
      <c r="N199" s="75" cm="1">
        <f t="array" ref="N199">IF(AND( N$3=INDEX(CapexSalvageMonth,ROW()-189),INDEX(CapexSalvageMonth,ROW()-189)&lt;&gt;0),N162-(M53+M126),0)</f>
        <v>0</v>
      </c>
      <c r="O199" s="75" cm="1">
        <f t="array" ref="O199">IF(AND( O$3=INDEX(CapexSalvageMonth,ROW()-189),INDEX(CapexSalvageMonth,ROW()-189)&lt;&gt;0),O162-(N53+N126),0)</f>
        <v>0</v>
      </c>
      <c r="P199" s="75" cm="1">
        <f t="array" ref="P199">IF(AND( P$3=INDEX(CapexSalvageMonth,ROW()-189),INDEX(CapexSalvageMonth,ROW()-189)&lt;&gt;0),P162-(O53+O126),0)</f>
        <v>0</v>
      </c>
      <c r="Q199" s="75" cm="1">
        <f t="array" ref="Q199">IF(AND( Q$3=INDEX(CapexSalvageMonth,ROW()-189),INDEX(CapexSalvageMonth,ROW()-189)&lt;&gt;0),Q162-(P53+P126),0)</f>
        <v>0</v>
      </c>
      <c r="R199" s="75" cm="1">
        <f t="array" ref="R199">IF(AND( R$3=INDEX(CapexSalvageMonth,ROW()-189),INDEX(CapexSalvageMonth,ROW()-189)&lt;&gt;0),R162-(Q53+Q126),0)</f>
        <v>0</v>
      </c>
      <c r="S199" s="75" cm="1">
        <f t="array" ref="S199">IF(AND( S$3=INDEX(CapexSalvageMonth,ROW()-189),INDEX(CapexSalvageMonth,ROW()-189)&lt;&gt;0),S162-(R53+R126),0)</f>
        <v>0</v>
      </c>
      <c r="T199" s="75" cm="1">
        <f t="array" ref="T199">IF(AND( T$3=INDEX(CapexSalvageMonth,ROW()-189),INDEX(CapexSalvageMonth,ROW()-189)&lt;&gt;0),T162-(S53+S126),0)</f>
        <v>0</v>
      </c>
      <c r="U199" s="75" cm="1">
        <f t="array" ref="U199">IF(AND( U$3=INDEX(CapexSalvageMonth,ROW()-189),INDEX(CapexSalvageMonth,ROW()-189)&lt;&gt;0),U162-(T53+T126),0)</f>
        <v>0</v>
      </c>
      <c r="V199" s="76" cm="1">
        <f t="array" ref="V199">IF(AND( V$3=INDEX(CapexSalvageMonth,ROW()-189),INDEX(CapexSalvageMonth,ROW()-189)&lt;&gt;0),V162-(U53+U126),0)</f>
        <v>0</v>
      </c>
      <c r="W199" s="74" cm="1">
        <f t="array" ref="W199">IF(AND( W$3=INDEX(CapexSalvageMonth,ROW()-189),INDEX(CapexSalvageMonth,ROW()-189)&lt;&gt;0),W162-(V53+V126),0)</f>
        <v>0</v>
      </c>
      <c r="X199" s="75" cm="1">
        <f t="array" ref="X199">IF(AND( X$3=INDEX(CapexSalvageMonth,ROW()-189),INDEX(CapexSalvageMonth,ROW()-189)&lt;&gt;0),X162-(W53+W126),0)</f>
        <v>0</v>
      </c>
      <c r="Y199" s="75" cm="1">
        <f t="array" ref="Y199">IF(AND( Y$3=INDEX(CapexSalvageMonth,ROW()-189),INDEX(CapexSalvageMonth,ROW()-189)&lt;&gt;0),Y162-(X53+X126),0)</f>
        <v>0</v>
      </c>
      <c r="Z199" s="75" cm="1">
        <f t="array" ref="Z199">IF(AND( Z$3=INDEX(CapexSalvageMonth,ROW()-189),INDEX(CapexSalvageMonth,ROW()-189)&lt;&gt;0),Z162-(Y53+Y126),0)</f>
        <v>0</v>
      </c>
      <c r="AA199" s="75" cm="1">
        <f t="array" ref="AA199">IF(AND( AA$3=INDEX(CapexSalvageMonth,ROW()-189),INDEX(CapexSalvageMonth,ROW()-189)&lt;&gt;0),AA162-(Z53+Z126),0)</f>
        <v>0</v>
      </c>
      <c r="AB199" s="75" cm="1">
        <f t="array" ref="AB199">IF(AND( AB$3=INDEX(CapexSalvageMonth,ROW()-189),INDEX(CapexSalvageMonth,ROW()-189)&lt;&gt;0),AB162-(AA53+AA126),0)</f>
        <v>0</v>
      </c>
      <c r="AC199" s="75" cm="1">
        <f t="array" ref="AC199">IF(AND( AC$3=INDEX(CapexSalvageMonth,ROW()-189),INDEX(CapexSalvageMonth,ROW()-189)&lt;&gt;0),AC162-(AB53+AB126),0)</f>
        <v>0</v>
      </c>
      <c r="AD199" s="75" cm="1">
        <f t="array" ref="AD199">IF(AND( AD$3=INDEX(CapexSalvageMonth,ROW()-189),INDEX(CapexSalvageMonth,ROW()-189)&lt;&gt;0),AD162-(AC53+AC126),0)</f>
        <v>0</v>
      </c>
      <c r="AE199" s="75" cm="1">
        <f t="array" ref="AE199">IF(AND( AE$3=INDEX(CapexSalvageMonth,ROW()-189),INDEX(CapexSalvageMonth,ROW()-189)&lt;&gt;0),AE162-(AD53+AD126),0)</f>
        <v>0</v>
      </c>
      <c r="AF199" s="75" cm="1">
        <f t="array" ref="AF199">IF(AND( AF$3=INDEX(CapexSalvageMonth,ROW()-189),INDEX(CapexSalvageMonth,ROW()-189)&lt;&gt;0),AF162-(AE53+AE126),0)</f>
        <v>0</v>
      </c>
      <c r="AG199" s="75" cm="1">
        <f t="array" ref="AG199">IF(AND( AG$3=INDEX(CapexSalvageMonth,ROW()-189),INDEX(CapexSalvageMonth,ROW()-189)&lt;&gt;0),AG162-(AF53+AF126),0)</f>
        <v>0</v>
      </c>
      <c r="AH199" s="76" cm="1">
        <f t="array" ref="AH199">IF(AND( AH$3=INDEX(CapexSalvageMonth,ROW()-189),INDEX(CapexSalvageMonth,ROW()-189)&lt;&gt;0),AH162-(AG53+AG126),0)</f>
        <v>0</v>
      </c>
      <c r="AI199" s="74" cm="1">
        <f t="array" ref="AI199">IF(AND( AI$3=INDEX(CapexSalvageMonth,ROW()-189),INDEX(CapexSalvageMonth,ROW()-189)&lt;&gt;0),AI162-(AH53+AH126),0)</f>
        <v>0</v>
      </c>
      <c r="AJ199" s="75" cm="1">
        <f t="array" ref="AJ199">IF(AND( AJ$3=INDEX(CapexSalvageMonth,ROW()-189),INDEX(CapexSalvageMonth,ROW()-189)&lt;&gt;0),AJ162-(AI53+AI126),0)</f>
        <v>0</v>
      </c>
      <c r="AK199" s="75" cm="1">
        <f t="array" ref="AK199">IF(AND( AK$3=INDEX(CapexSalvageMonth,ROW()-189),INDEX(CapexSalvageMonth,ROW()-189)&lt;&gt;0),AK162-(AJ53+AJ126),0)</f>
        <v>0</v>
      </c>
      <c r="AL199" s="75" cm="1">
        <f t="array" ref="AL199">IF(AND( AL$3=INDEX(CapexSalvageMonth,ROW()-189),INDEX(CapexSalvageMonth,ROW()-189)&lt;&gt;0),AL162-(AK53+AK126),0)</f>
        <v>0</v>
      </c>
      <c r="AM199" s="75" cm="1">
        <f t="array" ref="AM199">IF(AND( AM$3=INDEX(CapexSalvageMonth,ROW()-189),INDEX(CapexSalvageMonth,ROW()-189)&lt;&gt;0),AM162-(AL53+AL126),0)</f>
        <v>0</v>
      </c>
      <c r="AN199" s="75" cm="1">
        <f t="array" ref="AN199">IF(AND( AN$3=INDEX(CapexSalvageMonth,ROW()-189),INDEX(CapexSalvageMonth,ROW()-189)&lt;&gt;0),AN162-(AM53+AM126),0)</f>
        <v>0</v>
      </c>
      <c r="AO199" s="75" cm="1">
        <f t="array" ref="AO199">IF(AND( AO$3=INDEX(CapexSalvageMonth,ROW()-189),INDEX(CapexSalvageMonth,ROW()-189)&lt;&gt;0),AO162-(AN53+AN126),0)</f>
        <v>0</v>
      </c>
      <c r="AP199" s="75" cm="1">
        <f t="array" ref="AP199">IF(AND( AP$3=INDEX(CapexSalvageMonth,ROW()-189),INDEX(CapexSalvageMonth,ROW()-189)&lt;&gt;0),AP162-(AO53+AO126),0)</f>
        <v>0</v>
      </c>
      <c r="AQ199" s="75" cm="1">
        <f t="array" ref="AQ199">IF(AND( AQ$3=INDEX(CapexSalvageMonth,ROW()-189),INDEX(CapexSalvageMonth,ROW()-189)&lt;&gt;0),AQ162-(AP53+AP126),0)</f>
        <v>0</v>
      </c>
      <c r="AR199" s="75" cm="1">
        <f t="array" ref="AR199">IF(AND( AR$3=INDEX(CapexSalvageMonth,ROW()-189),INDEX(CapexSalvageMonth,ROW()-189)&lt;&gt;0),AR162-(AQ53+AQ126),0)</f>
        <v>0</v>
      </c>
      <c r="AS199" s="75" cm="1">
        <f t="array" ref="AS199">IF(AND( AS$3=INDEX(CapexSalvageMonth,ROW()-189),INDEX(CapexSalvageMonth,ROW()-189)&lt;&gt;0),AS162-(AR53+AR126),0)</f>
        <v>0</v>
      </c>
      <c r="AT199" s="76" cm="1">
        <f t="array" ref="AT199">IF(AND( AT$3=INDEX(CapexSalvageMonth,ROW()-189),INDEX(CapexSalvageMonth,ROW()-189)&lt;&gt;0),AT162-(AS53+AS126),0)</f>
        <v>0</v>
      </c>
      <c r="AU199" s="74" cm="1">
        <f t="array" ref="AU199">IF(AND( AU$3=INDEX(CapexSalvageMonth,ROW()-189),INDEX(CapexSalvageMonth,ROW()-189)&lt;&gt;0),AU162-(AT53+AT126),0)</f>
        <v>0</v>
      </c>
      <c r="AV199" s="75" cm="1">
        <f t="array" ref="AV199">IF(AND( AV$3=INDEX(CapexSalvageMonth,ROW()-189),INDEX(CapexSalvageMonth,ROW()-189)&lt;&gt;0),AV162-(AU53+AU126),0)</f>
        <v>0</v>
      </c>
      <c r="AW199" s="75" cm="1">
        <f t="array" ref="AW199">IF(AND( AW$3=INDEX(CapexSalvageMonth,ROW()-189),INDEX(CapexSalvageMonth,ROW()-189)&lt;&gt;0),AW162-(AV53+AV126),0)</f>
        <v>0</v>
      </c>
      <c r="AX199" s="75" cm="1">
        <f t="array" ref="AX199">IF(AND( AX$3=INDEX(CapexSalvageMonth,ROW()-189),INDEX(CapexSalvageMonth,ROW()-189)&lt;&gt;0),AX162-(AW53+AW126),0)</f>
        <v>0</v>
      </c>
      <c r="AY199" s="75" cm="1">
        <f t="array" ref="AY199">IF(AND( AY$3=INDEX(CapexSalvageMonth,ROW()-189),INDEX(CapexSalvageMonth,ROW()-189)&lt;&gt;0),AY162-(AX53+AX126),0)</f>
        <v>0</v>
      </c>
      <c r="AZ199" s="75" cm="1">
        <f t="array" ref="AZ199">IF(AND( AZ$3=INDEX(CapexSalvageMonth,ROW()-189),INDEX(CapexSalvageMonth,ROW()-189)&lt;&gt;0),AZ162-(AY53+AY126),0)</f>
        <v>0</v>
      </c>
      <c r="BA199" s="75" cm="1">
        <f t="array" ref="BA199">IF(AND( BA$3=INDEX(CapexSalvageMonth,ROW()-189),INDEX(CapexSalvageMonth,ROW()-189)&lt;&gt;0),BA162-(AZ53+AZ126),0)</f>
        <v>0</v>
      </c>
      <c r="BB199" s="75" cm="1">
        <f t="array" ref="BB199">IF(AND( BB$3=INDEX(CapexSalvageMonth,ROW()-189),INDEX(CapexSalvageMonth,ROW()-189)&lt;&gt;0),BB162-(BA53+BA126),0)</f>
        <v>0</v>
      </c>
      <c r="BC199" s="75" cm="1">
        <f t="array" ref="BC199">IF(AND( BC$3=INDEX(CapexSalvageMonth,ROW()-189),INDEX(CapexSalvageMonth,ROW()-189)&lt;&gt;0),BC162-(BB53+BB126),0)</f>
        <v>0</v>
      </c>
      <c r="BD199" s="75" cm="1">
        <f t="array" ref="BD199">IF(AND( BD$3=INDEX(CapexSalvageMonth,ROW()-189),INDEX(CapexSalvageMonth,ROW()-189)&lt;&gt;0),BD162-(BC53+BC126),0)</f>
        <v>0</v>
      </c>
      <c r="BE199" s="75" cm="1">
        <f t="array" ref="BE199">IF(AND( BE$3=INDEX(CapexSalvageMonth,ROW()-189),INDEX(CapexSalvageMonth,ROW()-189)&lt;&gt;0),BE162-(BD53+BD126),0)</f>
        <v>0</v>
      </c>
      <c r="BF199" s="76" cm="1">
        <f t="array" ref="BF199">IF(AND( BF$3=INDEX(CapexSalvageMonth,ROW()-189),INDEX(CapexSalvageMonth,ROW()-189)&lt;&gt;0),BF162-(BE53+BE126),0)</f>
        <v>0</v>
      </c>
      <c r="BG199" s="74" cm="1">
        <f t="array" ref="BG199">IF(AND( BG$3=INDEX(CapexSalvageMonth,ROW()-189),INDEX(CapexSalvageMonth,ROW()-189)&lt;&gt;0),BG162-(BF53+BF126),0)</f>
        <v>0</v>
      </c>
      <c r="BH199" s="75" cm="1">
        <f t="array" ref="BH199">IF(AND( BH$3=INDEX(CapexSalvageMonth,ROW()-189),INDEX(CapexSalvageMonth,ROW()-189)&lt;&gt;0),BH162-(BG53+BG126),0)</f>
        <v>0</v>
      </c>
      <c r="BI199" s="75" cm="1">
        <f t="array" ref="BI199">IF(AND( BI$3=INDEX(CapexSalvageMonth,ROW()-189),INDEX(CapexSalvageMonth,ROW()-189)&lt;&gt;0),BI162-(BH53+BH126),0)</f>
        <v>0</v>
      </c>
      <c r="BJ199" s="75" cm="1">
        <f t="array" ref="BJ199">IF(AND( BJ$3=INDEX(CapexSalvageMonth,ROW()-189),INDEX(CapexSalvageMonth,ROW()-189)&lt;&gt;0),BJ162-(BI53+BI126),0)</f>
        <v>0</v>
      </c>
      <c r="BK199" s="75" cm="1">
        <f t="array" ref="BK199">IF(AND( BK$3=INDEX(CapexSalvageMonth,ROW()-189),INDEX(CapexSalvageMonth,ROW()-189)&lt;&gt;0),BK162-(BJ53+BJ126),0)</f>
        <v>0</v>
      </c>
      <c r="BL199" s="75" cm="1">
        <f t="array" ref="BL199">IF(AND( BL$3=INDEX(CapexSalvageMonth,ROW()-189),INDEX(CapexSalvageMonth,ROW()-189)&lt;&gt;0),BL162-(BK53+BK126),0)</f>
        <v>0</v>
      </c>
      <c r="BM199" s="75" cm="1">
        <f t="array" ref="BM199">IF(AND( BM$3=INDEX(CapexSalvageMonth,ROW()-189),INDEX(CapexSalvageMonth,ROW()-189)&lt;&gt;0),BM162-(BL53+BL126),0)</f>
        <v>0</v>
      </c>
      <c r="BN199" s="75" cm="1">
        <f t="array" ref="BN199">IF(AND( BN$3=INDEX(CapexSalvageMonth,ROW()-189),INDEX(CapexSalvageMonth,ROW()-189)&lt;&gt;0),BN162-(BM53+BM126),0)</f>
        <v>0</v>
      </c>
      <c r="BO199" s="75" cm="1">
        <f t="array" ref="BO199">IF(AND( BO$3=INDEX(CapexSalvageMonth,ROW()-189),INDEX(CapexSalvageMonth,ROW()-189)&lt;&gt;0),BO162-(BN53+BN126),0)</f>
        <v>0</v>
      </c>
      <c r="BP199" s="75" cm="1">
        <f t="array" ref="BP199">IF(AND( BP$3=INDEX(CapexSalvageMonth,ROW()-189),INDEX(CapexSalvageMonth,ROW()-189)&lt;&gt;0),BP162-(BO53+BO126),0)</f>
        <v>0</v>
      </c>
      <c r="BQ199" s="75" cm="1">
        <f t="array" ref="BQ199">IF(AND( BQ$3=INDEX(CapexSalvageMonth,ROW()-189),INDEX(CapexSalvageMonth,ROW()-189)&lt;&gt;0),BQ162-(BP53+BP126),0)</f>
        <v>0</v>
      </c>
      <c r="BR199" s="76" cm="1">
        <f t="array" ref="BR199">IF(AND( BR$3=INDEX(CapexSalvageMonth,ROW()-189),INDEX(CapexSalvageMonth,ROW()-189)&lt;&gt;0),BR162-(BQ53+BQ126),0)</f>
        <v>0</v>
      </c>
    </row>
    <row r="200" spans="3:70" hidden="1" x14ac:dyDescent="0.25">
      <c r="C200" s="72">
        <f t="shared" si="96"/>
        <v>0</v>
      </c>
      <c r="E200" s="73">
        <f t="shared" si="91"/>
        <v>0</v>
      </c>
      <c r="F200" s="73">
        <f t="shared" si="92"/>
        <v>0</v>
      </c>
      <c r="G200" s="73">
        <f t="shared" si="93"/>
        <v>0</v>
      </c>
      <c r="H200" s="73">
        <f t="shared" si="94"/>
        <v>0</v>
      </c>
      <c r="I200" s="73">
        <f t="shared" si="95"/>
        <v>0</v>
      </c>
      <c r="K200" s="74" cm="1">
        <f t="array" ref="K200">IF(AND( K$3=INDEX(CapexSalvageMonth,ROW()-189),INDEX(CapexSalvageMonth,ROW()-189)&lt;&gt;0),K163-(J54+J127),0)</f>
        <v>0</v>
      </c>
      <c r="L200" s="75" cm="1">
        <f t="array" ref="L200">IF(AND( L$3=INDEX(CapexSalvageMonth,ROW()-189),INDEX(CapexSalvageMonth,ROW()-189)&lt;&gt;0),L163-(K54+K127),0)</f>
        <v>0</v>
      </c>
      <c r="M200" s="75" cm="1">
        <f t="array" ref="M200">IF(AND( M$3=INDEX(CapexSalvageMonth,ROW()-189),INDEX(CapexSalvageMonth,ROW()-189)&lt;&gt;0),M163-(L54+L127),0)</f>
        <v>0</v>
      </c>
      <c r="N200" s="75" cm="1">
        <f t="array" ref="N200">IF(AND( N$3=INDEX(CapexSalvageMonth,ROW()-189),INDEX(CapexSalvageMonth,ROW()-189)&lt;&gt;0),N163-(M54+M127),0)</f>
        <v>0</v>
      </c>
      <c r="O200" s="75" cm="1">
        <f t="array" ref="O200">IF(AND( O$3=INDEX(CapexSalvageMonth,ROW()-189),INDEX(CapexSalvageMonth,ROW()-189)&lt;&gt;0),O163-(N54+N127),0)</f>
        <v>0</v>
      </c>
      <c r="P200" s="75" cm="1">
        <f t="array" ref="P200">IF(AND( P$3=INDEX(CapexSalvageMonth,ROW()-189),INDEX(CapexSalvageMonth,ROW()-189)&lt;&gt;0),P163-(O54+O127),0)</f>
        <v>0</v>
      </c>
      <c r="Q200" s="75" cm="1">
        <f t="array" ref="Q200">IF(AND( Q$3=INDEX(CapexSalvageMonth,ROW()-189),INDEX(CapexSalvageMonth,ROW()-189)&lt;&gt;0),Q163-(P54+P127),0)</f>
        <v>0</v>
      </c>
      <c r="R200" s="75" cm="1">
        <f t="array" ref="R200">IF(AND( R$3=INDEX(CapexSalvageMonth,ROW()-189),INDEX(CapexSalvageMonth,ROW()-189)&lt;&gt;0),R163-(Q54+Q127),0)</f>
        <v>0</v>
      </c>
      <c r="S200" s="75" cm="1">
        <f t="array" ref="S200">IF(AND( S$3=INDEX(CapexSalvageMonth,ROW()-189),INDEX(CapexSalvageMonth,ROW()-189)&lt;&gt;0),S163-(R54+R127),0)</f>
        <v>0</v>
      </c>
      <c r="T200" s="75" cm="1">
        <f t="array" ref="T200">IF(AND( T$3=INDEX(CapexSalvageMonth,ROW()-189),INDEX(CapexSalvageMonth,ROW()-189)&lt;&gt;0),T163-(S54+S127),0)</f>
        <v>0</v>
      </c>
      <c r="U200" s="75" cm="1">
        <f t="array" ref="U200">IF(AND( U$3=INDEX(CapexSalvageMonth,ROW()-189),INDEX(CapexSalvageMonth,ROW()-189)&lt;&gt;0),U163-(T54+T127),0)</f>
        <v>0</v>
      </c>
      <c r="V200" s="76" cm="1">
        <f t="array" ref="V200">IF(AND( V$3=INDEX(CapexSalvageMonth,ROW()-189),INDEX(CapexSalvageMonth,ROW()-189)&lt;&gt;0),V163-(U54+U127),0)</f>
        <v>0</v>
      </c>
      <c r="W200" s="74" cm="1">
        <f t="array" ref="W200">IF(AND( W$3=INDEX(CapexSalvageMonth,ROW()-189),INDEX(CapexSalvageMonth,ROW()-189)&lt;&gt;0),W163-(V54+V127),0)</f>
        <v>0</v>
      </c>
      <c r="X200" s="75" cm="1">
        <f t="array" ref="X200">IF(AND( X$3=INDEX(CapexSalvageMonth,ROW()-189),INDEX(CapexSalvageMonth,ROW()-189)&lt;&gt;0),X163-(W54+W127),0)</f>
        <v>0</v>
      </c>
      <c r="Y200" s="75" cm="1">
        <f t="array" ref="Y200">IF(AND( Y$3=INDEX(CapexSalvageMonth,ROW()-189),INDEX(CapexSalvageMonth,ROW()-189)&lt;&gt;0),Y163-(X54+X127),0)</f>
        <v>0</v>
      </c>
      <c r="Z200" s="75" cm="1">
        <f t="array" ref="Z200">IF(AND( Z$3=INDEX(CapexSalvageMonth,ROW()-189),INDEX(CapexSalvageMonth,ROW()-189)&lt;&gt;0),Z163-(Y54+Y127),0)</f>
        <v>0</v>
      </c>
      <c r="AA200" s="75" cm="1">
        <f t="array" ref="AA200">IF(AND( AA$3=INDEX(CapexSalvageMonth,ROW()-189),INDEX(CapexSalvageMonth,ROW()-189)&lt;&gt;0),AA163-(Z54+Z127),0)</f>
        <v>0</v>
      </c>
      <c r="AB200" s="75" cm="1">
        <f t="array" ref="AB200">IF(AND( AB$3=INDEX(CapexSalvageMonth,ROW()-189),INDEX(CapexSalvageMonth,ROW()-189)&lt;&gt;0),AB163-(AA54+AA127),0)</f>
        <v>0</v>
      </c>
      <c r="AC200" s="75" cm="1">
        <f t="array" ref="AC200">IF(AND( AC$3=INDEX(CapexSalvageMonth,ROW()-189),INDEX(CapexSalvageMonth,ROW()-189)&lt;&gt;0),AC163-(AB54+AB127),0)</f>
        <v>0</v>
      </c>
      <c r="AD200" s="75" cm="1">
        <f t="array" ref="AD200">IF(AND( AD$3=INDEX(CapexSalvageMonth,ROW()-189),INDEX(CapexSalvageMonth,ROW()-189)&lt;&gt;0),AD163-(AC54+AC127),0)</f>
        <v>0</v>
      </c>
      <c r="AE200" s="75" cm="1">
        <f t="array" ref="AE200">IF(AND( AE$3=INDEX(CapexSalvageMonth,ROW()-189),INDEX(CapexSalvageMonth,ROW()-189)&lt;&gt;0),AE163-(AD54+AD127),0)</f>
        <v>0</v>
      </c>
      <c r="AF200" s="75" cm="1">
        <f t="array" ref="AF200">IF(AND( AF$3=INDEX(CapexSalvageMonth,ROW()-189),INDEX(CapexSalvageMonth,ROW()-189)&lt;&gt;0),AF163-(AE54+AE127),0)</f>
        <v>0</v>
      </c>
      <c r="AG200" s="75" cm="1">
        <f t="array" ref="AG200">IF(AND( AG$3=INDEX(CapexSalvageMonth,ROW()-189),INDEX(CapexSalvageMonth,ROW()-189)&lt;&gt;0),AG163-(AF54+AF127),0)</f>
        <v>0</v>
      </c>
      <c r="AH200" s="76" cm="1">
        <f t="array" ref="AH200">IF(AND( AH$3=INDEX(CapexSalvageMonth,ROW()-189),INDEX(CapexSalvageMonth,ROW()-189)&lt;&gt;0),AH163-(AG54+AG127),0)</f>
        <v>0</v>
      </c>
      <c r="AI200" s="74" cm="1">
        <f t="array" ref="AI200">IF(AND( AI$3=INDEX(CapexSalvageMonth,ROW()-189),INDEX(CapexSalvageMonth,ROW()-189)&lt;&gt;0),AI163-(AH54+AH127),0)</f>
        <v>0</v>
      </c>
      <c r="AJ200" s="75" cm="1">
        <f t="array" ref="AJ200">IF(AND( AJ$3=INDEX(CapexSalvageMonth,ROW()-189),INDEX(CapexSalvageMonth,ROW()-189)&lt;&gt;0),AJ163-(AI54+AI127),0)</f>
        <v>0</v>
      </c>
      <c r="AK200" s="75" cm="1">
        <f t="array" ref="AK200">IF(AND( AK$3=INDEX(CapexSalvageMonth,ROW()-189),INDEX(CapexSalvageMonth,ROW()-189)&lt;&gt;0),AK163-(AJ54+AJ127),0)</f>
        <v>0</v>
      </c>
      <c r="AL200" s="75" cm="1">
        <f t="array" ref="AL200">IF(AND( AL$3=INDEX(CapexSalvageMonth,ROW()-189),INDEX(CapexSalvageMonth,ROW()-189)&lt;&gt;0),AL163-(AK54+AK127),0)</f>
        <v>0</v>
      </c>
      <c r="AM200" s="75" cm="1">
        <f t="array" ref="AM200">IF(AND( AM$3=INDEX(CapexSalvageMonth,ROW()-189),INDEX(CapexSalvageMonth,ROW()-189)&lt;&gt;0),AM163-(AL54+AL127),0)</f>
        <v>0</v>
      </c>
      <c r="AN200" s="75" cm="1">
        <f t="array" ref="AN200">IF(AND( AN$3=INDEX(CapexSalvageMonth,ROW()-189),INDEX(CapexSalvageMonth,ROW()-189)&lt;&gt;0),AN163-(AM54+AM127),0)</f>
        <v>0</v>
      </c>
      <c r="AO200" s="75" cm="1">
        <f t="array" ref="AO200">IF(AND( AO$3=INDEX(CapexSalvageMonth,ROW()-189),INDEX(CapexSalvageMonth,ROW()-189)&lt;&gt;0),AO163-(AN54+AN127),0)</f>
        <v>0</v>
      </c>
      <c r="AP200" s="75" cm="1">
        <f t="array" ref="AP200">IF(AND( AP$3=INDEX(CapexSalvageMonth,ROW()-189),INDEX(CapexSalvageMonth,ROW()-189)&lt;&gt;0),AP163-(AO54+AO127),0)</f>
        <v>0</v>
      </c>
      <c r="AQ200" s="75" cm="1">
        <f t="array" ref="AQ200">IF(AND( AQ$3=INDEX(CapexSalvageMonth,ROW()-189),INDEX(CapexSalvageMonth,ROW()-189)&lt;&gt;0),AQ163-(AP54+AP127),0)</f>
        <v>0</v>
      </c>
      <c r="AR200" s="75" cm="1">
        <f t="array" ref="AR200">IF(AND( AR$3=INDEX(CapexSalvageMonth,ROW()-189),INDEX(CapexSalvageMonth,ROW()-189)&lt;&gt;0),AR163-(AQ54+AQ127),0)</f>
        <v>0</v>
      </c>
      <c r="AS200" s="75" cm="1">
        <f t="array" ref="AS200">IF(AND( AS$3=INDEX(CapexSalvageMonth,ROW()-189),INDEX(CapexSalvageMonth,ROW()-189)&lt;&gt;0),AS163-(AR54+AR127),0)</f>
        <v>0</v>
      </c>
      <c r="AT200" s="76" cm="1">
        <f t="array" ref="AT200">IF(AND( AT$3=INDEX(CapexSalvageMonth,ROW()-189),INDEX(CapexSalvageMonth,ROW()-189)&lt;&gt;0),AT163-(AS54+AS127),0)</f>
        <v>0</v>
      </c>
      <c r="AU200" s="74" cm="1">
        <f t="array" ref="AU200">IF(AND( AU$3=INDEX(CapexSalvageMonth,ROW()-189),INDEX(CapexSalvageMonth,ROW()-189)&lt;&gt;0),AU163-(AT54+AT127),0)</f>
        <v>0</v>
      </c>
      <c r="AV200" s="75" cm="1">
        <f t="array" ref="AV200">IF(AND( AV$3=INDEX(CapexSalvageMonth,ROW()-189),INDEX(CapexSalvageMonth,ROW()-189)&lt;&gt;0),AV163-(AU54+AU127),0)</f>
        <v>0</v>
      </c>
      <c r="AW200" s="75" cm="1">
        <f t="array" ref="AW200">IF(AND( AW$3=INDEX(CapexSalvageMonth,ROW()-189),INDEX(CapexSalvageMonth,ROW()-189)&lt;&gt;0),AW163-(AV54+AV127),0)</f>
        <v>0</v>
      </c>
      <c r="AX200" s="75" cm="1">
        <f t="array" ref="AX200">IF(AND( AX$3=INDEX(CapexSalvageMonth,ROW()-189),INDEX(CapexSalvageMonth,ROW()-189)&lt;&gt;0),AX163-(AW54+AW127),0)</f>
        <v>0</v>
      </c>
      <c r="AY200" s="75" cm="1">
        <f t="array" ref="AY200">IF(AND( AY$3=INDEX(CapexSalvageMonth,ROW()-189),INDEX(CapexSalvageMonth,ROW()-189)&lt;&gt;0),AY163-(AX54+AX127),0)</f>
        <v>0</v>
      </c>
      <c r="AZ200" s="75" cm="1">
        <f t="array" ref="AZ200">IF(AND( AZ$3=INDEX(CapexSalvageMonth,ROW()-189),INDEX(CapexSalvageMonth,ROW()-189)&lt;&gt;0),AZ163-(AY54+AY127),0)</f>
        <v>0</v>
      </c>
      <c r="BA200" s="75" cm="1">
        <f t="array" ref="BA200">IF(AND( BA$3=INDEX(CapexSalvageMonth,ROW()-189),INDEX(CapexSalvageMonth,ROW()-189)&lt;&gt;0),BA163-(AZ54+AZ127),0)</f>
        <v>0</v>
      </c>
      <c r="BB200" s="75" cm="1">
        <f t="array" ref="BB200">IF(AND( BB$3=INDEX(CapexSalvageMonth,ROW()-189),INDEX(CapexSalvageMonth,ROW()-189)&lt;&gt;0),BB163-(BA54+BA127),0)</f>
        <v>0</v>
      </c>
      <c r="BC200" s="75" cm="1">
        <f t="array" ref="BC200">IF(AND( BC$3=INDEX(CapexSalvageMonth,ROW()-189),INDEX(CapexSalvageMonth,ROW()-189)&lt;&gt;0),BC163-(BB54+BB127),0)</f>
        <v>0</v>
      </c>
      <c r="BD200" s="75" cm="1">
        <f t="array" ref="BD200">IF(AND( BD$3=INDEX(CapexSalvageMonth,ROW()-189),INDEX(CapexSalvageMonth,ROW()-189)&lt;&gt;0),BD163-(BC54+BC127),0)</f>
        <v>0</v>
      </c>
      <c r="BE200" s="75" cm="1">
        <f t="array" ref="BE200">IF(AND( BE$3=INDEX(CapexSalvageMonth,ROW()-189),INDEX(CapexSalvageMonth,ROW()-189)&lt;&gt;0),BE163-(BD54+BD127),0)</f>
        <v>0</v>
      </c>
      <c r="BF200" s="76" cm="1">
        <f t="array" ref="BF200">IF(AND( BF$3=INDEX(CapexSalvageMonth,ROW()-189),INDEX(CapexSalvageMonth,ROW()-189)&lt;&gt;0),BF163-(BE54+BE127),0)</f>
        <v>0</v>
      </c>
      <c r="BG200" s="74" cm="1">
        <f t="array" ref="BG200">IF(AND( BG$3=INDEX(CapexSalvageMonth,ROW()-189),INDEX(CapexSalvageMonth,ROW()-189)&lt;&gt;0),BG163-(BF54+BF127),0)</f>
        <v>0</v>
      </c>
      <c r="BH200" s="75" cm="1">
        <f t="array" ref="BH200">IF(AND( BH$3=INDEX(CapexSalvageMonth,ROW()-189),INDEX(CapexSalvageMonth,ROW()-189)&lt;&gt;0),BH163-(BG54+BG127),0)</f>
        <v>0</v>
      </c>
      <c r="BI200" s="75" cm="1">
        <f t="array" ref="BI200">IF(AND( BI$3=INDEX(CapexSalvageMonth,ROW()-189),INDEX(CapexSalvageMonth,ROW()-189)&lt;&gt;0),BI163-(BH54+BH127),0)</f>
        <v>0</v>
      </c>
      <c r="BJ200" s="75" cm="1">
        <f t="array" ref="BJ200">IF(AND( BJ$3=INDEX(CapexSalvageMonth,ROW()-189),INDEX(CapexSalvageMonth,ROW()-189)&lt;&gt;0),BJ163-(BI54+BI127),0)</f>
        <v>0</v>
      </c>
      <c r="BK200" s="75" cm="1">
        <f t="array" ref="BK200">IF(AND( BK$3=INDEX(CapexSalvageMonth,ROW()-189),INDEX(CapexSalvageMonth,ROW()-189)&lt;&gt;0),BK163-(BJ54+BJ127),0)</f>
        <v>0</v>
      </c>
      <c r="BL200" s="75" cm="1">
        <f t="array" ref="BL200">IF(AND( BL$3=INDEX(CapexSalvageMonth,ROW()-189),INDEX(CapexSalvageMonth,ROW()-189)&lt;&gt;0),BL163-(BK54+BK127),0)</f>
        <v>0</v>
      </c>
      <c r="BM200" s="75" cm="1">
        <f t="array" ref="BM200">IF(AND( BM$3=INDEX(CapexSalvageMonth,ROW()-189),INDEX(CapexSalvageMonth,ROW()-189)&lt;&gt;0),BM163-(BL54+BL127),0)</f>
        <v>0</v>
      </c>
      <c r="BN200" s="75" cm="1">
        <f t="array" ref="BN200">IF(AND( BN$3=INDEX(CapexSalvageMonth,ROW()-189),INDEX(CapexSalvageMonth,ROW()-189)&lt;&gt;0),BN163-(BM54+BM127),0)</f>
        <v>0</v>
      </c>
      <c r="BO200" s="75" cm="1">
        <f t="array" ref="BO200">IF(AND( BO$3=INDEX(CapexSalvageMonth,ROW()-189),INDEX(CapexSalvageMonth,ROW()-189)&lt;&gt;0),BO163-(BN54+BN127),0)</f>
        <v>0</v>
      </c>
      <c r="BP200" s="75" cm="1">
        <f t="array" ref="BP200">IF(AND( BP$3=INDEX(CapexSalvageMonth,ROW()-189),INDEX(CapexSalvageMonth,ROW()-189)&lt;&gt;0),BP163-(BO54+BO127),0)</f>
        <v>0</v>
      </c>
      <c r="BQ200" s="75" cm="1">
        <f t="array" ref="BQ200">IF(AND( BQ$3=INDEX(CapexSalvageMonth,ROW()-189),INDEX(CapexSalvageMonth,ROW()-189)&lt;&gt;0),BQ163-(BP54+BP127),0)</f>
        <v>0</v>
      </c>
      <c r="BR200" s="76" cm="1">
        <f t="array" ref="BR200">IF(AND( BR$3=INDEX(CapexSalvageMonth,ROW()-189),INDEX(CapexSalvageMonth,ROW()-189)&lt;&gt;0),BR163-(BQ54+BQ127),0)</f>
        <v>0</v>
      </c>
    </row>
    <row r="201" spans="3:70" hidden="1" x14ac:dyDescent="0.25">
      <c r="C201" s="72">
        <f t="shared" si="96"/>
        <v>0</v>
      </c>
      <c r="E201" s="73">
        <f t="shared" si="91"/>
        <v>0</v>
      </c>
      <c r="F201" s="73">
        <f t="shared" si="92"/>
        <v>0</v>
      </c>
      <c r="G201" s="73">
        <f t="shared" si="93"/>
        <v>0</v>
      </c>
      <c r="H201" s="73">
        <f t="shared" si="94"/>
        <v>0</v>
      </c>
      <c r="I201" s="73">
        <f t="shared" si="95"/>
        <v>0</v>
      </c>
      <c r="K201" s="74" cm="1">
        <f t="array" ref="K201">IF(AND( K$3=INDEX(CapexSalvageMonth,ROW()-189),INDEX(CapexSalvageMonth,ROW()-189)&lt;&gt;0),K164-(J55+J128),0)</f>
        <v>0</v>
      </c>
      <c r="L201" s="75" cm="1">
        <f t="array" ref="L201">IF(AND( L$3=INDEX(CapexSalvageMonth,ROW()-189),INDEX(CapexSalvageMonth,ROW()-189)&lt;&gt;0),L164-(K55+K128),0)</f>
        <v>0</v>
      </c>
      <c r="M201" s="75" cm="1">
        <f t="array" ref="M201">IF(AND( M$3=INDEX(CapexSalvageMonth,ROW()-189),INDEX(CapexSalvageMonth,ROW()-189)&lt;&gt;0),M164-(L55+L128),0)</f>
        <v>0</v>
      </c>
      <c r="N201" s="75" cm="1">
        <f t="array" ref="N201">IF(AND( N$3=INDEX(CapexSalvageMonth,ROW()-189),INDEX(CapexSalvageMonth,ROW()-189)&lt;&gt;0),N164-(M55+M128),0)</f>
        <v>0</v>
      </c>
      <c r="O201" s="75" cm="1">
        <f t="array" ref="O201">IF(AND( O$3=INDEX(CapexSalvageMonth,ROW()-189),INDEX(CapexSalvageMonth,ROW()-189)&lt;&gt;0),O164-(N55+N128),0)</f>
        <v>0</v>
      </c>
      <c r="P201" s="75" cm="1">
        <f t="array" ref="P201">IF(AND( P$3=INDEX(CapexSalvageMonth,ROW()-189),INDEX(CapexSalvageMonth,ROW()-189)&lt;&gt;0),P164-(O55+O128),0)</f>
        <v>0</v>
      </c>
      <c r="Q201" s="75" cm="1">
        <f t="array" ref="Q201">IF(AND( Q$3=INDEX(CapexSalvageMonth,ROW()-189),INDEX(CapexSalvageMonth,ROW()-189)&lt;&gt;0),Q164-(P55+P128),0)</f>
        <v>0</v>
      </c>
      <c r="R201" s="75" cm="1">
        <f t="array" ref="R201">IF(AND( R$3=INDEX(CapexSalvageMonth,ROW()-189),INDEX(CapexSalvageMonth,ROW()-189)&lt;&gt;0),R164-(Q55+Q128),0)</f>
        <v>0</v>
      </c>
      <c r="S201" s="75" cm="1">
        <f t="array" ref="S201">IF(AND( S$3=INDEX(CapexSalvageMonth,ROW()-189),INDEX(CapexSalvageMonth,ROW()-189)&lt;&gt;0),S164-(R55+R128),0)</f>
        <v>0</v>
      </c>
      <c r="T201" s="75" cm="1">
        <f t="array" ref="T201">IF(AND( T$3=INDEX(CapexSalvageMonth,ROW()-189),INDEX(CapexSalvageMonth,ROW()-189)&lt;&gt;0),T164-(S55+S128),0)</f>
        <v>0</v>
      </c>
      <c r="U201" s="75" cm="1">
        <f t="array" ref="U201">IF(AND( U$3=INDEX(CapexSalvageMonth,ROW()-189),INDEX(CapexSalvageMonth,ROW()-189)&lt;&gt;0),U164-(T55+T128),0)</f>
        <v>0</v>
      </c>
      <c r="V201" s="76" cm="1">
        <f t="array" ref="V201">IF(AND( V$3=INDEX(CapexSalvageMonth,ROW()-189),INDEX(CapexSalvageMonth,ROW()-189)&lt;&gt;0),V164-(U55+U128),0)</f>
        <v>0</v>
      </c>
      <c r="W201" s="74" cm="1">
        <f t="array" ref="W201">IF(AND( W$3=INDEX(CapexSalvageMonth,ROW()-189),INDEX(CapexSalvageMonth,ROW()-189)&lt;&gt;0),W164-(V55+V128),0)</f>
        <v>0</v>
      </c>
      <c r="X201" s="75" cm="1">
        <f t="array" ref="X201">IF(AND( X$3=INDEX(CapexSalvageMonth,ROW()-189),INDEX(CapexSalvageMonth,ROW()-189)&lt;&gt;0),X164-(W55+W128),0)</f>
        <v>0</v>
      </c>
      <c r="Y201" s="75" cm="1">
        <f t="array" ref="Y201">IF(AND( Y$3=INDEX(CapexSalvageMonth,ROW()-189),INDEX(CapexSalvageMonth,ROW()-189)&lt;&gt;0),Y164-(X55+X128),0)</f>
        <v>0</v>
      </c>
      <c r="Z201" s="75" cm="1">
        <f t="array" ref="Z201">IF(AND( Z$3=INDEX(CapexSalvageMonth,ROW()-189),INDEX(CapexSalvageMonth,ROW()-189)&lt;&gt;0),Z164-(Y55+Y128),0)</f>
        <v>0</v>
      </c>
      <c r="AA201" s="75" cm="1">
        <f t="array" ref="AA201">IF(AND( AA$3=INDEX(CapexSalvageMonth,ROW()-189),INDEX(CapexSalvageMonth,ROW()-189)&lt;&gt;0),AA164-(Z55+Z128),0)</f>
        <v>0</v>
      </c>
      <c r="AB201" s="75" cm="1">
        <f t="array" ref="AB201">IF(AND( AB$3=INDEX(CapexSalvageMonth,ROW()-189),INDEX(CapexSalvageMonth,ROW()-189)&lt;&gt;0),AB164-(AA55+AA128),0)</f>
        <v>0</v>
      </c>
      <c r="AC201" s="75" cm="1">
        <f t="array" ref="AC201">IF(AND( AC$3=INDEX(CapexSalvageMonth,ROW()-189),INDEX(CapexSalvageMonth,ROW()-189)&lt;&gt;0),AC164-(AB55+AB128),0)</f>
        <v>0</v>
      </c>
      <c r="AD201" s="75" cm="1">
        <f t="array" ref="AD201">IF(AND( AD$3=INDEX(CapexSalvageMonth,ROW()-189),INDEX(CapexSalvageMonth,ROW()-189)&lt;&gt;0),AD164-(AC55+AC128),0)</f>
        <v>0</v>
      </c>
      <c r="AE201" s="75" cm="1">
        <f t="array" ref="AE201">IF(AND( AE$3=INDEX(CapexSalvageMonth,ROW()-189),INDEX(CapexSalvageMonth,ROW()-189)&lt;&gt;0),AE164-(AD55+AD128),0)</f>
        <v>0</v>
      </c>
      <c r="AF201" s="75" cm="1">
        <f t="array" ref="AF201">IF(AND( AF$3=INDEX(CapexSalvageMonth,ROW()-189),INDEX(CapexSalvageMonth,ROW()-189)&lt;&gt;0),AF164-(AE55+AE128),0)</f>
        <v>0</v>
      </c>
      <c r="AG201" s="75" cm="1">
        <f t="array" ref="AG201">IF(AND( AG$3=INDEX(CapexSalvageMonth,ROW()-189),INDEX(CapexSalvageMonth,ROW()-189)&lt;&gt;0),AG164-(AF55+AF128),0)</f>
        <v>0</v>
      </c>
      <c r="AH201" s="76" cm="1">
        <f t="array" ref="AH201">IF(AND( AH$3=INDEX(CapexSalvageMonth,ROW()-189),INDEX(CapexSalvageMonth,ROW()-189)&lt;&gt;0),AH164-(AG55+AG128),0)</f>
        <v>0</v>
      </c>
      <c r="AI201" s="74" cm="1">
        <f t="array" ref="AI201">IF(AND( AI$3=INDEX(CapexSalvageMonth,ROW()-189),INDEX(CapexSalvageMonth,ROW()-189)&lt;&gt;0),AI164-(AH55+AH128),0)</f>
        <v>0</v>
      </c>
      <c r="AJ201" s="75" cm="1">
        <f t="array" ref="AJ201">IF(AND( AJ$3=INDEX(CapexSalvageMonth,ROW()-189),INDEX(CapexSalvageMonth,ROW()-189)&lt;&gt;0),AJ164-(AI55+AI128),0)</f>
        <v>0</v>
      </c>
      <c r="AK201" s="75" cm="1">
        <f t="array" ref="AK201">IF(AND( AK$3=INDEX(CapexSalvageMonth,ROW()-189),INDEX(CapexSalvageMonth,ROW()-189)&lt;&gt;0),AK164-(AJ55+AJ128),0)</f>
        <v>0</v>
      </c>
      <c r="AL201" s="75" cm="1">
        <f t="array" ref="AL201">IF(AND( AL$3=INDEX(CapexSalvageMonth,ROW()-189),INDEX(CapexSalvageMonth,ROW()-189)&lt;&gt;0),AL164-(AK55+AK128),0)</f>
        <v>0</v>
      </c>
      <c r="AM201" s="75" cm="1">
        <f t="array" ref="AM201">IF(AND( AM$3=INDEX(CapexSalvageMonth,ROW()-189),INDEX(CapexSalvageMonth,ROW()-189)&lt;&gt;0),AM164-(AL55+AL128),0)</f>
        <v>0</v>
      </c>
      <c r="AN201" s="75" cm="1">
        <f t="array" ref="AN201">IF(AND( AN$3=INDEX(CapexSalvageMonth,ROW()-189),INDEX(CapexSalvageMonth,ROW()-189)&lt;&gt;0),AN164-(AM55+AM128),0)</f>
        <v>0</v>
      </c>
      <c r="AO201" s="75" cm="1">
        <f t="array" ref="AO201">IF(AND( AO$3=INDEX(CapexSalvageMonth,ROW()-189),INDEX(CapexSalvageMonth,ROW()-189)&lt;&gt;0),AO164-(AN55+AN128),0)</f>
        <v>0</v>
      </c>
      <c r="AP201" s="75" cm="1">
        <f t="array" ref="AP201">IF(AND( AP$3=INDEX(CapexSalvageMonth,ROW()-189),INDEX(CapexSalvageMonth,ROW()-189)&lt;&gt;0),AP164-(AO55+AO128),0)</f>
        <v>0</v>
      </c>
      <c r="AQ201" s="75" cm="1">
        <f t="array" ref="AQ201">IF(AND( AQ$3=INDEX(CapexSalvageMonth,ROW()-189),INDEX(CapexSalvageMonth,ROW()-189)&lt;&gt;0),AQ164-(AP55+AP128),0)</f>
        <v>0</v>
      </c>
      <c r="AR201" s="75" cm="1">
        <f t="array" ref="AR201">IF(AND( AR$3=INDEX(CapexSalvageMonth,ROW()-189),INDEX(CapexSalvageMonth,ROW()-189)&lt;&gt;0),AR164-(AQ55+AQ128),0)</f>
        <v>0</v>
      </c>
      <c r="AS201" s="75" cm="1">
        <f t="array" ref="AS201">IF(AND( AS$3=INDEX(CapexSalvageMonth,ROW()-189),INDEX(CapexSalvageMonth,ROW()-189)&lt;&gt;0),AS164-(AR55+AR128),0)</f>
        <v>0</v>
      </c>
      <c r="AT201" s="76" cm="1">
        <f t="array" ref="AT201">IF(AND( AT$3=INDEX(CapexSalvageMonth,ROW()-189),INDEX(CapexSalvageMonth,ROW()-189)&lt;&gt;0),AT164-(AS55+AS128),0)</f>
        <v>0</v>
      </c>
      <c r="AU201" s="74" cm="1">
        <f t="array" ref="AU201">IF(AND( AU$3=INDEX(CapexSalvageMonth,ROW()-189),INDEX(CapexSalvageMonth,ROW()-189)&lt;&gt;0),AU164-(AT55+AT128),0)</f>
        <v>0</v>
      </c>
      <c r="AV201" s="75" cm="1">
        <f t="array" ref="AV201">IF(AND( AV$3=INDEX(CapexSalvageMonth,ROW()-189),INDEX(CapexSalvageMonth,ROW()-189)&lt;&gt;0),AV164-(AU55+AU128),0)</f>
        <v>0</v>
      </c>
      <c r="AW201" s="75" cm="1">
        <f t="array" ref="AW201">IF(AND( AW$3=INDEX(CapexSalvageMonth,ROW()-189),INDEX(CapexSalvageMonth,ROW()-189)&lt;&gt;0),AW164-(AV55+AV128),0)</f>
        <v>0</v>
      </c>
      <c r="AX201" s="75" cm="1">
        <f t="array" ref="AX201">IF(AND( AX$3=INDEX(CapexSalvageMonth,ROW()-189),INDEX(CapexSalvageMonth,ROW()-189)&lt;&gt;0),AX164-(AW55+AW128),0)</f>
        <v>0</v>
      </c>
      <c r="AY201" s="75" cm="1">
        <f t="array" ref="AY201">IF(AND( AY$3=INDEX(CapexSalvageMonth,ROW()-189),INDEX(CapexSalvageMonth,ROW()-189)&lt;&gt;0),AY164-(AX55+AX128),0)</f>
        <v>0</v>
      </c>
      <c r="AZ201" s="75" cm="1">
        <f t="array" ref="AZ201">IF(AND( AZ$3=INDEX(CapexSalvageMonth,ROW()-189),INDEX(CapexSalvageMonth,ROW()-189)&lt;&gt;0),AZ164-(AY55+AY128),0)</f>
        <v>0</v>
      </c>
      <c r="BA201" s="75" cm="1">
        <f t="array" ref="BA201">IF(AND( BA$3=INDEX(CapexSalvageMonth,ROW()-189),INDEX(CapexSalvageMonth,ROW()-189)&lt;&gt;0),BA164-(AZ55+AZ128),0)</f>
        <v>0</v>
      </c>
      <c r="BB201" s="75" cm="1">
        <f t="array" ref="BB201">IF(AND( BB$3=INDEX(CapexSalvageMonth,ROW()-189),INDEX(CapexSalvageMonth,ROW()-189)&lt;&gt;0),BB164-(BA55+BA128),0)</f>
        <v>0</v>
      </c>
      <c r="BC201" s="75" cm="1">
        <f t="array" ref="BC201">IF(AND( BC$3=INDEX(CapexSalvageMonth,ROW()-189),INDEX(CapexSalvageMonth,ROW()-189)&lt;&gt;0),BC164-(BB55+BB128),0)</f>
        <v>0</v>
      </c>
      <c r="BD201" s="75" cm="1">
        <f t="array" ref="BD201">IF(AND( BD$3=INDEX(CapexSalvageMonth,ROW()-189),INDEX(CapexSalvageMonth,ROW()-189)&lt;&gt;0),BD164-(BC55+BC128),0)</f>
        <v>0</v>
      </c>
      <c r="BE201" s="75" cm="1">
        <f t="array" ref="BE201">IF(AND( BE$3=INDEX(CapexSalvageMonth,ROW()-189),INDEX(CapexSalvageMonth,ROW()-189)&lt;&gt;0),BE164-(BD55+BD128),0)</f>
        <v>0</v>
      </c>
      <c r="BF201" s="76" cm="1">
        <f t="array" ref="BF201">IF(AND( BF$3=INDEX(CapexSalvageMonth,ROW()-189),INDEX(CapexSalvageMonth,ROW()-189)&lt;&gt;0),BF164-(BE55+BE128),0)</f>
        <v>0</v>
      </c>
      <c r="BG201" s="74" cm="1">
        <f t="array" ref="BG201">IF(AND( BG$3=INDEX(CapexSalvageMonth,ROW()-189),INDEX(CapexSalvageMonth,ROW()-189)&lt;&gt;0),BG164-(BF55+BF128),0)</f>
        <v>0</v>
      </c>
      <c r="BH201" s="75" cm="1">
        <f t="array" ref="BH201">IF(AND( BH$3=INDEX(CapexSalvageMonth,ROW()-189),INDEX(CapexSalvageMonth,ROW()-189)&lt;&gt;0),BH164-(BG55+BG128),0)</f>
        <v>0</v>
      </c>
      <c r="BI201" s="75" cm="1">
        <f t="array" ref="BI201">IF(AND( BI$3=INDEX(CapexSalvageMonth,ROW()-189),INDEX(CapexSalvageMonth,ROW()-189)&lt;&gt;0),BI164-(BH55+BH128),0)</f>
        <v>0</v>
      </c>
      <c r="BJ201" s="75" cm="1">
        <f t="array" ref="BJ201">IF(AND( BJ$3=INDEX(CapexSalvageMonth,ROW()-189),INDEX(CapexSalvageMonth,ROW()-189)&lt;&gt;0),BJ164-(BI55+BI128),0)</f>
        <v>0</v>
      </c>
      <c r="BK201" s="75" cm="1">
        <f t="array" ref="BK201">IF(AND( BK$3=INDEX(CapexSalvageMonth,ROW()-189),INDEX(CapexSalvageMonth,ROW()-189)&lt;&gt;0),BK164-(BJ55+BJ128),0)</f>
        <v>0</v>
      </c>
      <c r="BL201" s="75" cm="1">
        <f t="array" ref="BL201">IF(AND( BL$3=INDEX(CapexSalvageMonth,ROW()-189),INDEX(CapexSalvageMonth,ROW()-189)&lt;&gt;0),BL164-(BK55+BK128),0)</f>
        <v>0</v>
      </c>
      <c r="BM201" s="75" cm="1">
        <f t="array" ref="BM201">IF(AND( BM$3=INDEX(CapexSalvageMonth,ROW()-189),INDEX(CapexSalvageMonth,ROW()-189)&lt;&gt;0),BM164-(BL55+BL128),0)</f>
        <v>0</v>
      </c>
      <c r="BN201" s="75" cm="1">
        <f t="array" ref="BN201">IF(AND( BN$3=INDEX(CapexSalvageMonth,ROW()-189),INDEX(CapexSalvageMonth,ROW()-189)&lt;&gt;0),BN164-(BM55+BM128),0)</f>
        <v>0</v>
      </c>
      <c r="BO201" s="75" cm="1">
        <f t="array" ref="BO201">IF(AND( BO$3=INDEX(CapexSalvageMonth,ROW()-189),INDEX(CapexSalvageMonth,ROW()-189)&lt;&gt;0),BO164-(BN55+BN128),0)</f>
        <v>0</v>
      </c>
      <c r="BP201" s="75" cm="1">
        <f t="array" ref="BP201">IF(AND( BP$3=INDEX(CapexSalvageMonth,ROW()-189),INDEX(CapexSalvageMonth,ROW()-189)&lt;&gt;0),BP164-(BO55+BO128),0)</f>
        <v>0</v>
      </c>
      <c r="BQ201" s="75" cm="1">
        <f t="array" ref="BQ201">IF(AND( BQ$3=INDEX(CapexSalvageMonth,ROW()-189),INDEX(CapexSalvageMonth,ROW()-189)&lt;&gt;0),BQ164-(BP55+BP128),0)</f>
        <v>0</v>
      </c>
      <c r="BR201" s="76" cm="1">
        <f t="array" ref="BR201">IF(AND( BR$3=INDEX(CapexSalvageMonth,ROW()-189),INDEX(CapexSalvageMonth,ROW()-189)&lt;&gt;0),BR164-(BQ55+BQ128),0)</f>
        <v>0</v>
      </c>
    </row>
    <row r="202" spans="3:70" hidden="1" x14ac:dyDescent="0.25">
      <c r="C202" s="72">
        <f t="shared" si="96"/>
        <v>0</v>
      </c>
      <c r="E202" s="73">
        <f t="shared" si="91"/>
        <v>0</v>
      </c>
      <c r="F202" s="73">
        <f t="shared" si="92"/>
        <v>0</v>
      </c>
      <c r="G202" s="73">
        <f t="shared" si="93"/>
        <v>0</v>
      </c>
      <c r="H202" s="73">
        <f t="shared" si="94"/>
        <v>0</v>
      </c>
      <c r="I202" s="73">
        <f t="shared" si="95"/>
        <v>0</v>
      </c>
      <c r="K202" s="74" cm="1">
        <f t="array" ref="K202">IF(AND( K$3=INDEX(CapexSalvageMonth,ROW()-189),INDEX(CapexSalvageMonth,ROW()-189)&lt;&gt;0),K165-(J56+J129),0)</f>
        <v>0</v>
      </c>
      <c r="L202" s="75" cm="1">
        <f t="array" ref="L202">IF(AND( L$3=INDEX(CapexSalvageMonth,ROW()-189),INDEX(CapexSalvageMonth,ROW()-189)&lt;&gt;0),L165-(K56+K129),0)</f>
        <v>0</v>
      </c>
      <c r="M202" s="75" cm="1">
        <f t="array" ref="M202">IF(AND( M$3=INDEX(CapexSalvageMonth,ROW()-189),INDEX(CapexSalvageMonth,ROW()-189)&lt;&gt;0),M165-(L56+L129),0)</f>
        <v>0</v>
      </c>
      <c r="N202" s="75" cm="1">
        <f t="array" ref="N202">IF(AND( N$3=INDEX(CapexSalvageMonth,ROW()-189),INDEX(CapexSalvageMonth,ROW()-189)&lt;&gt;0),N165-(M56+M129),0)</f>
        <v>0</v>
      </c>
      <c r="O202" s="75" cm="1">
        <f t="array" ref="O202">IF(AND( O$3=INDEX(CapexSalvageMonth,ROW()-189),INDEX(CapexSalvageMonth,ROW()-189)&lt;&gt;0),O165-(N56+N129),0)</f>
        <v>0</v>
      </c>
      <c r="P202" s="75" cm="1">
        <f t="array" ref="P202">IF(AND( P$3=INDEX(CapexSalvageMonth,ROW()-189),INDEX(CapexSalvageMonth,ROW()-189)&lt;&gt;0),P165-(O56+O129),0)</f>
        <v>0</v>
      </c>
      <c r="Q202" s="75" cm="1">
        <f t="array" ref="Q202">IF(AND( Q$3=INDEX(CapexSalvageMonth,ROW()-189),INDEX(CapexSalvageMonth,ROW()-189)&lt;&gt;0),Q165-(P56+P129),0)</f>
        <v>0</v>
      </c>
      <c r="R202" s="75" cm="1">
        <f t="array" ref="R202">IF(AND( R$3=INDEX(CapexSalvageMonth,ROW()-189),INDEX(CapexSalvageMonth,ROW()-189)&lt;&gt;0),R165-(Q56+Q129),0)</f>
        <v>0</v>
      </c>
      <c r="S202" s="75" cm="1">
        <f t="array" ref="S202">IF(AND( S$3=INDEX(CapexSalvageMonth,ROW()-189),INDEX(CapexSalvageMonth,ROW()-189)&lt;&gt;0),S165-(R56+R129),0)</f>
        <v>0</v>
      </c>
      <c r="T202" s="75" cm="1">
        <f t="array" ref="T202">IF(AND( T$3=INDEX(CapexSalvageMonth,ROW()-189),INDEX(CapexSalvageMonth,ROW()-189)&lt;&gt;0),T165-(S56+S129),0)</f>
        <v>0</v>
      </c>
      <c r="U202" s="75" cm="1">
        <f t="array" ref="U202">IF(AND( U$3=INDEX(CapexSalvageMonth,ROW()-189),INDEX(CapexSalvageMonth,ROW()-189)&lt;&gt;0),U165-(T56+T129),0)</f>
        <v>0</v>
      </c>
      <c r="V202" s="76" cm="1">
        <f t="array" ref="V202">IF(AND( V$3=INDEX(CapexSalvageMonth,ROW()-189),INDEX(CapexSalvageMonth,ROW()-189)&lt;&gt;0),V165-(U56+U129),0)</f>
        <v>0</v>
      </c>
      <c r="W202" s="74" cm="1">
        <f t="array" ref="W202">IF(AND( W$3=INDEX(CapexSalvageMonth,ROW()-189),INDEX(CapexSalvageMonth,ROW()-189)&lt;&gt;0),W165-(V56+V129),0)</f>
        <v>0</v>
      </c>
      <c r="X202" s="75" cm="1">
        <f t="array" ref="X202">IF(AND( X$3=INDEX(CapexSalvageMonth,ROW()-189),INDEX(CapexSalvageMonth,ROW()-189)&lt;&gt;0),X165-(W56+W129),0)</f>
        <v>0</v>
      </c>
      <c r="Y202" s="75" cm="1">
        <f t="array" ref="Y202">IF(AND( Y$3=INDEX(CapexSalvageMonth,ROW()-189),INDEX(CapexSalvageMonth,ROW()-189)&lt;&gt;0),Y165-(X56+X129),0)</f>
        <v>0</v>
      </c>
      <c r="Z202" s="75" cm="1">
        <f t="array" ref="Z202">IF(AND( Z$3=INDEX(CapexSalvageMonth,ROW()-189),INDEX(CapexSalvageMonth,ROW()-189)&lt;&gt;0),Z165-(Y56+Y129),0)</f>
        <v>0</v>
      </c>
      <c r="AA202" s="75" cm="1">
        <f t="array" ref="AA202">IF(AND( AA$3=INDEX(CapexSalvageMonth,ROW()-189),INDEX(CapexSalvageMonth,ROW()-189)&lt;&gt;0),AA165-(Z56+Z129),0)</f>
        <v>0</v>
      </c>
      <c r="AB202" s="75" cm="1">
        <f t="array" ref="AB202">IF(AND( AB$3=INDEX(CapexSalvageMonth,ROW()-189),INDEX(CapexSalvageMonth,ROW()-189)&lt;&gt;0),AB165-(AA56+AA129),0)</f>
        <v>0</v>
      </c>
      <c r="AC202" s="75" cm="1">
        <f t="array" ref="AC202">IF(AND( AC$3=INDEX(CapexSalvageMonth,ROW()-189),INDEX(CapexSalvageMonth,ROW()-189)&lt;&gt;0),AC165-(AB56+AB129),0)</f>
        <v>0</v>
      </c>
      <c r="AD202" s="75" cm="1">
        <f t="array" ref="AD202">IF(AND( AD$3=INDEX(CapexSalvageMonth,ROW()-189),INDEX(CapexSalvageMonth,ROW()-189)&lt;&gt;0),AD165-(AC56+AC129),0)</f>
        <v>0</v>
      </c>
      <c r="AE202" s="75" cm="1">
        <f t="array" ref="AE202">IF(AND( AE$3=INDEX(CapexSalvageMonth,ROW()-189),INDEX(CapexSalvageMonth,ROW()-189)&lt;&gt;0),AE165-(AD56+AD129),0)</f>
        <v>0</v>
      </c>
      <c r="AF202" s="75" cm="1">
        <f t="array" ref="AF202">IF(AND( AF$3=INDEX(CapexSalvageMonth,ROW()-189),INDEX(CapexSalvageMonth,ROW()-189)&lt;&gt;0),AF165-(AE56+AE129),0)</f>
        <v>0</v>
      </c>
      <c r="AG202" s="75" cm="1">
        <f t="array" ref="AG202">IF(AND( AG$3=INDEX(CapexSalvageMonth,ROW()-189),INDEX(CapexSalvageMonth,ROW()-189)&lt;&gt;0),AG165-(AF56+AF129),0)</f>
        <v>0</v>
      </c>
      <c r="AH202" s="76" cm="1">
        <f t="array" ref="AH202">IF(AND( AH$3=INDEX(CapexSalvageMonth,ROW()-189),INDEX(CapexSalvageMonth,ROW()-189)&lt;&gt;0),AH165-(AG56+AG129),0)</f>
        <v>0</v>
      </c>
      <c r="AI202" s="74" cm="1">
        <f t="array" ref="AI202">IF(AND( AI$3=INDEX(CapexSalvageMonth,ROW()-189),INDEX(CapexSalvageMonth,ROW()-189)&lt;&gt;0),AI165-(AH56+AH129),0)</f>
        <v>0</v>
      </c>
      <c r="AJ202" s="75" cm="1">
        <f t="array" ref="AJ202">IF(AND( AJ$3=INDEX(CapexSalvageMonth,ROW()-189),INDEX(CapexSalvageMonth,ROW()-189)&lt;&gt;0),AJ165-(AI56+AI129),0)</f>
        <v>0</v>
      </c>
      <c r="AK202" s="75" cm="1">
        <f t="array" ref="AK202">IF(AND( AK$3=INDEX(CapexSalvageMonth,ROW()-189),INDEX(CapexSalvageMonth,ROW()-189)&lt;&gt;0),AK165-(AJ56+AJ129),0)</f>
        <v>0</v>
      </c>
      <c r="AL202" s="75" cm="1">
        <f t="array" ref="AL202">IF(AND( AL$3=INDEX(CapexSalvageMonth,ROW()-189),INDEX(CapexSalvageMonth,ROW()-189)&lt;&gt;0),AL165-(AK56+AK129),0)</f>
        <v>0</v>
      </c>
      <c r="AM202" s="75" cm="1">
        <f t="array" ref="AM202">IF(AND( AM$3=INDEX(CapexSalvageMonth,ROW()-189),INDEX(CapexSalvageMonth,ROW()-189)&lt;&gt;0),AM165-(AL56+AL129),0)</f>
        <v>0</v>
      </c>
      <c r="AN202" s="75" cm="1">
        <f t="array" ref="AN202">IF(AND( AN$3=INDEX(CapexSalvageMonth,ROW()-189),INDEX(CapexSalvageMonth,ROW()-189)&lt;&gt;0),AN165-(AM56+AM129),0)</f>
        <v>0</v>
      </c>
      <c r="AO202" s="75" cm="1">
        <f t="array" ref="AO202">IF(AND( AO$3=INDEX(CapexSalvageMonth,ROW()-189),INDEX(CapexSalvageMonth,ROW()-189)&lt;&gt;0),AO165-(AN56+AN129),0)</f>
        <v>0</v>
      </c>
      <c r="AP202" s="75" cm="1">
        <f t="array" ref="AP202">IF(AND( AP$3=INDEX(CapexSalvageMonth,ROW()-189),INDEX(CapexSalvageMonth,ROW()-189)&lt;&gt;0),AP165-(AO56+AO129),0)</f>
        <v>0</v>
      </c>
      <c r="AQ202" s="75" cm="1">
        <f t="array" ref="AQ202">IF(AND( AQ$3=INDEX(CapexSalvageMonth,ROW()-189),INDEX(CapexSalvageMonth,ROW()-189)&lt;&gt;0),AQ165-(AP56+AP129),0)</f>
        <v>0</v>
      </c>
      <c r="AR202" s="75" cm="1">
        <f t="array" ref="AR202">IF(AND( AR$3=INDEX(CapexSalvageMonth,ROW()-189),INDEX(CapexSalvageMonth,ROW()-189)&lt;&gt;0),AR165-(AQ56+AQ129),0)</f>
        <v>0</v>
      </c>
      <c r="AS202" s="75" cm="1">
        <f t="array" ref="AS202">IF(AND( AS$3=INDEX(CapexSalvageMonth,ROW()-189),INDEX(CapexSalvageMonth,ROW()-189)&lt;&gt;0),AS165-(AR56+AR129),0)</f>
        <v>0</v>
      </c>
      <c r="AT202" s="76" cm="1">
        <f t="array" ref="AT202">IF(AND( AT$3=INDEX(CapexSalvageMonth,ROW()-189),INDEX(CapexSalvageMonth,ROW()-189)&lt;&gt;0),AT165-(AS56+AS129),0)</f>
        <v>0</v>
      </c>
      <c r="AU202" s="74" cm="1">
        <f t="array" ref="AU202">IF(AND( AU$3=INDEX(CapexSalvageMonth,ROW()-189),INDEX(CapexSalvageMonth,ROW()-189)&lt;&gt;0),AU165-(AT56+AT129),0)</f>
        <v>0</v>
      </c>
      <c r="AV202" s="75" cm="1">
        <f t="array" ref="AV202">IF(AND( AV$3=INDEX(CapexSalvageMonth,ROW()-189),INDEX(CapexSalvageMonth,ROW()-189)&lt;&gt;0),AV165-(AU56+AU129),0)</f>
        <v>0</v>
      </c>
      <c r="AW202" s="75" cm="1">
        <f t="array" ref="AW202">IF(AND( AW$3=INDEX(CapexSalvageMonth,ROW()-189),INDEX(CapexSalvageMonth,ROW()-189)&lt;&gt;0),AW165-(AV56+AV129),0)</f>
        <v>0</v>
      </c>
      <c r="AX202" s="75" cm="1">
        <f t="array" ref="AX202">IF(AND( AX$3=INDEX(CapexSalvageMonth,ROW()-189),INDEX(CapexSalvageMonth,ROW()-189)&lt;&gt;0),AX165-(AW56+AW129),0)</f>
        <v>0</v>
      </c>
      <c r="AY202" s="75" cm="1">
        <f t="array" ref="AY202">IF(AND( AY$3=INDEX(CapexSalvageMonth,ROW()-189),INDEX(CapexSalvageMonth,ROW()-189)&lt;&gt;0),AY165-(AX56+AX129),0)</f>
        <v>0</v>
      </c>
      <c r="AZ202" s="75" cm="1">
        <f t="array" ref="AZ202">IF(AND( AZ$3=INDEX(CapexSalvageMonth,ROW()-189),INDEX(CapexSalvageMonth,ROW()-189)&lt;&gt;0),AZ165-(AY56+AY129),0)</f>
        <v>0</v>
      </c>
      <c r="BA202" s="75" cm="1">
        <f t="array" ref="BA202">IF(AND( BA$3=INDEX(CapexSalvageMonth,ROW()-189),INDEX(CapexSalvageMonth,ROW()-189)&lt;&gt;0),BA165-(AZ56+AZ129),0)</f>
        <v>0</v>
      </c>
      <c r="BB202" s="75" cm="1">
        <f t="array" ref="BB202">IF(AND( BB$3=INDEX(CapexSalvageMonth,ROW()-189),INDEX(CapexSalvageMonth,ROW()-189)&lt;&gt;0),BB165-(BA56+BA129),0)</f>
        <v>0</v>
      </c>
      <c r="BC202" s="75" cm="1">
        <f t="array" ref="BC202">IF(AND( BC$3=INDEX(CapexSalvageMonth,ROW()-189),INDEX(CapexSalvageMonth,ROW()-189)&lt;&gt;0),BC165-(BB56+BB129),0)</f>
        <v>0</v>
      </c>
      <c r="BD202" s="75" cm="1">
        <f t="array" ref="BD202">IF(AND( BD$3=INDEX(CapexSalvageMonth,ROW()-189),INDEX(CapexSalvageMonth,ROW()-189)&lt;&gt;0),BD165-(BC56+BC129),0)</f>
        <v>0</v>
      </c>
      <c r="BE202" s="75" cm="1">
        <f t="array" ref="BE202">IF(AND( BE$3=INDEX(CapexSalvageMonth,ROW()-189),INDEX(CapexSalvageMonth,ROW()-189)&lt;&gt;0),BE165-(BD56+BD129),0)</f>
        <v>0</v>
      </c>
      <c r="BF202" s="76" cm="1">
        <f t="array" ref="BF202">IF(AND( BF$3=INDEX(CapexSalvageMonth,ROW()-189),INDEX(CapexSalvageMonth,ROW()-189)&lt;&gt;0),BF165-(BE56+BE129),0)</f>
        <v>0</v>
      </c>
      <c r="BG202" s="74" cm="1">
        <f t="array" ref="BG202">IF(AND( BG$3=INDEX(CapexSalvageMonth,ROW()-189),INDEX(CapexSalvageMonth,ROW()-189)&lt;&gt;0),BG165-(BF56+BF129),0)</f>
        <v>0</v>
      </c>
      <c r="BH202" s="75" cm="1">
        <f t="array" ref="BH202">IF(AND( BH$3=INDEX(CapexSalvageMonth,ROW()-189),INDEX(CapexSalvageMonth,ROW()-189)&lt;&gt;0),BH165-(BG56+BG129),0)</f>
        <v>0</v>
      </c>
      <c r="BI202" s="75" cm="1">
        <f t="array" ref="BI202">IF(AND( BI$3=INDEX(CapexSalvageMonth,ROW()-189),INDEX(CapexSalvageMonth,ROW()-189)&lt;&gt;0),BI165-(BH56+BH129),0)</f>
        <v>0</v>
      </c>
      <c r="BJ202" s="75" cm="1">
        <f t="array" ref="BJ202">IF(AND( BJ$3=INDEX(CapexSalvageMonth,ROW()-189),INDEX(CapexSalvageMonth,ROW()-189)&lt;&gt;0),BJ165-(BI56+BI129),0)</f>
        <v>0</v>
      </c>
      <c r="BK202" s="75" cm="1">
        <f t="array" ref="BK202">IF(AND( BK$3=INDEX(CapexSalvageMonth,ROW()-189),INDEX(CapexSalvageMonth,ROW()-189)&lt;&gt;0),BK165-(BJ56+BJ129),0)</f>
        <v>0</v>
      </c>
      <c r="BL202" s="75" cm="1">
        <f t="array" ref="BL202">IF(AND( BL$3=INDEX(CapexSalvageMonth,ROW()-189),INDEX(CapexSalvageMonth,ROW()-189)&lt;&gt;0),BL165-(BK56+BK129),0)</f>
        <v>0</v>
      </c>
      <c r="BM202" s="75" cm="1">
        <f t="array" ref="BM202">IF(AND( BM$3=INDEX(CapexSalvageMonth,ROW()-189),INDEX(CapexSalvageMonth,ROW()-189)&lt;&gt;0),BM165-(BL56+BL129),0)</f>
        <v>0</v>
      </c>
      <c r="BN202" s="75" cm="1">
        <f t="array" ref="BN202">IF(AND( BN$3=INDEX(CapexSalvageMonth,ROW()-189),INDEX(CapexSalvageMonth,ROW()-189)&lt;&gt;0),BN165-(BM56+BM129),0)</f>
        <v>0</v>
      </c>
      <c r="BO202" s="75" cm="1">
        <f t="array" ref="BO202">IF(AND( BO$3=INDEX(CapexSalvageMonth,ROW()-189),INDEX(CapexSalvageMonth,ROW()-189)&lt;&gt;0),BO165-(BN56+BN129),0)</f>
        <v>0</v>
      </c>
      <c r="BP202" s="75" cm="1">
        <f t="array" ref="BP202">IF(AND( BP$3=INDEX(CapexSalvageMonth,ROW()-189),INDEX(CapexSalvageMonth,ROW()-189)&lt;&gt;0),BP165-(BO56+BO129),0)</f>
        <v>0</v>
      </c>
      <c r="BQ202" s="75" cm="1">
        <f t="array" ref="BQ202">IF(AND( BQ$3=INDEX(CapexSalvageMonth,ROW()-189),INDEX(CapexSalvageMonth,ROW()-189)&lt;&gt;0),BQ165-(BP56+BP129),0)</f>
        <v>0</v>
      </c>
      <c r="BR202" s="76" cm="1">
        <f t="array" ref="BR202">IF(AND( BR$3=INDEX(CapexSalvageMonth,ROW()-189),INDEX(CapexSalvageMonth,ROW()-189)&lt;&gt;0),BR165-(BQ56+BQ129),0)</f>
        <v>0</v>
      </c>
    </row>
    <row r="203" spans="3:70" hidden="1" x14ac:dyDescent="0.25">
      <c r="C203" s="72">
        <f t="shared" si="96"/>
        <v>0</v>
      </c>
      <c r="E203" s="73">
        <f t="shared" si="91"/>
        <v>0</v>
      </c>
      <c r="F203" s="73">
        <f t="shared" si="92"/>
        <v>0</v>
      </c>
      <c r="G203" s="73">
        <f t="shared" si="93"/>
        <v>0</v>
      </c>
      <c r="H203" s="73">
        <f t="shared" si="94"/>
        <v>0</v>
      </c>
      <c r="I203" s="73">
        <f t="shared" si="95"/>
        <v>0</v>
      </c>
      <c r="K203" s="74" cm="1">
        <f t="array" ref="K203">IF(AND( K$3=INDEX(CapexSalvageMonth,ROW()-189),INDEX(CapexSalvageMonth,ROW()-189)&lt;&gt;0),K166-(J57+J130),0)</f>
        <v>0</v>
      </c>
      <c r="L203" s="75" cm="1">
        <f t="array" ref="L203">IF(AND( L$3=INDEX(CapexSalvageMonth,ROW()-189),INDEX(CapexSalvageMonth,ROW()-189)&lt;&gt;0),L166-(K57+K130),0)</f>
        <v>0</v>
      </c>
      <c r="M203" s="75" cm="1">
        <f t="array" ref="M203">IF(AND( M$3=INDEX(CapexSalvageMonth,ROW()-189),INDEX(CapexSalvageMonth,ROW()-189)&lt;&gt;0),M166-(L57+L130),0)</f>
        <v>0</v>
      </c>
      <c r="N203" s="75" cm="1">
        <f t="array" ref="N203">IF(AND( N$3=INDEX(CapexSalvageMonth,ROW()-189),INDEX(CapexSalvageMonth,ROW()-189)&lt;&gt;0),N166-(M57+M130),0)</f>
        <v>0</v>
      </c>
      <c r="O203" s="75" cm="1">
        <f t="array" ref="O203">IF(AND( O$3=INDEX(CapexSalvageMonth,ROW()-189),INDEX(CapexSalvageMonth,ROW()-189)&lt;&gt;0),O166-(N57+N130),0)</f>
        <v>0</v>
      </c>
      <c r="P203" s="75" cm="1">
        <f t="array" ref="P203">IF(AND( P$3=INDEX(CapexSalvageMonth,ROW()-189),INDEX(CapexSalvageMonth,ROW()-189)&lt;&gt;0),P166-(O57+O130),0)</f>
        <v>0</v>
      </c>
      <c r="Q203" s="75" cm="1">
        <f t="array" ref="Q203">IF(AND( Q$3=INDEX(CapexSalvageMonth,ROW()-189),INDEX(CapexSalvageMonth,ROW()-189)&lt;&gt;0),Q166-(P57+P130),0)</f>
        <v>0</v>
      </c>
      <c r="R203" s="75" cm="1">
        <f t="array" ref="R203">IF(AND( R$3=INDEX(CapexSalvageMonth,ROW()-189),INDEX(CapexSalvageMonth,ROW()-189)&lt;&gt;0),R166-(Q57+Q130),0)</f>
        <v>0</v>
      </c>
      <c r="S203" s="75" cm="1">
        <f t="array" ref="S203">IF(AND( S$3=INDEX(CapexSalvageMonth,ROW()-189),INDEX(CapexSalvageMonth,ROW()-189)&lt;&gt;0),S166-(R57+R130),0)</f>
        <v>0</v>
      </c>
      <c r="T203" s="75" cm="1">
        <f t="array" ref="T203">IF(AND( T$3=INDEX(CapexSalvageMonth,ROW()-189),INDEX(CapexSalvageMonth,ROW()-189)&lt;&gt;0),T166-(S57+S130),0)</f>
        <v>0</v>
      </c>
      <c r="U203" s="75" cm="1">
        <f t="array" ref="U203">IF(AND( U$3=INDEX(CapexSalvageMonth,ROW()-189),INDEX(CapexSalvageMonth,ROW()-189)&lt;&gt;0),U166-(T57+T130),0)</f>
        <v>0</v>
      </c>
      <c r="V203" s="76" cm="1">
        <f t="array" ref="V203">IF(AND( V$3=INDEX(CapexSalvageMonth,ROW()-189),INDEX(CapexSalvageMonth,ROW()-189)&lt;&gt;0),V166-(U57+U130),0)</f>
        <v>0</v>
      </c>
      <c r="W203" s="74" cm="1">
        <f t="array" ref="W203">IF(AND( W$3=INDEX(CapexSalvageMonth,ROW()-189),INDEX(CapexSalvageMonth,ROW()-189)&lt;&gt;0),W166-(V57+V130),0)</f>
        <v>0</v>
      </c>
      <c r="X203" s="75" cm="1">
        <f t="array" ref="X203">IF(AND( X$3=INDEX(CapexSalvageMonth,ROW()-189),INDEX(CapexSalvageMonth,ROW()-189)&lt;&gt;0),X166-(W57+W130),0)</f>
        <v>0</v>
      </c>
      <c r="Y203" s="75" cm="1">
        <f t="array" ref="Y203">IF(AND( Y$3=INDEX(CapexSalvageMonth,ROW()-189),INDEX(CapexSalvageMonth,ROW()-189)&lt;&gt;0),Y166-(X57+X130),0)</f>
        <v>0</v>
      </c>
      <c r="Z203" s="75" cm="1">
        <f t="array" ref="Z203">IF(AND( Z$3=INDEX(CapexSalvageMonth,ROW()-189),INDEX(CapexSalvageMonth,ROW()-189)&lt;&gt;0),Z166-(Y57+Y130),0)</f>
        <v>0</v>
      </c>
      <c r="AA203" s="75" cm="1">
        <f t="array" ref="AA203">IF(AND( AA$3=INDEX(CapexSalvageMonth,ROW()-189),INDEX(CapexSalvageMonth,ROW()-189)&lt;&gt;0),AA166-(Z57+Z130),0)</f>
        <v>0</v>
      </c>
      <c r="AB203" s="75" cm="1">
        <f t="array" ref="AB203">IF(AND( AB$3=INDEX(CapexSalvageMonth,ROW()-189),INDEX(CapexSalvageMonth,ROW()-189)&lt;&gt;0),AB166-(AA57+AA130),0)</f>
        <v>0</v>
      </c>
      <c r="AC203" s="75" cm="1">
        <f t="array" ref="AC203">IF(AND( AC$3=INDEX(CapexSalvageMonth,ROW()-189),INDEX(CapexSalvageMonth,ROW()-189)&lt;&gt;0),AC166-(AB57+AB130),0)</f>
        <v>0</v>
      </c>
      <c r="AD203" s="75" cm="1">
        <f t="array" ref="AD203">IF(AND( AD$3=INDEX(CapexSalvageMonth,ROW()-189),INDEX(CapexSalvageMonth,ROW()-189)&lt;&gt;0),AD166-(AC57+AC130),0)</f>
        <v>0</v>
      </c>
      <c r="AE203" s="75" cm="1">
        <f t="array" ref="AE203">IF(AND( AE$3=INDEX(CapexSalvageMonth,ROW()-189),INDEX(CapexSalvageMonth,ROW()-189)&lt;&gt;0),AE166-(AD57+AD130),0)</f>
        <v>0</v>
      </c>
      <c r="AF203" s="75" cm="1">
        <f t="array" ref="AF203">IF(AND( AF$3=INDEX(CapexSalvageMonth,ROW()-189),INDEX(CapexSalvageMonth,ROW()-189)&lt;&gt;0),AF166-(AE57+AE130),0)</f>
        <v>0</v>
      </c>
      <c r="AG203" s="75" cm="1">
        <f t="array" ref="AG203">IF(AND( AG$3=INDEX(CapexSalvageMonth,ROW()-189),INDEX(CapexSalvageMonth,ROW()-189)&lt;&gt;0),AG166-(AF57+AF130),0)</f>
        <v>0</v>
      </c>
      <c r="AH203" s="76" cm="1">
        <f t="array" ref="AH203">IF(AND( AH$3=INDEX(CapexSalvageMonth,ROW()-189),INDEX(CapexSalvageMonth,ROW()-189)&lt;&gt;0),AH166-(AG57+AG130),0)</f>
        <v>0</v>
      </c>
      <c r="AI203" s="74" cm="1">
        <f t="array" ref="AI203">IF(AND( AI$3=INDEX(CapexSalvageMonth,ROW()-189),INDEX(CapexSalvageMonth,ROW()-189)&lt;&gt;0),AI166-(AH57+AH130),0)</f>
        <v>0</v>
      </c>
      <c r="AJ203" s="75" cm="1">
        <f t="array" ref="AJ203">IF(AND( AJ$3=INDEX(CapexSalvageMonth,ROW()-189),INDEX(CapexSalvageMonth,ROW()-189)&lt;&gt;0),AJ166-(AI57+AI130),0)</f>
        <v>0</v>
      </c>
      <c r="AK203" s="75" cm="1">
        <f t="array" ref="AK203">IF(AND( AK$3=INDEX(CapexSalvageMonth,ROW()-189),INDEX(CapexSalvageMonth,ROW()-189)&lt;&gt;0),AK166-(AJ57+AJ130),0)</f>
        <v>0</v>
      </c>
      <c r="AL203" s="75" cm="1">
        <f t="array" ref="AL203">IF(AND( AL$3=INDEX(CapexSalvageMonth,ROW()-189),INDEX(CapexSalvageMonth,ROW()-189)&lt;&gt;0),AL166-(AK57+AK130),0)</f>
        <v>0</v>
      </c>
      <c r="AM203" s="75" cm="1">
        <f t="array" ref="AM203">IF(AND( AM$3=INDEX(CapexSalvageMonth,ROW()-189),INDEX(CapexSalvageMonth,ROW()-189)&lt;&gt;0),AM166-(AL57+AL130),0)</f>
        <v>0</v>
      </c>
      <c r="AN203" s="75" cm="1">
        <f t="array" ref="AN203">IF(AND( AN$3=INDEX(CapexSalvageMonth,ROW()-189),INDEX(CapexSalvageMonth,ROW()-189)&lt;&gt;0),AN166-(AM57+AM130),0)</f>
        <v>0</v>
      </c>
      <c r="AO203" s="75" cm="1">
        <f t="array" ref="AO203">IF(AND( AO$3=INDEX(CapexSalvageMonth,ROW()-189),INDEX(CapexSalvageMonth,ROW()-189)&lt;&gt;0),AO166-(AN57+AN130),0)</f>
        <v>0</v>
      </c>
      <c r="AP203" s="75" cm="1">
        <f t="array" ref="AP203">IF(AND( AP$3=INDEX(CapexSalvageMonth,ROW()-189),INDEX(CapexSalvageMonth,ROW()-189)&lt;&gt;0),AP166-(AO57+AO130),0)</f>
        <v>0</v>
      </c>
      <c r="AQ203" s="75" cm="1">
        <f t="array" ref="AQ203">IF(AND( AQ$3=INDEX(CapexSalvageMonth,ROW()-189),INDEX(CapexSalvageMonth,ROW()-189)&lt;&gt;0),AQ166-(AP57+AP130),0)</f>
        <v>0</v>
      </c>
      <c r="AR203" s="75" cm="1">
        <f t="array" ref="AR203">IF(AND( AR$3=INDEX(CapexSalvageMonth,ROW()-189),INDEX(CapexSalvageMonth,ROW()-189)&lt;&gt;0),AR166-(AQ57+AQ130),0)</f>
        <v>0</v>
      </c>
      <c r="AS203" s="75" cm="1">
        <f t="array" ref="AS203">IF(AND( AS$3=INDEX(CapexSalvageMonth,ROW()-189),INDEX(CapexSalvageMonth,ROW()-189)&lt;&gt;0),AS166-(AR57+AR130),0)</f>
        <v>0</v>
      </c>
      <c r="AT203" s="76" cm="1">
        <f t="array" ref="AT203">IF(AND( AT$3=INDEX(CapexSalvageMonth,ROW()-189),INDEX(CapexSalvageMonth,ROW()-189)&lt;&gt;0),AT166-(AS57+AS130),0)</f>
        <v>0</v>
      </c>
      <c r="AU203" s="74" cm="1">
        <f t="array" ref="AU203">IF(AND( AU$3=INDEX(CapexSalvageMonth,ROW()-189),INDEX(CapexSalvageMonth,ROW()-189)&lt;&gt;0),AU166-(AT57+AT130),0)</f>
        <v>0</v>
      </c>
      <c r="AV203" s="75" cm="1">
        <f t="array" ref="AV203">IF(AND( AV$3=INDEX(CapexSalvageMonth,ROW()-189),INDEX(CapexSalvageMonth,ROW()-189)&lt;&gt;0),AV166-(AU57+AU130),0)</f>
        <v>0</v>
      </c>
      <c r="AW203" s="75" cm="1">
        <f t="array" ref="AW203">IF(AND( AW$3=INDEX(CapexSalvageMonth,ROW()-189),INDEX(CapexSalvageMonth,ROW()-189)&lt;&gt;0),AW166-(AV57+AV130),0)</f>
        <v>0</v>
      </c>
      <c r="AX203" s="75" cm="1">
        <f t="array" ref="AX203">IF(AND( AX$3=INDEX(CapexSalvageMonth,ROW()-189),INDEX(CapexSalvageMonth,ROW()-189)&lt;&gt;0),AX166-(AW57+AW130),0)</f>
        <v>0</v>
      </c>
      <c r="AY203" s="75" cm="1">
        <f t="array" ref="AY203">IF(AND( AY$3=INDEX(CapexSalvageMonth,ROW()-189),INDEX(CapexSalvageMonth,ROW()-189)&lt;&gt;0),AY166-(AX57+AX130),0)</f>
        <v>0</v>
      </c>
      <c r="AZ203" s="75" cm="1">
        <f t="array" ref="AZ203">IF(AND( AZ$3=INDEX(CapexSalvageMonth,ROW()-189),INDEX(CapexSalvageMonth,ROW()-189)&lt;&gt;0),AZ166-(AY57+AY130),0)</f>
        <v>0</v>
      </c>
      <c r="BA203" s="75" cm="1">
        <f t="array" ref="BA203">IF(AND( BA$3=INDEX(CapexSalvageMonth,ROW()-189),INDEX(CapexSalvageMonth,ROW()-189)&lt;&gt;0),BA166-(AZ57+AZ130),0)</f>
        <v>0</v>
      </c>
      <c r="BB203" s="75" cm="1">
        <f t="array" ref="BB203">IF(AND( BB$3=INDEX(CapexSalvageMonth,ROW()-189),INDEX(CapexSalvageMonth,ROW()-189)&lt;&gt;0),BB166-(BA57+BA130),0)</f>
        <v>0</v>
      </c>
      <c r="BC203" s="75" cm="1">
        <f t="array" ref="BC203">IF(AND( BC$3=INDEX(CapexSalvageMonth,ROW()-189),INDEX(CapexSalvageMonth,ROW()-189)&lt;&gt;0),BC166-(BB57+BB130),0)</f>
        <v>0</v>
      </c>
      <c r="BD203" s="75" cm="1">
        <f t="array" ref="BD203">IF(AND( BD$3=INDEX(CapexSalvageMonth,ROW()-189),INDEX(CapexSalvageMonth,ROW()-189)&lt;&gt;0),BD166-(BC57+BC130),0)</f>
        <v>0</v>
      </c>
      <c r="BE203" s="75" cm="1">
        <f t="array" ref="BE203">IF(AND( BE$3=INDEX(CapexSalvageMonth,ROW()-189),INDEX(CapexSalvageMonth,ROW()-189)&lt;&gt;0),BE166-(BD57+BD130),0)</f>
        <v>0</v>
      </c>
      <c r="BF203" s="76" cm="1">
        <f t="array" ref="BF203">IF(AND( BF$3=INDEX(CapexSalvageMonth,ROW()-189),INDEX(CapexSalvageMonth,ROW()-189)&lt;&gt;0),BF166-(BE57+BE130),0)</f>
        <v>0</v>
      </c>
      <c r="BG203" s="74" cm="1">
        <f t="array" ref="BG203">IF(AND( BG$3=INDEX(CapexSalvageMonth,ROW()-189),INDEX(CapexSalvageMonth,ROW()-189)&lt;&gt;0),BG166-(BF57+BF130),0)</f>
        <v>0</v>
      </c>
      <c r="BH203" s="75" cm="1">
        <f t="array" ref="BH203">IF(AND( BH$3=INDEX(CapexSalvageMonth,ROW()-189),INDEX(CapexSalvageMonth,ROW()-189)&lt;&gt;0),BH166-(BG57+BG130),0)</f>
        <v>0</v>
      </c>
      <c r="BI203" s="75" cm="1">
        <f t="array" ref="BI203">IF(AND( BI$3=INDEX(CapexSalvageMonth,ROW()-189),INDEX(CapexSalvageMonth,ROW()-189)&lt;&gt;0),BI166-(BH57+BH130),0)</f>
        <v>0</v>
      </c>
      <c r="BJ203" s="75" cm="1">
        <f t="array" ref="BJ203">IF(AND( BJ$3=INDEX(CapexSalvageMonth,ROW()-189),INDEX(CapexSalvageMonth,ROW()-189)&lt;&gt;0),BJ166-(BI57+BI130),0)</f>
        <v>0</v>
      </c>
      <c r="BK203" s="75" cm="1">
        <f t="array" ref="BK203">IF(AND( BK$3=INDEX(CapexSalvageMonth,ROW()-189),INDEX(CapexSalvageMonth,ROW()-189)&lt;&gt;0),BK166-(BJ57+BJ130),0)</f>
        <v>0</v>
      </c>
      <c r="BL203" s="75" cm="1">
        <f t="array" ref="BL203">IF(AND( BL$3=INDEX(CapexSalvageMonth,ROW()-189),INDEX(CapexSalvageMonth,ROW()-189)&lt;&gt;0),BL166-(BK57+BK130),0)</f>
        <v>0</v>
      </c>
      <c r="BM203" s="75" cm="1">
        <f t="array" ref="BM203">IF(AND( BM$3=INDEX(CapexSalvageMonth,ROW()-189),INDEX(CapexSalvageMonth,ROW()-189)&lt;&gt;0),BM166-(BL57+BL130),0)</f>
        <v>0</v>
      </c>
      <c r="BN203" s="75" cm="1">
        <f t="array" ref="BN203">IF(AND( BN$3=INDEX(CapexSalvageMonth,ROW()-189),INDEX(CapexSalvageMonth,ROW()-189)&lt;&gt;0),BN166-(BM57+BM130),0)</f>
        <v>0</v>
      </c>
      <c r="BO203" s="75" cm="1">
        <f t="array" ref="BO203">IF(AND( BO$3=INDEX(CapexSalvageMonth,ROW()-189),INDEX(CapexSalvageMonth,ROW()-189)&lt;&gt;0),BO166-(BN57+BN130),0)</f>
        <v>0</v>
      </c>
      <c r="BP203" s="75" cm="1">
        <f t="array" ref="BP203">IF(AND( BP$3=INDEX(CapexSalvageMonth,ROW()-189),INDEX(CapexSalvageMonth,ROW()-189)&lt;&gt;0),BP166-(BO57+BO130),0)</f>
        <v>0</v>
      </c>
      <c r="BQ203" s="75" cm="1">
        <f t="array" ref="BQ203">IF(AND( BQ$3=INDEX(CapexSalvageMonth,ROW()-189),INDEX(CapexSalvageMonth,ROW()-189)&lt;&gt;0),BQ166-(BP57+BP130),0)</f>
        <v>0</v>
      </c>
      <c r="BR203" s="76" cm="1">
        <f t="array" ref="BR203">IF(AND( BR$3=INDEX(CapexSalvageMonth,ROW()-189),INDEX(CapexSalvageMonth,ROW()-189)&lt;&gt;0),BR166-(BQ57+BQ130),0)</f>
        <v>0</v>
      </c>
    </row>
    <row r="204" spans="3:70" hidden="1" x14ac:dyDescent="0.25">
      <c r="C204" s="72">
        <f t="shared" si="96"/>
        <v>0</v>
      </c>
      <c r="E204" s="73">
        <f t="shared" si="91"/>
        <v>0</v>
      </c>
      <c r="F204" s="73">
        <f t="shared" si="92"/>
        <v>0</v>
      </c>
      <c r="G204" s="73">
        <f t="shared" si="93"/>
        <v>0</v>
      </c>
      <c r="H204" s="73">
        <f t="shared" si="94"/>
        <v>0</v>
      </c>
      <c r="I204" s="73">
        <f t="shared" si="95"/>
        <v>0</v>
      </c>
      <c r="K204" s="74" cm="1">
        <f t="array" ref="K204">IF(AND( K$3=INDEX(CapexSalvageMonth,ROW()-189),INDEX(CapexSalvageMonth,ROW()-189)&lt;&gt;0),K167-(J58+J131),0)</f>
        <v>0</v>
      </c>
      <c r="L204" s="75" cm="1">
        <f t="array" ref="L204">IF(AND( L$3=INDEX(CapexSalvageMonth,ROW()-189),INDEX(CapexSalvageMonth,ROW()-189)&lt;&gt;0),L167-(K58+K131),0)</f>
        <v>0</v>
      </c>
      <c r="M204" s="75" cm="1">
        <f t="array" ref="M204">IF(AND( M$3=INDEX(CapexSalvageMonth,ROW()-189),INDEX(CapexSalvageMonth,ROW()-189)&lt;&gt;0),M167-(L58+L131),0)</f>
        <v>0</v>
      </c>
      <c r="N204" s="75" cm="1">
        <f t="array" ref="N204">IF(AND( N$3=INDEX(CapexSalvageMonth,ROW()-189),INDEX(CapexSalvageMonth,ROW()-189)&lt;&gt;0),N167-(M58+M131),0)</f>
        <v>0</v>
      </c>
      <c r="O204" s="75" cm="1">
        <f t="array" ref="O204">IF(AND( O$3=INDEX(CapexSalvageMonth,ROW()-189),INDEX(CapexSalvageMonth,ROW()-189)&lt;&gt;0),O167-(N58+N131),0)</f>
        <v>0</v>
      </c>
      <c r="P204" s="75" cm="1">
        <f t="array" ref="P204">IF(AND( P$3=INDEX(CapexSalvageMonth,ROW()-189),INDEX(CapexSalvageMonth,ROW()-189)&lt;&gt;0),P167-(O58+O131),0)</f>
        <v>0</v>
      </c>
      <c r="Q204" s="75" cm="1">
        <f t="array" ref="Q204">IF(AND( Q$3=INDEX(CapexSalvageMonth,ROW()-189),INDEX(CapexSalvageMonth,ROW()-189)&lt;&gt;0),Q167-(P58+P131),0)</f>
        <v>0</v>
      </c>
      <c r="R204" s="75" cm="1">
        <f t="array" ref="R204">IF(AND( R$3=INDEX(CapexSalvageMonth,ROW()-189),INDEX(CapexSalvageMonth,ROW()-189)&lt;&gt;0),R167-(Q58+Q131),0)</f>
        <v>0</v>
      </c>
      <c r="S204" s="75" cm="1">
        <f t="array" ref="S204">IF(AND( S$3=INDEX(CapexSalvageMonth,ROW()-189),INDEX(CapexSalvageMonth,ROW()-189)&lt;&gt;0),S167-(R58+R131),0)</f>
        <v>0</v>
      </c>
      <c r="T204" s="75" cm="1">
        <f t="array" ref="T204">IF(AND( T$3=INDEX(CapexSalvageMonth,ROW()-189),INDEX(CapexSalvageMonth,ROW()-189)&lt;&gt;0),T167-(S58+S131),0)</f>
        <v>0</v>
      </c>
      <c r="U204" s="75" cm="1">
        <f t="array" ref="U204">IF(AND( U$3=INDEX(CapexSalvageMonth,ROW()-189),INDEX(CapexSalvageMonth,ROW()-189)&lt;&gt;0),U167-(T58+T131),0)</f>
        <v>0</v>
      </c>
      <c r="V204" s="76" cm="1">
        <f t="array" ref="V204">IF(AND( V$3=INDEX(CapexSalvageMonth,ROW()-189),INDEX(CapexSalvageMonth,ROW()-189)&lt;&gt;0),V167-(U58+U131),0)</f>
        <v>0</v>
      </c>
      <c r="W204" s="74" cm="1">
        <f t="array" ref="W204">IF(AND( W$3=INDEX(CapexSalvageMonth,ROW()-189),INDEX(CapexSalvageMonth,ROW()-189)&lt;&gt;0),W167-(V58+V131),0)</f>
        <v>0</v>
      </c>
      <c r="X204" s="75" cm="1">
        <f t="array" ref="X204">IF(AND( X$3=INDEX(CapexSalvageMonth,ROW()-189),INDEX(CapexSalvageMonth,ROW()-189)&lt;&gt;0),X167-(W58+W131),0)</f>
        <v>0</v>
      </c>
      <c r="Y204" s="75" cm="1">
        <f t="array" ref="Y204">IF(AND( Y$3=INDEX(CapexSalvageMonth,ROW()-189),INDEX(CapexSalvageMonth,ROW()-189)&lt;&gt;0),Y167-(X58+X131),0)</f>
        <v>0</v>
      </c>
      <c r="Z204" s="75" cm="1">
        <f t="array" ref="Z204">IF(AND( Z$3=INDEX(CapexSalvageMonth,ROW()-189),INDEX(CapexSalvageMonth,ROW()-189)&lt;&gt;0),Z167-(Y58+Y131),0)</f>
        <v>0</v>
      </c>
      <c r="AA204" s="75" cm="1">
        <f t="array" ref="AA204">IF(AND( AA$3=INDEX(CapexSalvageMonth,ROW()-189),INDEX(CapexSalvageMonth,ROW()-189)&lt;&gt;0),AA167-(Z58+Z131),0)</f>
        <v>0</v>
      </c>
      <c r="AB204" s="75" cm="1">
        <f t="array" ref="AB204">IF(AND( AB$3=INDEX(CapexSalvageMonth,ROW()-189),INDEX(CapexSalvageMonth,ROW()-189)&lt;&gt;0),AB167-(AA58+AA131),0)</f>
        <v>0</v>
      </c>
      <c r="AC204" s="75" cm="1">
        <f t="array" ref="AC204">IF(AND( AC$3=INDEX(CapexSalvageMonth,ROW()-189),INDEX(CapexSalvageMonth,ROW()-189)&lt;&gt;0),AC167-(AB58+AB131),0)</f>
        <v>0</v>
      </c>
      <c r="AD204" s="75" cm="1">
        <f t="array" ref="AD204">IF(AND( AD$3=INDEX(CapexSalvageMonth,ROW()-189),INDEX(CapexSalvageMonth,ROW()-189)&lt;&gt;0),AD167-(AC58+AC131),0)</f>
        <v>0</v>
      </c>
      <c r="AE204" s="75" cm="1">
        <f t="array" ref="AE204">IF(AND( AE$3=INDEX(CapexSalvageMonth,ROW()-189),INDEX(CapexSalvageMonth,ROW()-189)&lt;&gt;0),AE167-(AD58+AD131),0)</f>
        <v>0</v>
      </c>
      <c r="AF204" s="75" cm="1">
        <f t="array" ref="AF204">IF(AND( AF$3=INDEX(CapexSalvageMonth,ROW()-189),INDEX(CapexSalvageMonth,ROW()-189)&lt;&gt;0),AF167-(AE58+AE131),0)</f>
        <v>0</v>
      </c>
      <c r="AG204" s="75" cm="1">
        <f t="array" ref="AG204">IF(AND( AG$3=INDEX(CapexSalvageMonth,ROW()-189),INDEX(CapexSalvageMonth,ROW()-189)&lt;&gt;0),AG167-(AF58+AF131),0)</f>
        <v>0</v>
      </c>
      <c r="AH204" s="76" cm="1">
        <f t="array" ref="AH204">IF(AND( AH$3=INDEX(CapexSalvageMonth,ROW()-189),INDEX(CapexSalvageMonth,ROW()-189)&lt;&gt;0),AH167-(AG58+AG131),0)</f>
        <v>0</v>
      </c>
      <c r="AI204" s="74" cm="1">
        <f t="array" ref="AI204">IF(AND( AI$3=INDEX(CapexSalvageMonth,ROW()-189),INDEX(CapexSalvageMonth,ROW()-189)&lt;&gt;0),AI167-(AH58+AH131),0)</f>
        <v>0</v>
      </c>
      <c r="AJ204" s="75" cm="1">
        <f t="array" ref="AJ204">IF(AND( AJ$3=INDEX(CapexSalvageMonth,ROW()-189),INDEX(CapexSalvageMonth,ROW()-189)&lt;&gt;0),AJ167-(AI58+AI131),0)</f>
        <v>0</v>
      </c>
      <c r="AK204" s="75" cm="1">
        <f t="array" ref="AK204">IF(AND( AK$3=INDEX(CapexSalvageMonth,ROW()-189),INDEX(CapexSalvageMonth,ROW()-189)&lt;&gt;0),AK167-(AJ58+AJ131),0)</f>
        <v>0</v>
      </c>
      <c r="AL204" s="75" cm="1">
        <f t="array" ref="AL204">IF(AND( AL$3=INDEX(CapexSalvageMonth,ROW()-189),INDEX(CapexSalvageMonth,ROW()-189)&lt;&gt;0),AL167-(AK58+AK131),0)</f>
        <v>0</v>
      </c>
      <c r="AM204" s="75" cm="1">
        <f t="array" ref="AM204">IF(AND( AM$3=INDEX(CapexSalvageMonth,ROW()-189),INDEX(CapexSalvageMonth,ROW()-189)&lt;&gt;0),AM167-(AL58+AL131),0)</f>
        <v>0</v>
      </c>
      <c r="AN204" s="75" cm="1">
        <f t="array" ref="AN204">IF(AND( AN$3=INDEX(CapexSalvageMonth,ROW()-189),INDEX(CapexSalvageMonth,ROW()-189)&lt;&gt;0),AN167-(AM58+AM131),0)</f>
        <v>0</v>
      </c>
      <c r="AO204" s="75" cm="1">
        <f t="array" ref="AO204">IF(AND( AO$3=INDEX(CapexSalvageMonth,ROW()-189),INDEX(CapexSalvageMonth,ROW()-189)&lt;&gt;0),AO167-(AN58+AN131),0)</f>
        <v>0</v>
      </c>
      <c r="AP204" s="75" cm="1">
        <f t="array" ref="AP204">IF(AND( AP$3=INDEX(CapexSalvageMonth,ROW()-189),INDEX(CapexSalvageMonth,ROW()-189)&lt;&gt;0),AP167-(AO58+AO131),0)</f>
        <v>0</v>
      </c>
      <c r="AQ204" s="75" cm="1">
        <f t="array" ref="AQ204">IF(AND( AQ$3=INDEX(CapexSalvageMonth,ROW()-189),INDEX(CapexSalvageMonth,ROW()-189)&lt;&gt;0),AQ167-(AP58+AP131),0)</f>
        <v>0</v>
      </c>
      <c r="AR204" s="75" cm="1">
        <f t="array" ref="AR204">IF(AND( AR$3=INDEX(CapexSalvageMonth,ROW()-189),INDEX(CapexSalvageMonth,ROW()-189)&lt;&gt;0),AR167-(AQ58+AQ131),0)</f>
        <v>0</v>
      </c>
      <c r="AS204" s="75" cm="1">
        <f t="array" ref="AS204">IF(AND( AS$3=INDEX(CapexSalvageMonth,ROW()-189),INDEX(CapexSalvageMonth,ROW()-189)&lt;&gt;0),AS167-(AR58+AR131),0)</f>
        <v>0</v>
      </c>
      <c r="AT204" s="76" cm="1">
        <f t="array" ref="AT204">IF(AND( AT$3=INDEX(CapexSalvageMonth,ROW()-189),INDEX(CapexSalvageMonth,ROW()-189)&lt;&gt;0),AT167-(AS58+AS131),0)</f>
        <v>0</v>
      </c>
      <c r="AU204" s="74" cm="1">
        <f t="array" ref="AU204">IF(AND( AU$3=INDEX(CapexSalvageMonth,ROW()-189),INDEX(CapexSalvageMonth,ROW()-189)&lt;&gt;0),AU167-(AT58+AT131),0)</f>
        <v>0</v>
      </c>
      <c r="AV204" s="75" cm="1">
        <f t="array" ref="AV204">IF(AND( AV$3=INDEX(CapexSalvageMonth,ROW()-189),INDEX(CapexSalvageMonth,ROW()-189)&lt;&gt;0),AV167-(AU58+AU131),0)</f>
        <v>0</v>
      </c>
      <c r="AW204" s="75" cm="1">
        <f t="array" ref="AW204">IF(AND( AW$3=INDEX(CapexSalvageMonth,ROW()-189),INDEX(CapexSalvageMonth,ROW()-189)&lt;&gt;0),AW167-(AV58+AV131),0)</f>
        <v>0</v>
      </c>
      <c r="AX204" s="75" cm="1">
        <f t="array" ref="AX204">IF(AND( AX$3=INDEX(CapexSalvageMonth,ROW()-189),INDEX(CapexSalvageMonth,ROW()-189)&lt;&gt;0),AX167-(AW58+AW131),0)</f>
        <v>0</v>
      </c>
      <c r="AY204" s="75" cm="1">
        <f t="array" ref="AY204">IF(AND( AY$3=INDEX(CapexSalvageMonth,ROW()-189),INDEX(CapexSalvageMonth,ROW()-189)&lt;&gt;0),AY167-(AX58+AX131),0)</f>
        <v>0</v>
      </c>
      <c r="AZ204" s="75" cm="1">
        <f t="array" ref="AZ204">IF(AND( AZ$3=INDEX(CapexSalvageMonth,ROW()-189),INDEX(CapexSalvageMonth,ROW()-189)&lt;&gt;0),AZ167-(AY58+AY131),0)</f>
        <v>0</v>
      </c>
      <c r="BA204" s="75" cm="1">
        <f t="array" ref="BA204">IF(AND( BA$3=INDEX(CapexSalvageMonth,ROW()-189),INDEX(CapexSalvageMonth,ROW()-189)&lt;&gt;0),BA167-(AZ58+AZ131),0)</f>
        <v>0</v>
      </c>
      <c r="BB204" s="75" cm="1">
        <f t="array" ref="BB204">IF(AND( BB$3=INDEX(CapexSalvageMonth,ROW()-189),INDEX(CapexSalvageMonth,ROW()-189)&lt;&gt;0),BB167-(BA58+BA131),0)</f>
        <v>0</v>
      </c>
      <c r="BC204" s="75" cm="1">
        <f t="array" ref="BC204">IF(AND( BC$3=INDEX(CapexSalvageMonth,ROW()-189),INDEX(CapexSalvageMonth,ROW()-189)&lt;&gt;0),BC167-(BB58+BB131),0)</f>
        <v>0</v>
      </c>
      <c r="BD204" s="75" cm="1">
        <f t="array" ref="BD204">IF(AND( BD$3=INDEX(CapexSalvageMonth,ROW()-189),INDEX(CapexSalvageMonth,ROW()-189)&lt;&gt;0),BD167-(BC58+BC131),0)</f>
        <v>0</v>
      </c>
      <c r="BE204" s="75" cm="1">
        <f t="array" ref="BE204">IF(AND( BE$3=INDEX(CapexSalvageMonth,ROW()-189),INDEX(CapexSalvageMonth,ROW()-189)&lt;&gt;0),BE167-(BD58+BD131),0)</f>
        <v>0</v>
      </c>
      <c r="BF204" s="76" cm="1">
        <f t="array" ref="BF204">IF(AND( BF$3=INDEX(CapexSalvageMonth,ROW()-189),INDEX(CapexSalvageMonth,ROW()-189)&lt;&gt;0),BF167-(BE58+BE131),0)</f>
        <v>0</v>
      </c>
      <c r="BG204" s="74" cm="1">
        <f t="array" ref="BG204">IF(AND( BG$3=INDEX(CapexSalvageMonth,ROW()-189),INDEX(CapexSalvageMonth,ROW()-189)&lt;&gt;0),BG167-(BF58+BF131),0)</f>
        <v>0</v>
      </c>
      <c r="BH204" s="75" cm="1">
        <f t="array" ref="BH204">IF(AND( BH$3=INDEX(CapexSalvageMonth,ROW()-189),INDEX(CapexSalvageMonth,ROW()-189)&lt;&gt;0),BH167-(BG58+BG131),0)</f>
        <v>0</v>
      </c>
      <c r="BI204" s="75" cm="1">
        <f t="array" ref="BI204">IF(AND( BI$3=INDEX(CapexSalvageMonth,ROW()-189),INDEX(CapexSalvageMonth,ROW()-189)&lt;&gt;0),BI167-(BH58+BH131),0)</f>
        <v>0</v>
      </c>
      <c r="BJ204" s="75" cm="1">
        <f t="array" ref="BJ204">IF(AND( BJ$3=INDEX(CapexSalvageMonth,ROW()-189),INDEX(CapexSalvageMonth,ROW()-189)&lt;&gt;0),BJ167-(BI58+BI131),0)</f>
        <v>0</v>
      </c>
      <c r="BK204" s="75" cm="1">
        <f t="array" ref="BK204">IF(AND( BK$3=INDEX(CapexSalvageMonth,ROW()-189),INDEX(CapexSalvageMonth,ROW()-189)&lt;&gt;0),BK167-(BJ58+BJ131),0)</f>
        <v>0</v>
      </c>
      <c r="BL204" s="75" cm="1">
        <f t="array" ref="BL204">IF(AND( BL$3=INDEX(CapexSalvageMonth,ROW()-189),INDEX(CapexSalvageMonth,ROW()-189)&lt;&gt;0),BL167-(BK58+BK131),0)</f>
        <v>0</v>
      </c>
      <c r="BM204" s="75" cm="1">
        <f t="array" ref="BM204">IF(AND( BM$3=INDEX(CapexSalvageMonth,ROW()-189),INDEX(CapexSalvageMonth,ROW()-189)&lt;&gt;0),BM167-(BL58+BL131),0)</f>
        <v>0</v>
      </c>
      <c r="BN204" s="75" cm="1">
        <f t="array" ref="BN204">IF(AND( BN$3=INDEX(CapexSalvageMonth,ROW()-189),INDEX(CapexSalvageMonth,ROW()-189)&lt;&gt;0),BN167-(BM58+BM131),0)</f>
        <v>0</v>
      </c>
      <c r="BO204" s="75" cm="1">
        <f t="array" ref="BO204">IF(AND( BO$3=INDEX(CapexSalvageMonth,ROW()-189),INDEX(CapexSalvageMonth,ROW()-189)&lt;&gt;0),BO167-(BN58+BN131),0)</f>
        <v>0</v>
      </c>
      <c r="BP204" s="75" cm="1">
        <f t="array" ref="BP204">IF(AND( BP$3=INDEX(CapexSalvageMonth,ROW()-189),INDEX(CapexSalvageMonth,ROW()-189)&lt;&gt;0),BP167-(BO58+BO131),0)</f>
        <v>0</v>
      </c>
      <c r="BQ204" s="75" cm="1">
        <f t="array" ref="BQ204">IF(AND( BQ$3=INDEX(CapexSalvageMonth,ROW()-189),INDEX(CapexSalvageMonth,ROW()-189)&lt;&gt;0),BQ167-(BP58+BP131),0)</f>
        <v>0</v>
      </c>
      <c r="BR204" s="76" cm="1">
        <f t="array" ref="BR204">IF(AND( BR$3=INDEX(CapexSalvageMonth,ROW()-189),INDEX(CapexSalvageMonth,ROW()-189)&lt;&gt;0),BR167-(BQ58+BQ131),0)</f>
        <v>0</v>
      </c>
    </row>
    <row r="205" spans="3:70" hidden="1" x14ac:dyDescent="0.25">
      <c r="C205" s="72">
        <f t="shared" si="96"/>
        <v>0</v>
      </c>
      <c r="E205" s="73">
        <f t="shared" si="91"/>
        <v>0</v>
      </c>
      <c r="F205" s="73">
        <f t="shared" si="92"/>
        <v>0</v>
      </c>
      <c r="G205" s="73">
        <f t="shared" si="93"/>
        <v>0</v>
      </c>
      <c r="H205" s="73">
        <f t="shared" si="94"/>
        <v>0</v>
      </c>
      <c r="I205" s="73">
        <f t="shared" si="95"/>
        <v>0</v>
      </c>
      <c r="K205" s="74" cm="1">
        <f t="array" ref="K205">IF(AND( K$3=INDEX(CapexSalvageMonth,ROW()-189),INDEX(CapexSalvageMonth,ROW()-189)&lt;&gt;0),K168-(J59+J132),0)</f>
        <v>0</v>
      </c>
      <c r="L205" s="75" cm="1">
        <f t="array" ref="L205">IF(AND( L$3=INDEX(CapexSalvageMonth,ROW()-189),INDEX(CapexSalvageMonth,ROW()-189)&lt;&gt;0),L168-(K59+K132),0)</f>
        <v>0</v>
      </c>
      <c r="M205" s="75" cm="1">
        <f t="array" ref="M205">IF(AND( M$3=INDEX(CapexSalvageMonth,ROW()-189),INDEX(CapexSalvageMonth,ROW()-189)&lt;&gt;0),M168-(L59+L132),0)</f>
        <v>0</v>
      </c>
      <c r="N205" s="75" cm="1">
        <f t="array" ref="N205">IF(AND( N$3=INDEX(CapexSalvageMonth,ROW()-189),INDEX(CapexSalvageMonth,ROW()-189)&lt;&gt;0),N168-(M59+M132),0)</f>
        <v>0</v>
      </c>
      <c r="O205" s="75" cm="1">
        <f t="array" ref="O205">IF(AND( O$3=INDEX(CapexSalvageMonth,ROW()-189),INDEX(CapexSalvageMonth,ROW()-189)&lt;&gt;0),O168-(N59+N132),0)</f>
        <v>0</v>
      </c>
      <c r="P205" s="75" cm="1">
        <f t="array" ref="P205">IF(AND( P$3=INDEX(CapexSalvageMonth,ROW()-189),INDEX(CapexSalvageMonth,ROW()-189)&lt;&gt;0),P168-(O59+O132),0)</f>
        <v>0</v>
      </c>
      <c r="Q205" s="75" cm="1">
        <f t="array" ref="Q205">IF(AND( Q$3=INDEX(CapexSalvageMonth,ROW()-189),INDEX(CapexSalvageMonth,ROW()-189)&lt;&gt;0),Q168-(P59+P132),0)</f>
        <v>0</v>
      </c>
      <c r="R205" s="75" cm="1">
        <f t="array" ref="R205">IF(AND( R$3=INDEX(CapexSalvageMonth,ROW()-189),INDEX(CapexSalvageMonth,ROW()-189)&lt;&gt;0),R168-(Q59+Q132),0)</f>
        <v>0</v>
      </c>
      <c r="S205" s="75" cm="1">
        <f t="array" ref="S205">IF(AND( S$3=INDEX(CapexSalvageMonth,ROW()-189),INDEX(CapexSalvageMonth,ROW()-189)&lt;&gt;0),S168-(R59+R132),0)</f>
        <v>0</v>
      </c>
      <c r="T205" s="75" cm="1">
        <f t="array" ref="T205">IF(AND( T$3=INDEX(CapexSalvageMonth,ROW()-189),INDEX(CapexSalvageMonth,ROW()-189)&lt;&gt;0),T168-(S59+S132),0)</f>
        <v>0</v>
      </c>
      <c r="U205" s="75" cm="1">
        <f t="array" ref="U205">IF(AND( U$3=INDEX(CapexSalvageMonth,ROW()-189),INDEX(CapexSalvageMonth,ROW()-189)&lt;&gt;0),U168-(T59+T132),0)</f>
        <v>0</v>
      </c>
      <c r="V205" s="76" cm="1">
        <f t="array" ref="V205">IF(AND( V$3=INDEX(CapexSalvageMonth,ROW()-189),INDEX(CapexSalvageMonth,ROW()-189)&lt;&gt;0),V168-(U59+U132),0)</f>
        <v>0</v>
      </c>
      <c r="W205" s="74" cm="1">
        <f t="array" ref="W205">IF(AND( W$3=INDEX(CapexSalvageMonth,ROW()-189),INDEX(CapexSalvageMonth,ROW()-189)&lt;&gt;0),W168-(V59+V132),0)</f>
        <v>0</v>
      </c>
      <c r="X205" s="75" cm="1">
        <f t="array" ref="X205">IF(AND( X$3=INDEX(CapexSalvageMonth,ROW()-189),INDEX(CapexSalvageMonth,ROW()-189)&lt;&gt;0),X168-(W59+W132),0)</f>
        <v>0</v>
      </c>
      <c r="Y205" s="75" cm="1">
        <f t="array" ref="Y205">IF(AND( Y$3=INDEX(CapexSalvageMonth,ROW()-189),INDEX(CapexSalvageMonth,ROW()-189)&lt;&gt;0),Y168-(X59+X132),0)</f>
        <v>0</v>
      </c>
      <c r="Z205" s="75" cm="1">
        <f t="array" ref="Z205">IF(AND( Z$3=INDEX(CapexSalvageMonth,ROW()-189),INDEX(CapexSalvageMonth,ROW()-189)&lt;&gt;0),Z168-(Y59+Y132),0)</f>
        <v>0</v>
      </c>
      <c r="AA205" s="75" cm="1">
        <f t="array" ref="AA205">IF(AND( AA$3=INDEX(CapexSalvageMonth,ROW()-189),INDEX(CapexSalvageMonth,ROW()-189)&lt;&gt;0),AA168-(Z59+Z132),0)</f>
        <v>0</v>
      </c>
      <c r="AB205" s="75" cm="1">
        <f t="array" ref="AB205">IF(AND( AB$3=INDEX(CapexSalvageMonth,ROW()-189),INDEX(CapexSalvageMonth,ROW()-189)&lt;&gt;0),AB168-(AA59+AA132),0)</f>
        <v>0</v>
      </c>
      <c r="AC205" s="75" cm="1">
        <f t="array" ref="AC205">IF(AND( AC$3=INDEX(CapexSalvageMonth,ROW()-189),INDEX(CapexSalvageMonth,ROW()-189)&lt;&gt;0),AC168-(AB59+AB132),0)</f>
        <v>0</v>
      </c>
      <c r="AD205" s="75" cm="1">
        <f t="array" ref="AD205">IF(AND( AD$3=INDEX(CapexSalvageMonth,ROW()-189),INDEX(CapexSalvageMonth,ROW()-189)&lt;&gt;0),AD168-(AC59+AC132),0)</f>
        <v>0</v>
      </c>
      <c r="AE205" s="75" cm="1">
        <f t="array" ref="AE205">IF(AND( AE$3=INDEX(CapexSalvageMonth,ROW()-189),INDEX(CapexSalvageMonth,ROW()-189)&lt;&gt;0),AE168-(AD59+AD132),0)</f>
        <v>0</v>
      </c>
      <c r="AF205" s="75" cm="1">
        <f t="array" ref="AF205">IF(AND( AF$3=INDEX(CapexSalvageMonth,ROW()-189),INDEX(CapexSalvageMonth,ROW()-189)&lt;&gt;0),AF168-(AE59+AE132),0)</f>
        <v>0</v>
      </c>
      <c r="AG205" s="75" cm="1">
        <f t="array" ref="AG205">IF(AND( AG$3=INDEX(CapexSalvageMonth,ROW()-189),INDEX(CapexSalvageMonth,ROW()-189)&lt;&gt;0),AG168-(AF59+AF132),0)</f>
        <v>0</v>
      </c>
      <c r="AH205" s="76" cm="1">
        <f t="array" ref="AH205">IF(AND( AH$3=INDEX(CapexSalvageMonth,ROW()-189),INDEX(CapexSalvageMonth,ROW()-189)&lt;&gt;0),AH168-(AG59+AG132),0)</f>
        <v>0</v>
      </c>
      <c r="AI205" s="74" cm="1">
        <f t="array" ref="AI205">IF(AND( AI$3=INDEX(CapexSalvageMonth,ROW()-189),INDEX(CapexSalvageMonth,ROW()-189)&lt;&gt;0),AI168-(AH59+AH132),0)</f>
        <v>0</v>
      </c>
      <c r="AJ205" s="75" cm="1">
        <f t="array" ref="AJ205">IF(AND( AJ$3=INDEX(CapexSalvageMonth,ROW()-189),INDEX(CapexSalvageMonth,ROW()-189)&lt;&gt;0),AJ168-(AI59+AI132),0)</f>
        <v>0</v>
      </c>
      <c r="AK205" s="75" cm="1">
        <f t="array" ref="AK205">IF(AND( AK$3=INDEX(CapexSalvageMonth,ROW()-189),INDEX(CapexSalvageMonth,ROW()-189)&lt;&gt;0),AK168-(AJ59+AJ132),0)</f>
        <v>0</v>
      </c>
      <c r="AL205" s="75" cm="1">
        <f t="array" ref="AL205">IF(AND( AL$3=INDEX(CapexSalvageMonth,ROW()-189),INDEX(CapexSalvageMonth,ROW()-189)&lt;&gt;0),AL168-(AK59+AK132),0)</f>
        <v>0</v>
      </c>
      <c r="AM205" s="75" cm="1">
        <f t="array" ref="AM205">IF(AND( AM$3=INDEX(CapexSalvageMonth,ROW()-189),INDEX(CapexSalvageMonth,ROW()-189)&lt;&gt;0),AM168-(AL59+AL132),0)</f>
        <v>0</v>
      </c>
      <c r="AN205" s="75" cm="1">
        <f t="array" ref="AN205">IF(AND( AN$3=INDEX(CapexSalvageMonth,ROW()-189),INDEX(CapexSalvageMonth,ROW()-189)&lt;&gt;0),AN168-(AM59+AM132),0)</f>
        <v>0</v>
      </c>
      <c r="AO205" s="75" cm="1">
        <f t="array" ref="AO205">IF(AND( AO$3=INDEX(CapexSalvageMonth,ROW()-189),INDEX(CapexSalvageMonth,ROW()-189)&lt;&gt;0),AO168-(AN59+AN132),0)</f>
        <v>0</v>
      </c>
      <c r="AP205" s="75" cm="1">
        <f t="array" ref="AP205">IF(AND( AP$3=INDEX(CapexSalvageMonth,ROW()-189),INDEX(CapexSalvageMonth,ROW()-189)&lt;&gt;0),AP168-(AO59+AO132),0)</f>
        <v>0</v>
      </c>
      <c r="AQ205" s="75" cm="1">
        <f t="array" ref="AQ205">IF(AND( AQ$3=INDEX(CapexSalvageMonth,ROW()-189),INDEX(CapexSalvageMonth,ROW()-189)&lt;&gt;0),AQ168-(AP59+AP132),0)</f>
        <v>0</v>
      </c>
      <c r="AR205" s="75" cm="1">
        <f t="array" ref="AR205">IF(AND( AR$3=INDEX(CapexSalvageMonth,ROW()-189),INDEX(CapexSalvageMonth,ROW()-189)&lt;&gt;0),AR168-(AQ59+AQ132),0)</f>
        <v>0</v>
      </c>
      <c r="AS205" s="75" cm="1">
        <f t="array" ref="AS205">IF(AND( AS$3=INDEX(CapexSalvageMonth,ROW()-189),INDEX(CapexSalvageMonth,ROW()-189)&lt;&gt;0),AS168-(AR59+AR132),0)</f>
        <v>0</v>
      </c>
      <c r="AT205" s="76" cm="1">
        <f t="array" ref="AT205">IF(AND( AT$3=INDEX(CapexSalvageMonth,ROW()-189),INDEX(CapexSalvageMonth,ROW()-189)&lt;&gt;0),AT168-(AS59+AS132),0)</f>
        <v>0</v>
      </c>
      <c r="AU205" s="74" cm="1">
        <f t="array" ref="AU205">IF(AND( AU$3=INDEX(CapexSalvageMonth,ROW()-189),INDEX(CapexSalvageMonth,ROW()-189)&lt;&gt;0),AU168-(AT59+AT132),0)</f>
        <v>0</v>
      </c>
      <c r="AV205" s="75" cm="1">
        <f t="array" ref="AV205">IF(AND( AV$3=INDEX(CapexSalvageMonth,ROW()-189),INDEX(CapexSalvageMonth,ROW()-189)&lt;&gt;0),AV168-(AU59+AU132),0)</f>
        <v>0</v>
      </c>
      <c r="AW205" s="75" cm="1">
        <f t="array" ref="AW205">IF(AND( AW$3=INDEX(CapexSalvageMonth,ROW()-189),INDEX(CapexSalvageMonth,ROW()-189)&lt;&gt;0),AW168-(AV59+AV132),0)</f>
        <v>0</v>
      </c>
      <c r="AX205" s="75" cm="1">
        <f t="array" ref="AX205">IF(AND( AX$3=INDEX(CapexSalvageMonth,ROW()-189),INDEX(CapexSalvageMonth,ROW()-189)&lt;&gt;0),AX168-(AW59+AW132),0)</f>
        <v>0</v>
      </c>
      <c r="AY205" s="75" cm="1">
        <f t="array" ref="AY205">IF(AND( AY$3=INDEX(CapexSalvageMonth,ROW()-189),INDEX(CapexSalvageMonth,ROW()-189)&lt;&gt;0),AY168-(AX59+AX132),0)</f>
        <v>0</v>
      </c>
      <c r="AZ205" s="75" cm="1">
        <f t="array" ref="AZ205">IF(AND( AZ$3=INDEX(CapexSalvageMonth,ROW()-189),INDEX(CapexSalvageMonth,ROW()-189)&lt;&gt;0),AZ168-(AY59+AY132),0)</f>
        <v>0</v>
      </c>
      <c r="BA205" s="75" cm="1">
        <f t="array" ref="BA205">IF(AND( BA$3=INDEX(CapexSalvageMonth,ROW()-189),INDEX(CapexSalvageMonth,ROW()-189)&lt;&gt;0),BA168-(AZ59+AZ132),0)</f>
        <v>0</v>
      </c>
      <c r="BB205" s="75" cm="1">
        <f t="array" ref="BB205">IF(AND( BB$3=INDEX(CapexSalvageMonth,ROW()-189),INDEX(CapexSalvageMonth,ROW()-189)&lt;&gt;0),BB168-(BA59+BA132),0)</f>
        <v>0</v>
      </c>
      <c r="BC205" s="75" cm="1">
        <f t="array" ref="BC205">IF(AND( BC$3=INDEX(CapexSalvageMonth,ROW()-189),INDEX(CapexSalvageMonth,ROW()-189)&lt;&gt;0),BC168-(BB59+BB132),0)</f>
        <v>0</v>
      </c>
      <c r="BD205" s="75" cm="1">
        <f t="array" ref="BD205">IF(AND( BD$3=INDEX(CapexSalvageMonth,ROW()-189),INDEX(CapexSalvageMonth,ROW()-189)&lt;&gt;0),BD168-(BC59+BC132),0)</f>
        <v>0</v>
      </c>
      <c r="BE205" s="75" cm="1">
        <f t="array" ref="BE205">IF(AND( BE$3=INDEX(CapexSalvageMonth,ROW()-189),INDEX(CapexSalvageMonth,ROW()-189)&lt;&gt;0),BE168-(BD59+BD132),0)</f>
        <v>0</v>
      </c>
      <c r="BF205" s="76" cm="1">
        <f t="array" ref="BF205">IF(AND( BF$3=INDEX(CapexSalvageMonth,ROW()-189),INDEX(CapexSalvageMonth,ROW()-189)&lt;&gt;0),BF168-(BE59+BE132),0)</f>
        <v>0</v>
      </c>
      <c r="BG205" s="74" cm="1">
        <f t="array" ref="BG205">IF(AND( BG$3=INDEX(CapexSalvageMonth,ROW()-189),INDEX(CapexSalvageMonth,ROW()-189)&lt;&gt;0),BG168-(BF59+BF132),0)</f>
        <v>0</v>
      </c>
      <c r="BH205" s="75" cm="1">
        <f t="array" ref="BH205">IF(AND( BH$3=INDEX(CapexSalvageMonth,ROW()-189),INDEX(CapexSalvageMonth,ROW()-189)&lt;&gt;0),BH168-(BG59+BG132),0)</f>
        <v>0</v>
      </c>
      <c r="BI205" s="75" cm="1">
        <f t="array" ref="BI205">IF(AND( BI$3=INDEX(CapexSalvageMonth,ROW()-189),INDEX(CapexSalvageMonth,ROW()-189)&lt;&gt;0),BI168-(BH59+BH132),0)</f>
        <v>0</v>
      </c>
      <c r="BJ205" s="75" cm="1">
        <f t="array" ref="BJ205">IF(AND( BJ$3=INDEX(CapexSalvageMonth,ROW()-189),INDEX(CapexSalvageMonth,ROW()-189)&lt;&gt;0),BJ168-(BI59+BI132),0)</f>
        <v>0</v>
      </c>
      <c r="BK205" s="75" cm="1">
        <f t="array" ref="BK205">IF(AND( BK$3=INDEX(CapexSalvageMonth,ROW()-189),INDEX(CapexSalvageMonth,ROW()-189)&lt;&gt;0),BK168-(BJ59+BJ132),0)</f>
        <v>0</v>
      </c>
      <c r="BL205" s="75" cm="1">
        <f t="array" ref="BL205">IF(AND( BL$3=INDEX(CapexSalvageMonth,ROW()-189),INDEX(CapexSalvageMonth,ROW()-189)&lt;&gt;0),BL168-(BK59+BK132),0)</f>
        <v>0</v>
      </c>
      <c r="BM205" s="75" cm="1">
        <f t="array" ref="BM205">IF(AND( BM$3=INDEX(CapexSalvageMonth,ROW()-189),INDEX(CapexSalvageMonth,ROW()-189)&lt;&gt;0),BM168-(BL59+BL132),0)</f>
        <v>0</v>
      </c>
      <c r="BN205" s="75" cm="1">
        <f t="array" ref="BN205">IF(AND( BN$3=INDEX(CapexSalvageMonth,ROW()-189),INDEX(CapexSalvageMonth,ROW()-189)&lt;&gt;0),BN168-(BM59+BM132),0)</f>
        <v>0</v>
      </c>
      <c r="BO205" s="75" cm="1">
        <f t="array" ref="BO205">IF(AND( BO$3=INDEX(CapexSalvageMonth,ROW()-189),INDEX(CapexSalvageMonth,ROW()-189)&lt;&gt;0),BO168-(BN59+BN132),0)</f>
        <v>0</v>
      </c>
      <c r="BP205" s="75" cm="1">
        <f t="array" ref="BP205">IF(AND( BP$3=INDEX(CapexSalvageMonth,ROW()-189),INDEX(CapexSalvageMonth,ROW()-189)&lt;&gt;0),BP168-(BO59+BO132),0)</f>
        <v>0</v>
      </c>
      <c r="BQ205" s="75" cm="1">
        <f t="array" ref="BQ205">IF(AND( BQ$3=INDEX(CapexSalvageMonth,ROW()-189),INDEX(CapexSalvageMonth,ROW()-189)&lt;&gt;0),BQ168-(BP59+BP132),0)</f>
        <v>0</v>
      </c>
      <c r="BR205" s="76" cm="1">
        <f t="array" ref="BR205">IF(AND( BR$3=INDEX(CapexSalvageMonth,ROW()-189),INDEX(CapexSalvageMonth,ROW()-189)&lt;&gt;0),BR168-(BQ59+BQ132),0)</f>
        <v>0</v>
      </c>
    </row>
    <row r="206" spans="3:70" hidden="1" x14ac:dyDescent="0.25">
      <c r="C206" s="72">
        <f t="shared" si="96"/>
        <v>0</v>
      </c>
      <c r="E206" s="73">
        <f t="shared" si="91"/>
        <v>0</v>
      </c>
      <c r="F206" s="73">
        <f t="shared" si="92"/>
        <v>0</v>
      </c>
      <c r="G206" s="73">
        <f t="shared" si="93"/>
        <v>0</v>
      </c>
      <c r="H206" s="73">
        <f t="shared" si="94"/>
        <v>0</v>
      </c>
      <c r="I206" s="73">
        <f t="shared" si="95"/>
        <v>0</v>
      </c>
      <c r="K206" s="74" cm="1">
        <f t="array" ref="K206">IF(AND( K$3=INDEX(CapexSalvageMonth,ROW()-189),INDEX(CapexSalvageMonth,ROW()-189)&lt;&gt;0),K169-(J60+J133),0)</f>
        <v>0</v>
      </c>
      <c r="L206" s="75" cm="1">
        <f t="array" ref="L206">IF(AND( L$3=INDEX(CapexSalvageMonth,ROW()-189),INDEX(CapexSalvageMonth,ROW()-189)&lt;&gt;0),L169-(K60+K133),0)</f>
        <v>0</v>
      </c>
      <c r="M206" s="75" cm="1">
        <f t="array" ref="M206">IF(AND( M$3=INDEX(CapexSalvageMonth,ROW()-189),INDEX(CapexSalvageMonth,ROW()-189)&lt;&gt;0),M169-(L60+L133),0)</f>
        <v>0</v>
      </c>
      <c r="N206" s="75" cm="1">
        <f t="array" ref="N206">IF(AND( N$3=INDEX(CapexSalvageMonth,ROW()-189),INDEX(CapexSalvageMonth,ROW()-189)&lt;&gt;0),N169-(M60+M133),0)</f>
        <v>0</v>
      </c>
      <c r="O206" s="75" cm="1">
        <f t="array" ref="O206">IF(AND( O$3=INDEX(CapexSalvageMonth,ROW()-189),INDEX(CapexSalvageMonth,ROW()-189)&lt;&gt;0),O169-(N60+N133),0)</f>
        <v>0</v>
      </c>
      <c r="P206" s="75" cm="1">
        <f t="array" ref="P206">IF(AND( P$3=INDEX(CapexSalvageMonth,ROW()-189),INDEX(CapexSalvageMonth,ROW()-189)&lt;&gt;0),P169-(O60+O133),0)</f>
        <v>0</v>
      </c>
      <c r="Q206" s="75" cm="1">
        <f t="array" ref="Q206">IF(AND( Q$3=INDEX(CapexSalvageMonth,ROW()-189),INDEX(CapexSalvageMonth,ROW()-189)&lt;&gt;0),Q169-(P60+P133),0)</f>
        <v>0</v>
      </c>
      <c r="R206" s="75" cm="1">
        <f t="array" ref="R206">IF(AND( R$3=INDEX(CapexSalvageMonth,ROW()-189),INDEX(CapexSalvageMonth,ROW()-189)&lt;&gt;0),R169-(Q60+Q133),0)</f>
        <v>0</v>
      </c>
      <c r="S206" s="75" cm="1">
        <f t="array" ref="S206">IF(AND( S$3=INDEX(CapexSalvageMonth,ROW()-189),INDEX(CapexSalvageMonth,ROW()-189)&lt;&gt;0),S169-(R60+R133),0)</f>
        <v>0</v>
      </c>
      <c r="T206" s="75" cm="1">
        <f t="array" ref="T206">IF(AND( T$3=INDEX(CapexSalvageMonth,ROW()-189),INDEX(CapexSalvageMonth,ROW()-189)&lt;&gt;0),T169-(S60+S133),0)</f>
        <v>0</v>
      </c>
      <c r="U206" s="75" cm="1">
        <f t="array" ref="U206">IF(AND( U$3=INDEX(CapexSalvageMonth,ROW()-189),INDEX(CapexSalvageMonth,ROW()-189)&lt;&gt;0),U169-(T60+T133),0)</f>
        <v>0</v>
      </c>
      <c r="V206" s="76" cm="1">
        <f t="array" ref="V206">IF(AND( V$3=INDEX(CapexSalvageMonth,ROW()-189),INDEX(CapexSalvageMonth,ROW()-189)&lt;&gt;0),V169-(U60+U133),0)</f>
        <v>0</v>
      </c>
      <c r="W206" s="74" cm="1">
        <f t="array" ref="W206">IF(AND( W$3=INDEX(CapexSalvageMonth,ROW()-189),INDEX(CapexSalvageMonth,ROW()-189)&lt;&gt;0),W169-(V60+V133),0)</f>
        <v>0</v>
      </c>
      <c r="X206" s="75" cm="1">
        <f t="array" ref="X206">IF(AND( X$3=INDEX(CapexSalvageMonth,ROW()-189),INDEX(CapexSalvageMonth,ROW()-189)&lt;&gt;0),X169-(W60+W133),0)</f>
        <v>0</v>
      </c>
      <c r="Y206" s="75" cm="1">
        <f t="array" ref="Y206">IF(AND( Y$3=INDEX(CapexSalvageMonth,ROW()-189),INDEX(CapexSalvageMonth,ROW()-189)&lt;&gt;0),Y169-(X60+X133),0)</f>
        <v>0</v>
      </c>
      <c r="Z206" s="75" cm="1">
        <f t="array" ref="Z206">IF(AND( Z$3=INDEX(CapexSalvageMonth,ROW()-189),INDEX(CapexSalvageMonth,ROW()-189)&lt;&gt;0),Z169-(Y60+Y133),0)</f>
        <v>0</v>
      </c>
      <c r="AA206" s="75" cm="1">
        <f t="array" ref="AA206">IF(AND( AA$3=INDEX(CapexSalvageMonth,ROW()-189),INDEX(CapexSalvageMonth,ROW()-189)&lt;&gt;0),AA169-(Z60+Z133),0)</f>
        <v>0</v>
      </c>
      <c r="AB206" s="75" cm="1">
        <f t="array" ref="AB206">IF(AND( AB$3=INDEX(CapexSalvageMonth,ROW()-189),INDEX(CapexSalvageMonth,ROW()-189)&lt;&gt;0),AB169-(AA60+AA133),0)</f>
        <v>0</v>
      </c>
      <c r="AC206" s="75" cm="1">
        <f t="array" ref="AC206">IF(AND( AC$3=INDEX(CapexSalvageMonth,ROW()-189),INDEX(CapexSalvageMonth,ROW()-189)&lt;&gt;0),AC169-(AB60+AB133),0)</f>
        <v>0</v>
      </c>
      <c r="AD206" s="75" cm="1">
        <f t="array" ref="AD206">IF(AND( AD$3=INDEX(CapexSalvageMonth,ROW()-189),INDEX(CapexSalvageMonth,ROW()-189)&lt;&gt;0),AD169-(AC60+AC133),0)</f>
        <v>0</v>
      </c>
      <c r="AE206" s="75" cm="1">
        <f t="array" ref="AE206">IF(AND( AE$3=INDEX(CapexSalvageMonth,ROW()-189),INDEX(CapexSalvageMonth,ROW()-189)&lt;&gt;0),AE169-(AD60+AD133),0)</f>
        <v>0</v>
      </c>
      <c r="AF206" s="75" cm="1">
        <f t="array" ref="AF206">IF(AND( AF$3=INDEX(CapexSalvageMonth,ROW()-189),INDEX(CapexSalvageMonth,ROW()-189)&lt;&gt;0),AF169-(AE60+AE133),0)</f>
        <v>0</v>
      </c>
      <c r="AG206" s="75" cm="1">
        <f t="array" ref="AG206">IF(AND( AG$3=INDEX(CapexSalvageMonth,ROW()-189),INDEX(CapexSalvageMonth,ROW()-189)&lt;&gt;0),AG169-(AF60+AF133),0)</f>
        <v>0</v>
      </c>
      <c r="AH206" s="76" cm="1">
        <f t="array" ref="AH206">IF(AND( AH$3=INDEX(CapexSalvageMonth,ROW()-189),INDEX(CapexSalvageMonth,ROW()-189)&lt;&gt;0),AH169-(AG60+AG133),0)</f>
        <v>0</v>
      </c>
      <c r="AI206" s="74" cm="1">
        <f t="array" ref="AI206">IF(AND( AI$3=INDEX(CapexSalvageMonth,ROW()-189),INDEX(CapexSalvageMonth,ROW()-189)&lt;&gt;0),AI169-(AH60+AH133),0)</f>
        <v>0</v>
      </c>
      <c r="AJ206" s="75" cm="1">
        <f t="array" ref="AJ206">IF(AND( AJ$3=INDEX(CapexSalvageMonth,ROW()-189),INDEX(CapexSalvageMonth,ROW()-189)&lt;&gt;0),AJ169-(AI60+AI133),0)</f>
        <v>0</v>
      </c>
      <c r="AK206" s="75" cm="1">
        <f t="array" ref="AK206">IF(AND( AK$3=INDEX(CapexSalvageMonth,ROW()-189),INDEX(CapexSalvageMonth,ROW()-189)&lt;&gt;0),AK169-(AJ60+AJ133),0)</f>
        <v>0</v>
      </c>
      <c r="AL206" s="75" cm="1">
        <f t="array" ref="AL206">IF(AND( AL$3=INDEX(CapexSalvageMonth,ROW()-189),INDEX(CapexSalvageMonth,ROW()-189)&lt;&gt;0),AL169-(AK60+AK133),0)</f>
        <v>0</v>
      </c>
      <c r="AM206" s="75" cm="1">
        <f t="array" ref="AM206">IF(AND( AM$3=INDEX(CapexSalvageMonth,ROW()-189),INDEX(CapexSalvageMonth,ROW()-189)&lt;&gt;0),AM169-(AL60+AL133),0)</f>
        <v>0</v>
      </c>
      <c r="AN206" s="75" cm="1">
        <f t="array" ref="AN206">IF(AND( AN$3=INDEX(CapexSalvageMonth,ROW()-189),INDEX(CapexSalvageMonth,ROW()-189)&lt;&gt;0),AN169-(AM60+AM133),0)</f>
        <v>0</v>
      </c>
      <c r="AO206" s="75" cm="1">
        <f t="array" ref="AO206">IF(AND( AO$3=INDEX(CapexSalvageMonth,ROW()-189),INDEX(CapexSalvageMonth,ROW()-189)&lt;&gt;0),AO169-(AN60+AN133),0)</f>
        <v>0</v>
      </c>
      <c r="AP206" s="75" cm="1">
        <f t="array" ref="AP206">IF(AND( AP$3=INDEX(CapexSalvageMonth,ROW()-189),INDEX(CapexSalvageMonth,ROW()-189)&lt;&gt;0),AP169-(AO60+AO133),0)</f>
        <v>0</v>
      </c>
      <c r="AQ206" s="75" cm="1">
        <f t="array" ref="AQ206">IF(AND( AQ$3=INDEX(CapexSalvageMonth,ROW()-189),INDEX(CapexSalvageMonth,ROW()-189)&lt;&gt;0),AQ169-(AP60+AP133),0)</f>
        <v>0</v>
      </c>
      <c r="AR206" s="75" cm="1">
        <f t="array" ref="AR206">IF(AND( AR$3=INDEX(CapexSalvageMonth,ROW()-189),INDEX(CapexSalvageMonth,ROW()-189)&lt;&gt;0),AR169-(AQ60+AQ133),0)</f>
        <v>0</v>
      </c>
      <c r="AS206" s="75" cm="1">
        <f t="array" ref="AS206">IF(AND( AS$3=INDEX(CapexSalvageMonth,ROW()-189),INDEX(CapexSalvageMonth,ROW()-189)&lt;&gt;0),AS169-(AR60+AR133),0)</f>
        <v>0</v>
      </c>
      <c r="AT206" s="76" cm="1">
        <f t="array" ref="AT206">IF(AND( AT$3=INDEX(CapexSalvageMonth,ROW()-189),INDEX(CapexSalvageMonth,ROW()-189)&lt;&gt;0),AT169-(AS60+AS133),0)</f>
        <v>0</v>
      </c>
      <c r="AU206" s="74" cm="1">
        <f t="array" ref="AU206">IF(AND( AU$3=INDEX(CapexSalvageMonth,ROW()-189),INDEX(CapexSalvageMonth,ROW()-189)&lt;&gt;0),AU169-(AT60+AT133),0)</f>
        <v>0</v>
      </c>
      <c r="AV206" s="75" cm="1">
        <f t="array" ref="AV206">IF(AND( AV$3=INDEX(CapexSalvageMonth,ROW()-189),INDEX(CapexSalvageMonth,ROW()-189)&lt;&gt;0),AV169-(AU60+AU133),0)</f>
        <v>0</v>
      </c>
      <c r="AW206" s="75" cm="1">
        <f t="array" ref="AW206">IF(AND( AW$3=INDEX(CapexSalvageMonth,ROW()-189),INDEX(CapexSalvageMonth,ROW()-189)&lt;&gt;0),AW169-(AV60+AV133),0)</f>
        <v>0</v>
      </c>
      <c r="AX206" s="75" cm="1">
        <f t="array" ref="AX206">IF(AND( AX$3=INDEX(CapexSalvageMonth,ROW()-189),INDEX(CapexSalvageMonth,ROW()-189)&lt;&gt;0),AX169-(AW60+AW133),0)</f>
        <v>0</v>
      </c>
      <c r="AY206" s="75" cm="1">
        <f t="array" ref="AY206">IF(AND( AY$3=INDEX(CapexSalvageMonth,ROW()-189),INDEX(CapexSalvageMonth,ROW()-189)&lt;&gt;0),AY169-(AX60+AX133),0)</f>
        <v>0</v>
      </c>
      <c r="AZ206" s="75" cm="1">
        <f t="array" ref="AZ206">IF(AND( AZ$3=INDEX(CapexSalvageMonth,ROW()-189),INDEX(CapexSalvageMonth,ROW()-189)&lt;&gt;0),AZ169-(AY60+AY133),0)</f>
        <v>0</v>
      </c>
      <c r="BA206" s="75" cm="1">
        <f t="array" ref="BA206">IF(AND( BA$3=INDEX(CapexSalvageMonth,ROW()-189),INDEX(CapexSalvageMonth,ROW()-189)&lt;&gt;0),BA169-(AZ60+AZ133),0)</f>
        <v>0</v>
      </c>
      <c r="BB206" s="75" cm="1">
        <f t="array" ref="BB206">IF(AND( BB$3=INDEX(CapexSalvageMonth,ROW()-189),INDEX(CapexSalvageMonth,ROW()-189)&lt;&gt;0),BB169-(BA60+BA133),0)</f>
        <v>0</v>
      </c>
      <c r="BC206" s="75" cm="1">
        <f t="array" ref="BC206">IF(AND( BC$3=INDEX(CapexSalvageMonth,ROW()-189),INDEX(CapexSalvageMonth,ROW()-189)&lt;&gt;0),BC169-(BB60+BB133),0)</f>
        <v>0</v>
      </c>
      <c r="BD206" s="75" cm="1">
        <f t="array" ref="BD206">IF(AND( BD$3=INDEX(CapexSalvageMonth,ROW()-189),INDEX(CapexSalvageMonth,ROW()-189)&lt;&gt;0),BD169-(BC60+BC133),0)</f>
        <v>0</v>
      </c>
      <c r="BE206" s="75" cm="1">
        <f t="array" ref="BE206">IF(AND( BE$3=INDEX(CapexSalvageMonth,ROW()-189),INDEX(CapexSalvageMonth,ROW()-189)&lt;&gt;0),BE169-(BD60+BD133),0)</f>
        <v>0</v>
      </c>
      <c r="BF206" s="76" cm="1">
        <f t="array" ref="BF206">IF(AND( BF$3=INDEX(CapexSalvageMonth,ROW()-189),INDEX(CapexSalvageMonth,ROW()-189)&lt;&gt;0),BF169-(BE60+BE133),0)</f>
        <v>0</v>
      </c>
      <c r="BG206" s="74" cm="1">
        <f t="array" ref="BG206">IF(AND( BG$3=INDEX(CapexSalvageMonth,ROW()-189),INDEX(CapexSalvageMonth,ROW()-189)&lt;&gt;0),BG169-(BF60+BF133),0)</f>
        <v>0</v>
      </c>
      <c r="BH206" s="75" cm="1">
        <f t="array" ref="BH206">IF(AND( BH$3=INDEX(CapexSalvageMonth,ROW()-189),INDEX(CapexSalvageMonth,ROW()-189)&lt;&gt;0),BH169-(BG60+BG133),0)</f>
        <v>0</v>
      </c>
      <c r="BI206" s="75" cm="1">
        <f t="array" ref="BI206">IF(AND( BI$3=INDEX(CapexSalvageMonth,ROW()-189),INDEX(CapexSalvageMonth,ROW()-189)&lt;&gt;0),BI169-(BH60+BH133),0)</f>
        <v>0</v>
      </c>
      <c r="BJ206" s="75" cm="1">
        <f t="array" ref="BJ206">IF(AND( BJ$3=INDEX(CapexSalvageMonth,ROW()-189),INDEX(CapexSalvageMonth,ROW()-189)&lt;&gt;0),BJ169-(BI60+BI133),0)</f>
        <v>0</v>
      </c>
      <c r="BK206" s="75" cm="1">
        <f t="array" ref="BK206">IF(AND( BK$3=INDEX(CapexSalvageMonth,ROW()-189),INDEX(CapexSalvageMonth,ROW()-189)&lt;&gt;0),BK169-(BJ60+BJ133),0)</f>
        <v>0</v>
      </c>
      <c r="BL206" s="75" cm="1">
        <f t="array" ref="BL206">IF(AND( BL$3=INDEX(CapexSalvageMonth,ROW()-189),INDEX(CapexSalvageMonth,ROW()-189)&lt;&gt;0),BL169-(BK60+BK133),0)</f>
        <v>0</v>
      </c>
      <c r="BM206" s="75" cm="1">
        <f t="array" ref="BM206">IF(AND( BM$3=INDEX(CapexSalvageMonth,ROW()-189),INDEX(CapexSalvageMonth,ROW()-189)&lt;&gt;0),BM169-(BL60+BL133),0)</f>
        <v>0</v>
      </c>
      <c r="BN206" s="75" cm="1">
        <f t="array" ref="BN206">IF(AND( BN$3=INDEX(CapexSalvageMonth,ROW()-189),INDEX(CapexSalvageMonth,ROW()-189)&lt;&gt;0),BN169-(BM60+BM133),0)</f>
        <v>0</v>
      </c>
      <c r="BO206" s="75" cm="1">
        <f t="array" ref="BO206">IF(AND( BO$3=INDEX(CapexSalvageMonth,ROW()-189),INDEX(CapexSalvageMonth,ROW()-189)&lt;&gt;0),BO169-(BN60+BN133),0)</f>
        <v>0</v>
      </c>
      <c r="BP206" s="75" cm="1">
        <f t="array" ref="BP206">IF(AND( BP$3=INDEX(CapexSalvageMonth,ROW()-189),INDEX(CapexSalvageMonth,ROW()-189)&lt;&gt;0),BP169-(BO60+BO133),0)</f>
        <v>0</v>
      </c>
      <c r="BQ206" s="75" cm="1">
        <f t="array" ref="BQ206">IF(AND( BQ$3=INDEX(CapexSalvageMonth,ROW()-189),INDEX(CapexSalvageMonth,ROW()-189)&lt;&gt;0),BQ169-(BP60+BP133),0)</f>
        <v>0</v>
      </c>
      <c r="BR206" s="76" cm="1">
        <f t="array" ref="BR206">IF(AND( BR$3=INDEX(CapexSalvageMonth,ROW()-189),INDEX(CapexSalvageMonth,ROW()-189)&lt;&gt;0),BR169-(BQ60+BQ133),0)</f>
        <v>0</v>
      </c>
    </row>
    <row r="207" spans="3:70" hidden="1" x14ac:dyDescent="0.25">
      <c r="C207" s="72">
        <f t="shared" si="96"/>
        <v>0</v>
      </c>
      <c r="E207" s="73">
        <f t="shared" si="91"/>
        <v>0</v>
      </c>
      <c r="F207" s="73">
        <f t="shared" si="92"/>
        <v>0</v>
      </c>
      <c r="G207" s="73">
        <f t="shared" si="93"/>
        <v>0</v>
      </c>
      <c r="H207" s="73">
        <f t="shared" si="94"/>
        <v>0</v>
      </c>
      <c r="I207" s="73">
        <f t="shared" si="95"/>
        <v>0</v>
      </c>
      <c r="K207" s="74" cm="1">
        <f t="array" ref="K207">IF(AND( K$3=INDEX(CapexSalvageMonth,ROW()-189),INDEX(CapexSalvageMonth,ROW()-189)&lt;&gt;0),K170-(J61+J134),0)</f>
        <v>0</v>
      </c>
      <c r="L207" s="75" cm="1">
        <f t="array" ref="L207">IF(AND( L$3=INDEX(CapexSalvageMonth,ROW()-189),INDEX(CapexSalvageMonth,ROW()-189)&lt;&gt;0),L170-(K61+K134),0)</f>
        <v>0</v>
      </c>
      <c r="M207" s="75" cm="1">
        <f t="array" ref="M207">IF(AND( M$3=INDEX(CapexSalvageMonth,ROW()-189),INDEX(CapexSalvageMonth,ROW()-189)&lt;&gt;0),M170-(L61+L134),0)</f>
        <v>0</v>
      </c>
      <c r="N207" s="75" cm="1">
        <f t="array" ref="N207">IF(AND( N$3=INDEX(CapexSalvageMonth,ROW()-189),INDEX(CapexSalvageMonth,ROW()-189)&lt;&gt;0),N170-(M61+M134),0)</f>
        <v>0</v>
      </c>
      <c r="O207" s="75" cm="1">
        <f t="array" ref="O207">IF(AND( O$3=INDEX(CapexSalvageMonth,ROW()-189),INDEX(CapexSalvageMonth,ROW()-189)&lt;&gt;0),O170-(N61+N134),0)</f>
        <v>0</v>
      </c>
      <c r="P207" s="75" cm="1">
        <f t="array" ref="P207">IF(AND( P$3=INDEX(CapexSalvageMonth,ROW()-189),INDEX(CapexSalvageMonth,ROW()-189)&lt;&gt;0),P170-(O61+O134),0)</f>
        <v>0</v>
      </c>
      <c r="Q207" s="75" cm="1">
        <f t="array" ref="Q207">IF(AND( Q$3=INDEX(CapexSalvageMonth,ROW()-189),INDEX(CapexSalvageMonth,ROW()-189)&lt;&gt;0),Q170-(P61+P134),0)</f>
        <v>0</v>
      </c>
      <c r="R207" s="75" cm="1">
        <f t="array" ref="R207">IF(AND( R$3=INDEX(CapexSalvageMonth,ROW()-189),INDEX(CapexSalvageMonth,ROW()-189)&lt;&gt;0),R170-(Q61+Q134),0)</f>
        <v>0</v>
      </c>
      <c r="S207" s="75" cm="1">
        <f t="array" ref="S207">IF(AND( S$3=INDEX(CapexSalvageMonth,ROW()-189),INDEX(CapexSalvageMonth,ROW()-189)&lt;&gt;0),S170-(R61+R134),0)</f>
        <v>0</v>
      </c>
      <c r="T207" s="75" cm="1">
        <f t="array" ref="T207">IF(AND( T$3=INDEX(CapexSalvageMonth,ROW()-189),INDEX(CapexSalvageMonth,ROW()-189)&lt;&gt;0),T170-(S61+S134),0)</f>
        <v>0</v>
      </c>
      <c r="U207" s="75" cm="1">
        <f t="array" ref="U207">IF(AND( U$3=INDEX(CapexSalvageMonth,ROW()-189),INDEX(CapexSalvageMonth,ROW()-189)&lt;&gt;0),U170-(T61+T134),0)</f>
        <v>0</v>
      </c>
      <c r="V207" s="76" cm="1">
        <f t="array" ref="V207">IF(AND( V$3=INDEX(CapexSalvageMonth,ROW()-189),INDEX(CapexSalvageMonth,ROW()-189)&lt;&gt;0),V170-(U61+U134),0)</f>
        <v>0</v>
      </c>
      <c r="W207" s="74" cm="1">
        <f t="array" ref="W207">IF(AND( W$3=INDEX(CapexSalvageMonth,ROW()-189),INDEX(CapexSalvageMonth,ROW()-189)&lt;&gt;0),W170-(V61+V134),0)</f>
        <v>0</v>
      </c>
      <c r="X207" s="75" cm="1">
        <f t="array" ref="X207">IF(AND( X$3=INDEX(CapexSalvageMonth,ROW()-189),INDEX(CapexSalvageMonth,ROW()-189)&lt;&gt;0),X170-(W61+W134),0)</f>
        <v>0</v>
      </c>
      <c r="Y207" s="75" cm="1">
        <f t="array" ref="Y207">IF(AND( Y$3=INDEX(CapexSalvageMonth,ROW()-189),INDEX(CapexSalvageMonth,ROW()-189)&lt;&gt;0),Y170-(X61+X134),0)</f>
        <v>0</v>
      </c>
      <c r="Z207" s="75" cm="1">
        <f t="array" ref="Z207">IF(AND( Z$3=INDEX(CapexSalvageMonth,ROW()-189),INDEX(CapexSalvageMonth,ROW()-189)&lt;&gt;0),Z170-(Y61+Y134),0)</f>
        <v>0</v>
      </c>
      <c r="AA207" s="75" cm="1">
        <f t="array" ref="AA207">IF(AND( AA$3=INDEX(CapexSalvageMonth,ROW()-189),INDEX(CapexSalvageMonth,ROW()-189)&lt;&gt;0),AA170-(Z61+Z134),0)</f>
        <v>0</v>
      </c>
      <c r="AB207" s="75" cm="1">
        <f t="array" ref="AB207">IF(AND( AB$3=INDEX(CapexSalvageMonth,ROW()-189),INDEX(CapexSalvageMonth,ROW()-189)&lt;&gt;0),AB170-(AA61+AA134),0)</f>
        <v>0</v>
      </c>
      <c r="AC207" s="75" cm="1">
        <f t="array" ref="AC207">IF(AND( AC$3=INDEX(CapexSalvageMonth,ROW()-189),INDEX(CapexSalvageMonth,ROW()-189)&lt;&gt;0),AC170-(AB61+AB134),0)</f>
        <v>0</v>
      </c>
      <c r="AD207" s="75" cm="1">
        <f t="array" ref="AD207">IF(AND( AD$3=INDEX(CapexSalvageMonth,ROW()-189),INDEX(CapexSalvageMonth,ROW()-189)&lt;&gt;0),AD170-(AC61+AC134),0)</f>
        <v>0</v>
      </c>
      <c r="AE207" s="75" cm="1">
        <f t="array" ref="AE207">IF(AND( AE$3=INDEX(CapexSalvageMonth,ROW()-189),INDEX(CapexSalvageMonth,ROW()-189)&lt;&gt;0),AE170-(AD61+AD134),0)</f>
        <v>0</v>
      </c>
      <c r="AF207" s="75" cm="1">
        <f t="array" ref="AF207">IF(AND( AF$3=INDEX(CapexSalvageMonth,ROW()-189),INDEX(CapexSalvageMonth,ROW()-189)&lt;&gt;0),AF170-(AE61+AE134),0)</f>
        <v>0</v>
      </c>
      <c r="AG207" s="75" cm="1">
        <f t="array" ref="AG207">IF(AND( AG$3=INDEX(CapexSalvageMonth,ROW()-189),INDEX(CapexSalvageMonth,ROW()-189)&lt;&gt;0),AG170-(AF61+AF134),0)</f>
        <v>0</v>
      </c>
      <c r="AH207" s="76" cm="1">
        <f t="array" ref="AH207">IF(AND( AH$3=INDEX(CapexSalvageMonth,ROW()-189),INDEX(CapexSalvageMonth,ROW()-189)&lt;&gt;0),AH170-(AG61+AG134),0)</f>
        <v>0</v>
      </c>
      <c r="AI207" s="74" cm="1">
        <f t="array" ref="AI207">IF(AND( AI$3=INDEX(CapexSalvageMonth,ROW()-189),INDEX(CapexSalvageMonth,ROW()-189)&lt;&gt;0),AI170-(AH61+AH134),0)</f>
        <v>0</v>
      </c>
      <c r="AJ207" s="75" cm="1">
        <f t="array" ref="AJ207">IF(AND( AJ$3=INDEX(CapexSalvageMonth,ROW()-189),INDEX(CapexSalvageMonth,ROW()-189)&lt;&gt;0),AJ170-(AI61+AI134),0)</f>
        <v>0</v>
      </c>
      <c r="AK207" s="75" cm="1">
        <f t="array" ref="AK207">IF(AND( AK$3=INDEX(CapexSalvageMonth,ROW()-189),INDEX(CapexSalvageMonth,ROW()-189)&lt;&gt;0),AK170-(AJ61+AJ134),0)</f>
        <v>0</v>
      </c>
      <c r="AL207" s="75" cm="1">
        <f t="array" ref="AL207">IF(AND( AL$3=INDEX(CapexSalvageMonth,ROW()-189),INDEX(CapexSalvageMonth,ROW()-189)&lt;&gt;0),AL170-(AK61+AK134),0)</f>
        <v>0</v>
      </c>
      <c r="AM207" s="75" cm="1">
        <f t="array" ref="AM207">IF(AND( AM$3=INDEX(CapexSalvageMonth,ROW()-189),INDEX(CapexSalvageMonth,ROW()-189)&lt;&gt;0),AM170-(AL61+AL134),0)</f>
        <v>0</v>
      </c>
      <c r="AN207" s="75" cm="1">
        <f t="array" ref="AN207">IF(AND( AN$3=INDEX(CapexSalvageMonth,ROW()-189),INDEX(CapexSalvageMonth,ROW()-189)&lt;&gt;0),AN170-(AM61+AM134),0)</f>
        <v>0</v>
      </c>
      <c r="AO207" s="75" cm="1">
        <f t="array" ref="AO207">IF(AND( AO$3=INDEX(CapexSalvageMonth,ROW()-189),INDEX(CapexSalvageMonth,ROW()-189)&lt;&gt;0),AO170-(AN61+AN134),0)</f>
        <v>0</v>
      </c>
      <c r="AP207" s="75" cm="1">
        <f t="array" ref="AP207">IF(AND( AP$3=INDEX(CapexSalvageMonth,ROW()-189),INDEX(CapexSalvageMonth,ROW()-189)&lt;&gt;0),AP170-(AO61+AO134),0)</f>
        <v>0</v>
      </c>
      <c r="AQ207" s="75" cm="1">
        <f t="array" ref="AQ207">IF(AND( AQ$3=INDEX(CapexSalvageMonth,ROW()-189),INDEX(CapexSalvageMonth,ROW()-189)&lt;&gt;0),AQ170-(AP61+AP134),0)</f>
        <v>0</v>
      </c>
      <c r="AR207" s="75" cm="1">
        <f t="array" ref="AR207">IF(AND( AR$3=INDEX(CapexSalvageMonth,ROW()-189),INDEX(CapexSalvageMonth,ROW()-189)&lt;&gt;0),AR170-(AQ61+AQ134),0)</f>
        <v>0</v>
      </c>
      <c r="AS207" s="75" cm="1">
        <f t="array" ref="AS207">IF(AND( AS$3=INDEX(CapexSalvageMonth,ROW()-189),INDEX(CapexSalvageMonth,ROW()-189)&lt;&gt;0),AS170-(AR61+AR134),0)</f>
        <v>0</v>
      </c>
      <c r="AT207" s="76" cm="1">
        <f t="array" ref="AT207">IF(AND( AT$3=INDEX(CapexSalvageMonth,ROW()-189),INDEX(CapexSalvageMonth,ROW()-189)&lt;&gt;0),AT170-(AS61+AS134),0)</f>
        <v>0</v>
      </c>
      <c r="AU207" s="74" cm="1">
        <f t="array" ref="AU207">IF(AND( AU$3=INDEX(CapexSalvageMonth,ROW()-189),INDEX(CapexSalvageMonth,ROW()-189)&lt;&gt;0),AU170-(AT61+AT134),0)</f>
        <v>0</v>
      </c>
      <c r="AV207" s="75" cm="1">
        <f t="array" ref="AV207">IF(AND( AV$3=INDEX(CapexSalvageMonth,ROW()-189),INDEX(CapexSalvageMonth,ROW()-189)&lt;&gt;0),AV170-(AU61+AU134),0)</f>
        <v>0</v>
      </c>
      <c r="AW207" s="75" cm="1">
        <f t="array" ref="AW207">IF(AND( AW$3=INDEX(CapexSalvageMonth,ROW()-189),INDEX(CapexSalvageMonth,ROW()-189)&lt;&gt;0),AW170-(AV61+AV134),0)</f>
        <v>0</v>
      </c>
      <c r="AX207" s="75" cm="1">
        <f t="array" ref="AX207">IF(AND( AX$3=INDEX(CapexSalvageMonth,ROW()-189),INDEX(CapexSalvageMonth,ROW()-189)&lt;&gt;0),AX170-(AW61+AW134),0)</f>
        <v>0</v>
      </c>
      <c r="AY207" s="75" cm="1">
        <f t="array" ref="AY207">IF(AND( AY$3=INDEX(CapexSalvageMonth,ROW()-189),INDEX(CapexSalvageMonth,ROW()-189)&lt;&gt;0),AY170-(AX61+AX134),0)</f>
        <v>0</v>
      </c>
      <c r="AZ207" s="75" cm="1">
        <f t="array" ref="AZ207">IF(AND( AZ$3=INDEX(CapexSalvageMonth,ROW()-189),INDEX(CapexSalvageMonth,ROW()-189)&lt;&gt;0),AZ170-(AY61+AY134),0)</f>
        <v>0</v>
      </c>
      <c r="BA207" s="75" cm="1">
        <f t="array" ref="BA207">IF(AND( BA$3=INDEX(CapexSalvageMonth,ROW()-189),INDEX(CapexSalvageMonth,ROW()-189)&lt;&gt;0),BA170-(AZ61+AZ134),0)</f>
        <v>0</v>
      </c>
      <c r="BB207" s="75" cm="1">
        <f t="array" ref="BB207">IF(AND( BB$3=INDEX(CapexSalvageMonth,ROW()-189),INDEX(CapexSalvageMonth,ROW()-189)&lt;&gt;0),BB170-(BA61+BA134),0)</f>
        <v>0</v>
      </c>
      <c r="BC207" s="75" cm="1">
        <f t="array" ref="BC207">IF(AND( BC$3=INDEX(CapexSalvageMonth,ROW()-189),INDEX(CapexSalvageMonth,ROW()-189)&lt;&gt;0),BC170-(BB61+BB134),0)</f>
        <v>0</v>
      </c>
      <c r="BD207" s="75" cm="1">
        <f t="array" ref="BD207">IF(AND( BD$3=INDEX(CapexSalvageMonth,ROW()-189),INDEX(CapexSalvageMonth,ROW()-189)&lt;&gt;0),BD170-(BC61+BC134),0)</f>
        <v>0</v>
      </c>
      <c r="BE207" s="75" cm="1">
        <f t="array" ref="BE207">IF(AND( BE$3=INDEX(CapexSalvageMonth,ROW()-189),INDEX(CapexSalvageMonth,ROW()-189)&lt;&gt;0),BE170-(BD61+BD134),0)</f>
        <v>0</v>
      </c>
      <c r="BF207" s="76" cm="1">
        <f t="array" ref="BF207">IF(AND( BF$3=INDEX(CapexSalvageMonth,ROW()-189),INDEX(CapexSalvageMonth,ROW()-189)&lt;&gt;0),BF170-(BE61+BE134),0)</f>
        <v>0</v>
      </c>
      <c r="BG207" s="74" cm="1">
        <f t="array" ref="BG207">IF(AND( BG$3=INDEX(CapexSalvageMonth,ROW()-189),INDEX(CapexSalvageMonth,ROW()-189)&lt;&gt;0),BG170-(BF61+BF134),0)</f>
        <v>0</v>
      </c>
      <c r="BH207" s="75" cm="1">
        <f t="array" ref="BH207">IF(AND( BH$3=INDEX(CapexSalvageMonth,ROW()-189),INDEX(CapexSalvageMonth,ROW()-189)&lt;&gt;0),BH170-(BG61+BG134),0)</f>
        <v>0</v>
      </c>
      <c r="BI207" s="75" cm="1">
        <f t="array" ref="BI207">IF(AND( BI$3=INDEX(CapexSalvageMonth,ROW()-189),INDEX(CapexSalvageMonth,ROW()-189)&lt;&gt;0),BI170-(BH61+BH134),0)</f>
        <v>0</v>
      </c>
      <c r="BJ207" s="75" cm="1">
        <f t="array" ref="BJ207">IF(AND( BJ$3=INDEX(CapexSalvageMonth,ROW()-189),INDEX(CapexSalvageMonth,ROW()-189)&lt;&gt;0),BJ170-(BI61+BI134),0)</f>
        <v>0</v>
      </c>
      <c r="BK207" s="75" cm="1">
        <f t="array" ref="BK207">IF(AND( BK$3=INDEX(CapexSalvageMonth,ROW()-189),INDEX(CapexSalvageMonth,ROW()-189)&lt;&gt;0),BK170-(BJ61+BJ134),0)</f>
        <v>0</v>
      </c>
      <c r="BL207" s="75" cm="1">
        <f t="array" ref="BL207">IF(AND( BL$3=INDEX(CapexSalvageMonth,ROW()-189),INDEX(CapexSalvageMonth,ROW()-189)&lt;&gt;0),BL170-(BK61+BK134),0)</f>
        <v>0</v>
      </c>
      <c r="BM207" s="75" cm="1">
        <f t="array" ref="BM207">IF(AND( BM$3=INDEX(CapexSalvageMonth,ROW()-189),INDEX(CapexSalvageMonth,ROW()-189)&lt;&gt;0),BM170-(BL61+BL134),0)</f>
        <v>0</v>
      </c>
      <c r="BN207" s="75" cm="1">
        <f t="array" ref="BN207">IF(AND( BN$3=INDEX(CapexSalvageMonth,ROW()-189),INDEX(CapexSalvageMonth,ROW()-189)&lt;&gt;0),BN170-(BM61+BM134),0)</f>
        <v>0</v>
      </c>
      <c r="BO207" s="75" cm="1">
        <f t="array" ref="BO207">IF(AND( BO$3=INDEX(CapexSalvageMonth,ROW()-189),INDEX(CapexSalvageMonth,ROW()-189)&lt;&gt;0),BO170-(BN61+BN134),0)</f>
        <v>0</v>
      </c>
      <c r="BP207" s="75" cm="1">
        <f t="array" ref="BP207">IF(AND( BP$3=INDEX(CapexSalvageMonth,ROW()-189),INDEX(CapexSalvageMonth,ROW()-189)&lt;&gt;0),BP170-(BO61+BO134),0)</f>
        <v>0</v>
      </c>
      <c r="BQ207" s="75" cm="1">
        <f t="array" ref="BQ207">IF(AND( BQ$3=INDEX(CapexSalvageMonth,ROW()-189),INDEX(CapexSalvageMonth,ROW()-189)&lt;&gt;0),BQ170-(BP61+BP134),0)</f>
        <v>0</v>
      </c>
      <c r="BR207" s="76" cm="1">
        <f t="array" ref="BR207">IF(AND( BR$3=INDEX(CapexSalvageMonth,ROW()-189),INDEX(CapexSalvageMonth,ROW()-189)&lt;&gt;0),BR170-(BQ61+BQ134),0)</f>
        <v>0</v>
      </c>
    </row>
    <row r="208" spans="3:70" hidden="1" x14ac:dyDescent="0.25">
      <c r="C208" s="72">
        <f t="shared" si="96"/>
        <v>0</v>
      </c>
      <c r="E208" s="73">
        <f t="shared" si="91"/>
        <v>0</v>
      </c>
      <c r="F208" s="73">
        <f t="shared" si="92"/>
        <v>0</v>
      </c>
      <c r="G208" s="73">
        <f t="shared" si="93"/>
        <v>0</v>
      </c>
      <c r="H208" s="73">
        <f t="shared" si="94"/>
        <v>0</v>
      </c>
      <c r="I208" s="73">
        <f t="shared" si="95"/>
        <v>0</v>
      </c>
      <c r="K208" s="74" cm="1">
        <f t="array" ref="K208">IF(AND( K$3=INDEX(CapexSalvageMonth,ROW()-189),INDEX(CapexSalvageMonth,ROW()-189)&lt;&gt;0),K171-(J62+J135),0)</f>
        <v>0</v>
      </c>
      <c r="L208" s="75" cm="1">
        <f t="array" ref="L208">IF(AND( L$3=INDEX(CapexSalvageMonth,ROW()-189),INDEX(CapexSalvageMonth,ROW()-189)&lt;&gt;0),L171-(K62+K135),0)</f>
        <v>0</v>
      </c>
      <c r="M208" s="75" cm="1">
        <f t="array" ref="M208">IF(AND( M$3=INDEX(CapexSalvageMonth,ROW()-189),INDEX(CapexSalvageMonth,ROW()-189)&lt;&gt;0),M171-(L62+L135),0)</f>
        <v>0</v>
      </c>
      <c r="N208" s="75" cm="1">
        <f t="array" ref="N208">IF(AND( N$3=INDEX(CapexSalvageMonth,ROW()-189),INDEX(CapexSalvageMonth,ROW()-189)&lt;&gt;0),N171-(M62+M135),0)</f>
        <v>0</v>
      </c>
      <c r="O208" s="75" cm="1">
        <f t="array" ref="O208">IF(AND( O$3=INDEX(CapexSalvageMonth,ROW()-189),INDEX(CapexSalvageMonth,ROW()-189)&lt;&gt;0),O171-(N62+N135),0)</f>
        <v>0</v>
      </c>
      <c r="P208" s="75" cm="1">
        <f t="array" ref="P208">IF(AND( P$3=INDEX(CapexSalvageMonth,ROW()-189),INDEX(CapexSalvageMonth,ROW()-189)&lt;&gt;0),P171-(O62+O135),0)</f>
        <v>0</v>
      </c>
      <c r="Q208" s="75" cm="1">
        <f t="array" ref="Q208">IF(AND( Q$3=INDEX(CapexSalvageMonth,ROW()-189),INDEX(CapexSalvageMonth,ROW()-189)&lt;&gt;0),Q171-(P62+P135),0)</f>
        <v>0</v>
      </c>
      <c r="R208" s="75" cm="1">
        <f t="array" ref="R208">IF(AND( R$3=INDEX(CapexSalvageMonth,ROW()-189),INDEX(CapexSalvageMonth,ROW()-189)&lt;&gt;0),R171-(Q62+Q135),0)</f>
        <v>0</v>
      </c>
      <c r="S208" s="75" cm="1">
        <f t="array" ref="S208">IF(AND( S$3=INDEX(CapexSalvageMonth,ROW()-189),INDEX(CapexSalvageMonth,ROW()-189)&lt;&gt;0),S171-(R62+R135),0)</f>
        <v>0</v>
      </c>
      <c r="T208" s="75" cm="1">
        <f t="array" ref="T208">IF(AND( T$3=INDEX(CapexSalvageMonth,ROW()-189),INDEX(CapexSalvageMonth,ROW()-189)&lt;&gt;0),T171-(S62+S135),0)</f>
        <v>0</v>
      </c>
      <c r="U208" s="75" cm="1">
        <f t="array" ref="U208">IF(AND( U$3=INDEX(CapexSalvageMonth,ROW()-189),INDEX(CapexSalvageMonth,ROW()-189)&lt;&gt;0),U171-(T62+T135),0)</f>
        <v>0</v>
      </c>
      <c r="V208" s="76" cm="1">
        <f t="array" ref="V208">IF(AND( V$3=INDEX(CapexSalvageMonth,ROW()-189),INDEX(CapexSalvageMonth,ROW()-189)&lt;&gt;0),V171-(U62+U135),0)</f>
        <v>0</v>
      </c>
      <c r="W208" s="74" cm="1">
        <f t="array" ref="W208">IF(AND( W$3=INDEX(CapexSalvageMonth,ROW()-189),INDEX(CapexSalvageMonth,ROW()-189)&lt;&gt;0),W171-(V62+V135),0)</f>
        <v>0</v>
      </c>
      <c r="X208" s="75" cm="1">
        <f t="array" ref="X208">IF(AND( X$3=INDEX(CapexSalvageMonth,ROW()-189),INDEX(CapexSalvageMonth,ROW()-189)&lt;&gt;0),X171-(W62+W135),0)</f>
        <v>0</v>
      </c>
      <c r="Y208" s="75" cm="1">
        <f t="array" ref="Y208">IF(AND( Y$3=INDEX(CapexSalvageMonth,ROW()-189),INDEX(CapexSalvageMonth,ROW()-189)&lt;&gt;0),Y171-(X62+X135),0)</f>
        <v>0</v>
      </c>
      <c r="Z208" s="75" cm="1">
        <f t="array" ref="Z208">IF(AND( Z$3=INDEX(CapexSalvageMonth,ROW()-189),INDEX(CapexSalvageMonth,ROW()-189)&lt;&gt;0),Z171-(Y62+Y135),0)</f>
        <v>0</v>
      </c>
      <c r="AA208" s="75" cm="1">
        <f t="array" ref="AA208">IF(AND( AA$3=INDEX(CapexSalvageMonth,ROW()-189),INDEX(CapexSalvageMonth,ROW()-189)&lt;&gt;0),AA171-(Z62+Z135),0)</f>
        <v>0</v>
      </c>
      <c r="AB208" s="75" cm="1">
        <f t="array" ref="AB208">IF(AND( AB$3=INDEX(CapexSalvageMonth,ROW()-189),INDEX(CapexSalvageMonth,ROW()-189)&lt;&gt;0),AB171-(AA62+AA135),0)</f>
        <v>0</v>
      </c>
      <c r="AC208" s="75" cm="1">
        <f t="array" ref="AC208">IF(AND( AC$3=INDEX(CapexSalvageMonth,ROW()-189),INDEX(CapexSalvageMonth,ROW()-189)&lt;&gt;0),AC171-(AB62+AB135),0)</f>
        <v>0</v>
      </c>
      <c r="AD208" s="75" cm="1">
        <f t="array" ref="AD208">IF(AND( AD$3=INDEX(CapexSalvageMonth,ROW()-189),INDEX(CapexSalvageMonth,ROW()-189)&lt;&gt;0),AD171-(AC62+AC135),0)</f>
        <v>0</v>
      </c>
      <c r="AE208" s="75" cm="1">
        <f t="array" ref="AE208">IF(AND( AE$3=INDEX(CapexSalvageMonth,ROW()-189),INDEX(CapexSalvageMonth,ROW()-189)&lt;&gt;0),AE171-(AD62+AD135),0)</f>
        <v>0</v>
      </c>
      <c r="AF208" s="75" cm="1">
        <f t="array" ref="AF208">IF(AND( AF$3=INDEX(CapexSalvageMonth,ROW()-189),INDEX(CapexSalvageMonth,ROW()-189)&lt;&gt;0),AF171-(AE62+AE135),0)</f>
        <v>0</v>
      </c>
      <c r="AG208" s="75" cm="1">
        <f t="array" ref="AG208">IF(AND( AG$3=INDEX(CapexSalvageMonth,ROW()-189),INDEX(CapexSalvageMonth,ROW()-189)&lt;&gt;0),AG171-(AF62+AF135),0)</f>
        <v>0</v>
      </c>
      <c r="AH208" s="76" cm="1">
        <f t="array" ref="AH208">IF(AND( AH$3=INDEX(CapexSalvageMonth,ROW()-189),INDEX(CapexSalvageMonth,ROW()-189)&lt;&gt;0),AH171-(AG62+AG135),0)</f>
        <v>0</v>
      </c>
      <c r="AI208" s="74" cm="1">
        <f t="array" ref="AI208">IF(AND( AI$3=INDEX(CapexSalvageMonth,ROW()-189),INDEX(CapexSalvageMonth,ROW()-189)&lt;&gt;0),AI171-(AH62+AH135),0)</f>
        <v>0</v>
      </c>
      <c r="AJ208" s="75" cm="1">
        <f t="array" ref="AJ208">IF(AND( AJ$3=INDEX(CapexSalvageMonth,ROW()-189),INDEX(CapexSalvageMonth,ROW()-189)&lt;&gt;0),AJ171-(AI62+AI135),0)</f>
        <v>0</v>
      </c>
      <c r="AK208" s="75" cm="1">
        <f t="array" ref="AK208">IF(AND( AK$3=INDEX(CapexSalvageMonth,ROW()-189),INDEX(CapexSalvageMonth,ROW()-189)&lt;&gt;0),AK171-(AJ62+AJ135),0)</f>
        <v>0</v>
      </c>
      <c r="AL208" s="75" cm="1">
        <f t="array" ref="AL208">IF(AND( AL$3=INDEX(CapexSalvageMonth,ROW()-189),INDEX(CapexSalvageMonth,ROW()-189)&lt;&gt;0),AL171-(AK62+AK135),0)</f>
        <v>0</v>
      </c>
      <c r="AM208" s="75" cm="1">
        <f t="array" ref="AM208">IF(AND( AM$3=INDEX(CapexSalvageMonth,ROW()-189),INDEX(CapexSalvageMonth,ROW()-189)&lt;&gt;0),AM171-(AL62+AL135),0)</f>
        <v>0</v>
      </c>
      <c r="AN208" s="75" cm="1">
        <f t="array" ref="AN208">IF(AND( AN$3=INDEX(CapexSalvageMonth,ROW()-189),INDEX(CapexSalvageMonth,ROW()-189)&lt;&gt;0),AN171-(AM62+AM135),0)</f>
        <v>0</v>
      </c>
      <c r="AO208" s="75" cm="1">
        <f t="array" ref="AO208">IF(AND( AO$3=INDEX(CapexSalvageMonth,ROW()-189),INDEX(CapexSalvageMonth,ROW()-189)&lt;&gt;0),AO171-(AN62+AN135),0)</f>
        <v>0</v>
      </c>
      <c r="AP208" s="75" cm="1">
        <f t="array" ref="AP208">IF(AND( AP$3=INDEX(CapexSalvageMonth,ROW()-189),INDEX(CapexSalvageMonth,ROW()-189)&lt;&gt;0),AP171-(AO62+AO135),0)</f>
        <v>0</v>
      </c>
      <c r="AQ208" s="75" cm="1">
        <f t="array" ref="AQ208">IF(AND( AQ$3=INDEX(CapexSalvageMonth,ROW()-189),INDEX(CapexSalvageMonth,ROW()-189)&lt;&gt;0),AQ171-(AP62+AP135),0)</f>
        <v>0</v>
      </c>
      <c r="AR208" s="75" cm="1">
        <f t="array" ref="AR208">IF(AND( AR$3=INDEX(CapexSalvageMonth,ROW()-189),INDEX(CapexSalvageMonth,ROW()-189)&lt;&gt;0),AR171-(AQ62+AQ135),0)</f>
        <v>0</v>
      </c>
      <c r="AS208" s="75" cm="1">
        <f t="array" ref="AS208">IF(AND( AS$3=INDEX(CapexSalvageMonth,ROW()-189),INDEX(CapexSalvageMonth,ROW()-189)&lt;&gt;0),AS171-(AR62+AR135),0)</f>
        <v>0</v>
      </c>
      <c r="AT208" s="76" cm="1">
        <f t="array" ref="AT208">IF(AND( AT$3=INDEX(CapexSalvageMonth,ROW()-189),INDEX(CapexSalvageMonth,ROW()-189)&lt;&gt;0),AT171-(AS62+AS135),0)</f>
        <v>0</v>
      </c>
      <c r="AU208" s="74" cm="1">
        <f t="array" ref="AU208">IF(AND( AU$3=INDEX(CapexSalvageMonth,ROW()-189),INDEX(CapexSalvageMonth,ROW()-189)&lt;&gt;0),AU171-(AT62+AT135),0)</f>
        <v>0</v>
      </c>
      <c r="AV208" s="75" cm="1">
        <f t="array" ref="AV208">IF(AND( AV$3=INDEX(CapexSalvageMonth,ROW()-189),INDEX(CapexSalvageMonth,ROW()-189)&lt;&gt;0),AV171-(AU62+AU135),0)</f>
        <v>0</v>
      </c>
      <c r="AW208" s="75" cm="1">
        <f t="array" ref="AW208">IF(AND( AW$3=INDEX(CapexSalvageMonth,ROW()-189),INDEX(CapexSalvageMonth,ROW()-189)&lt;&gt;0),AW171-(AV62+AV135),0)</f>
        <v>0</v>
      </c>
      <c r="AX208" s="75" cm="1">
        <f t="array" ref="AX208">IF(AND( AX$3=INDEX(CapexSalvageMonth,ROW()-189),INDEX(CapexSalvageMonth,ROW()-189)&lt;&gt;0),AX171-(AW62+AW135),0)</f>
        <v>0</v>
      </c>
      <c r="AY208" s="75" cm="1">
        <f t="array" ref="AY208">IF(AND( AY$3=INDEX(CapexSalvageMonth,ROW()-189),INDEX(CapexSalvageMonth,ROW()-189)&lt;&gt;0),AY171-(AX62+AX135),0)</f>
        <v>0</v>
      </c>
      <c r="AZ208" s="75" cm="1">
        <f t="array" ref="AZ208">IF(AND( AZ$3=INDEX(CapexSalvageMonth,ROW()-189),INDEX(CapexSalvageMonth,ROW()-189)&lt;&gt;0),AZ171-(AY62+AY135),0)</f>
        <v>0</v>
      </c>
      <c r="BA208" s="75" cm="1">
        <f t="array" ref="BA208">IF(AND( BA$3=INDEX(CapexSalvageMonth,ROW()-189),INDEX(CapexSalvageMonth,ROW()-189)&lt;&gt;0),BA171-(AZ62+AZ135),0)</f>
        <v>0</v>
      </c>
      <c r="BB208" s="75" cm="1">
        <f t="array" ref="BB208">IF(AND( BB$3=INDEX(CapexSalvageMonth,ROW()-189),INDEX(CapexSalvageMonth,ROW()-189)&lt;&gt;0),BB171-(BA62+BA135),0)</f>
        <v>0</v>
      </c>
      <c r="BC208" s="75" cm="1">
        <f t="array" ref="BC208">IF(AND( BC$3=INDEX(CapexSalvageMonth,ROW()-189),INDEX(CapexSalvageMonth,ROW()-189)&lt;&gt;0),BC171-(BB62+BB135),0)</f>
        <v>0</v>
      </c>
      <c r="BD208" s="75" cm="1">
        <f t="array" ref="BD208">IF(AND( BD$3=INDEX(CapexSalvageMonth,ROW()-189),INDEX(CapexSalvageMonth,ROW()-189)&lt;&gt;0),BD171-(BC62+BC135),0)</f>
        <v>0</v>
      </c>
      <c r="BE208" s="75" cm="1">
        <f t="array" ref="BE208">IF(AND( BE$3=INDEX(CapexSalvageMonth,ROW()-189),INDEX(CapexSalvageMonth,ROW()-189)&lt;&gt;0),BE171-(BD62+BD135),0)</f>
        <v>0</v>
      </c>
      <c r="BF208" s="76" cm="1">
        <f t="array" ref="BF208">IF(AND( BF$3=INDEX(CapexSalvageMonth,ROW()-189),INDEX(CapexSalvageMonth,ROW()-189)&lt;&gt;0),BF171-(BE62+BE135),0)</f>
        <v>0</v>
      </c>
      <c r="BG208" s="74" cm="1">
        <f t="array" ref="BG208">IF(AND( BG$3=INDEX(CapexSalvageMonth,ROW()-189),INDEX(CapexSalvageMonth,ROW()-189)&lt;&gt;0),BG171-(BF62+BF135),0)</f>
        <v>0</v>
      </c>
      <c r="BH208" s="75" cm="1">
        <f t="array" ref="BH208">IF(AND( BH$3=INDEX(CapexSalvageMonth,ROW()-189),INDEX(CapexSalvageMonth,ROW()-189)&lt;&gt;0),BH171-(BG62+BG135),0)</f>
        <v>0</v>
      </c>
      <c r="BI208" s="75" cm="1">
        <f t="array" ref="BI208">IF(AND( BI$3=INDEX(CapexSalvageMonth,ROW()-189),INDEX(CapexSalvageMonth,ROW()-189)&lt;&gt;0),BI171-(BH62+BH135),0)</f>
        <v>0</v>
      </c>
      <c r="BJ208" s="75" cm="1">
        <f t="array" ref="BJ208">IF(AND( BJ$3=INDEX(CapexSalvageMonth,ROW()-189),INDEX(CapexSalvageMonth,ROW()-189)&lt;&gt;0),BJ171-(BI62+BI135),0)</f>
        <v>0</v>
      </c>
      <c r="BK208" s="75" cm="1">
        <f t="array" ref="BK208">IF(AND( BK$3=INDEX(CapexSalvageMonth,ROW()-189),INDEX(CapexSalvageMonth,ROW()-189)&lt;&gt;0),BK171-(BJ62+BJ135),0)</f>
        <v>0</v>
      </c>
      <c r="BL208" s="75" cm="1">
        <f t="array" ref="BL208">IF(AND( BL$3=INDEX(CapexSalvageMonth,ROW()-189),INDEX(CapexSalvageMonth,ROW()-189)&lt;&gt;0),BL171-(BK62+BK135),0)</f>
        <v>0</v>
      </c>
      <c r="BM208" s="75" cm="1">
        <f t="array" ref="BM208">IF(AND( BM$3=INDEX(CapexSalvageMonth,ROW()-189),INDEX(CapexSalvageMonth,ROW()-189)&lt;&gt;0),BM171-(BL62+BL135),0)</f>
        <v>0</v>
      </c>
      <c r="BN208" s="75" cm="1">
        <f t="array" ref="BN208">IF(AND( BN$3=INDEX(CapexSalvageMonth,ROW()-189),INDEX(CapexSalvageMonth,ROW()-189)&lt;&gt;0),BN171-(BM62+BM135),0)</f>
        <v>0</v>
      </c>
      <c r="BO208" s="75" cm="1">
        <f t="array" ref="BO208">IF(AND( BO$3=INDEX(CapexSalvageMonth,ROW()-189),INDEX(CapexSalvageMonth,ROW()-189)&lt;&gt;0),BO171-(BN62+BN135),0)</f>
        <v>0</v>
      </c>
      <c r="BP208" s="75" cm="1">
        <f t="array" ref="BP208">IF(AND( BP$3=INDEX(CapexSalvageMonth,ROW()-189),INDEX(CapexSalvageMonth,ROW()-189)&lt;&gt;0),BP171-(BO62+BO135),0)</f>
        <v>0</v>
      </c>
      <c r="BQ208" s="75" cm="1">
        <f t="array" ref="BQ208">IF(AND( BQ$3=INDEX(CapexSalvageMonth,ROW()-189),INDEX(CapexSalvageMonth,ROW()-189)&lt;&gt;0),BQ171-(BP62+BP135),0)</f>
        <v>0</v>
      </c>
      <c r="BR208" s="76" cm="1">
        <f t="array" ref="BR208">IF(AND( BR$3=INDEX(CapexSalvageMonth,ROW()-189),INDEX(CapexSalvageMonth,ROW()-189)&lt;&gt;0),BR171-(BQ62+BQ135),0)</f>
        <v>0</v>
      </c>
    </row>
    <row r="209" spans="1:70" hidden="1" x14ac:dyDescent="0.25">
      <c r="C209" s="72">
        <f t="shared" si="96"/>
        <v>0</v>
      </c>
      <c r="E209" s="73">
        <f t="shared" si="91"/>
        <v>0</v>
      </c>
      <c r="F209" s="73">
        <f t="shared" si="92"/>
        <v>0</v>
      </c>
      <c r="G209" s="73">
        <f t="shared" si="93"/>
        <v>0</v>
      </c>
      <c r="H209" s="73">
        <f t="shared" si="94"/>
        <v>0</v>
      </c>
      <c r="I209" s="73">
        <f t="shared" si="95"/>
        <v>0</v>
      </c>
      <c r="K209" s="74" cm="1">
        <f t="array" ref="K209">IF(AND( K$3=INDEX(CapexSalvageMonth,ROW()-189),INDEX(CapexSalvageMonth,ROW()-189)&lt;&gt;0),K172-(J63+J136),0)</f>
        <v>0</v>
      </c>
      <c r="L209" s="75" cm="1">
        <f t="array" ref="L209">IF(AND( L$3=INDEX(CapexSalvageMonth,ROW()-189),INDEX(CapexSalvageMonth,ROW()-189)&lt;&gt;0),L172-(K63+K136),0)</f>
        <v>0</v>
      </c>
      <c r="M209" s="75" cm="1">
        <f t="array" ref="M209">IF(AND( M$3=INDEX(CapexSalvageMonth,ROW()-189),INDEX(CapexSalvageMonth,ROW()-189)&lt;&gt;0),M172-(L63+L136),0)</f>
        <v>0</v>
      </c>
      <c r="N209" s="75" cm="1">
        <f t="array" ref="N209">IF(AND( N$3=INDEX(CapexSalvageMonth,ROW()-189),INDEX(CapexSalvageMonth,ROW()-189)&lt;&gt;0),N172-(M63+M136),0)</f>
        <v>0</v>
      </c>
      <c r="O209" s="75" cm="1">
        <f t="array" ref="O209">IF(AND( O$3=INDEX(CapexSalvageMonth,ROW()-189),INDEX(CapexSalvageMonth,ROW()-189)&lt;&gt;0),O172-(N63+N136),0)</f>
        <v>0</v>
      </c>
      <c r="P209" s="75" cm="1">
        <f t="array" ref="P209">IF(AND( P$3=INDEX(CapexSalvageMonth,ROW()-189),INDEX(CapexSalvageMonth,ROW()-189)&lt;&gt;0),P172-(O63+O136),0)</f>
        <v>0</v>
      </c>
      <c r="Q209" s="75" cm="1">
        <f t="array" ref="Q209">IF(AND( Q$3=INDEX(CapexSalvageMonth,ROW()-189),INDEX(CapexSalvageMonth,ROW()-189)&lt;&gt;0),Q172-(P63+P136),0)</f>
        <v>0</v>
      </c>
      <c r="R209" s="75" cm="1">
        <f t="array" ref="R209">IF(AND( R$3=INDEX(CapexSalvageMonth,ROW()-189),INDEX(CapexSalvageMonth,ROW()-189)&lt;&gt;0),R172-(Q63+Q136),0)</f>
        <v>0</v>
      </c>
      <c r="S209" s="75" cm="1">
        <f t="array" ref="S209">IF(AND( S$3=INDEX(CapexSalvageMonth,ROW()-189),INDEX(CapexSalvageMonth,ROW()-189)&lt;&gt;0),S172-(R63+R136),0)</f>
        <v>0</v>
      </c>
      <c r="T209" s="75" cm="1">
        <f t="array" ref="T209">IF(AND( T$3=INDEX(CapexSalvageMonth,ROW()-189),INDEX(CapexSalvageMonth,ROW()-189)&lt;&gt;0),T172-(S63+S136),0)</f>
        <v>0</v>
      </c>
      <c r="U209" s="75" cm="1">
        <f t="array" ref="U209">IF(AND( U$3=INDEX(CapexSalvageMonth,ROW()-189),INDEX(CapexSalvageMonth,ROW()-189)&lt;&gt;0),U172-(T63+T136),0)</f>
        <v>0</v>
      </c>
      <c r="V209" s="76" cm="1">
        <f t="array" ref="V209">IF(AND( V$3=INDEX(CapexSalvageMonth,ROW()-189),INDEX(CapexSalvageMonth,ROW()-189)&lt;&gt;0),V172-(U63+U136),0)</f>
        <v>0</v>
      </c>
      <c r="W209" s="74" cm="1">
        <f t="array" ref="W209">IF(AND( W$3=INDEX(CapexSalvageMonth,ROW()-189),INDEX(CapexSalvageMonth,ROW()-189)&lt;&gt;0),W172-(V63+V136),0)</f>
        <v>0</v>
      </c>
      <c r="X209" s="75" cm="1">
        <f t="array" ref="X209">IF(AND( X$3=INDEX(CapexSalvageMonth,ROW()-189),INDEX(CapexSalvageMonth,ROW()-189)&lt;&gt;0),X172-(W63+W136),0)</f>
        <v>0</v>
      </c>
      <c r="Y209" s="75" cm="1">
        <f t="array" ref="Y209">IF(AND( Y$3=INDEX(CapexSalvageMonth,ROW()-189),INDEX(CapexSalvageMonth,ROW()-189)&lt;&gt;0),Y172-(X63+X136),0)</f>
        <v>0</v>
      </c>
      <c r="Z209" s="75" cm="1">
        <f t="array" ref="Z209">IF(AND( Z$3=INDEX(CapexSalvageMonth,ROW()-189),INDEX(CapexSalvageMonth,ROW()-189)&lt;&gt;0),Z172-(Y63+Y136),0)</f>
        <v>0</v>
      </c>
      <c r="AA209" s="75" cm="1">
        <f t="array" ref="AA209">IF(AND( AA$3=INDEX(CapexSalvageMonth,ROW()-189),INDEX(CapexSalvageMonth,ROW()-189)&lt;&gt;0),AA172-(Z63+Z136),0)</f>
        <v>0</v>
      </c>
      <c r="AB209" s="75" cm="1">
        <f t="array" ref="AB209">IF(AND( AB$3=INDEX(CapexSalvageMonth,ROW()-189),INDEX(CapexSalvageMonth,ROW()-189)&lt;&gt;0),AB172-(AA63+AA136),0)</f>
        <v>0</v>
      </c>
      <c r="AC209" s="75" cm="1">
        <f t="array" ref="AC209">IF(AND( AC$3=INDEX(CapexSalvageMonth,ROW()-189),INDEX(CapexSalvageMonth,ROW()-189)&lt;&gt;0),AC172-(AB63+AB136),0)</f>
        <v>0</v>
      </c>
      <c r="AD209" s="75" cm="1">
        <f t="array" ref="AD209">IF(AND( AD$3=INDEX(CapexSalvageMonth,ROW()-189),INDEX(CapexSalvageMonth,ROW()-189)&lt;&gt;0),AD172-(AC63+AC136),0)</f>
        <v>0</v>
      </c>
      <c r="AE209" s="75" cm="1">
        <f t="array" ref="AE209">IF(AND( AE$3=INDEX(CapexSalvageMonth,ROW()-189),INDEX(CapexSalvageMonth,ROW()-189)&lt;&gt;0),AE172-(AD63+AD136),0)</f>
        <v>0</v>
      </c>
      <c r="AF209" s="75" cm="1">
        <f t="array" ref="AF209">IF(AND( AF$3=INDEX(CapexSalvageMonth,ROW()-189),INDEX(CapexSalvageMonth,ROW()-189)&lt;&gt;0),AF172-(AE63+AE136),0)</f>
        <v>0</v>
      </c>
      <c r="AG209" s="75" cm="1">
        <f t="array" ref="AG209">IF(AND( AG$3=INDEX(CapexSalvageMonth,ROW()-189),INDEX(CapexSalvageMonth,ROW()-189)&lt;&gt;0),AG172-(AF63+AF136),0)</f>
        <v>0</v>
      </c>
      <c r="AH209" s="76" cm="1">
        <f t="array" ref="AH209">IF(AND( AH$3=INDEX(CapexSalvageMonth,ROW()-189),INDEX(CapexSalvageMonth,ROW()-189)&lt;&gt;0),AH172-(AG63+AG136),0)</f>
        <v>0</v>
      </c>
      <c r="AI209" s="74" cm="1">
        <f t="array" ref="AI209">IF(AND( AI$3=INDEX(CapexSalvageMonth,ROW()-189),INDEX(CapexSalvageMonth,ROW()-189)&lt;&gt;0),AI172-(AH63+AH136),0)</f>
        <v>0</v>
      </c>
      <c r="AJ209" s="75" cm="1">
        <f t="array" ref="AJ209">IF(AND( AJ$3=INDEX(CapexSalvageMonth,ROW()-189),INDEX(CapexSalvageMonth,ROW()-189)&lt;&gt;0),AJ172-(AI63+AI136),0)</f>
        <v>0</v>
      </c>
      <c r="AK209" s="75" cm="1">
        <f t="array" ref="AK209">IF(AND( AK$3=INDEX(CapexSalvageMonth,ROW()-189),INDEX(CapexSalvageMonth,ROW()-189)&lt;&gt;0),AK172-(AJ63+AJ136),0)</f>
        <v>0</v>
      </c>
      <c r="AL209" s="75" cm="1">
        <f t="array" ref="AL209">IF(AND( AL$3=INDEX(CapexSalvageMonth,ROW()-189),INDEX(CapexSalvageMonth,ROW()-189)&lt;&gt;0),AL172-(AK63+AK136),0)</f>
        <v>0</v>
      </c>
      <c r="AM209" s="75" cm="1">
        <f t="array" ref="AM209">IF(AND( AM$3=INDEX(CapexSalvageMonth,ROW()-189),INDEX(CapexSalvageMonth,ROW()-189)&lt;&gt;0),AM172-(AL63+AL136),0)</f>
        <v>0</v>
      </c>
      <c r="AN209" s="75" cm="1">
        <f t="array" ref="AN209">IF(AND( AN$3=INDEX(CapexSalvageMonth,ROW()-189),INDEX(CapexSalvageMonth,ROW()-189)&lt;&gt;0),AN172-(AM63+AM136),0)</f>
        <v>0</v>
      </c>
      <c r="AO209" s="75" cm="1">
        <f t="array" ref="AO209">IF(AND( AO$3=INDEX(CapexSalvageMonth,ROW()-189),INDEX(CapexSalvageMonth,ROW()-189)&lt;&gt;0),AO172-(AN63+AN136),0)</f>
        <v>0</v>
      </c>
      <c r="AP209" s="75" cm="1">
        <f t="array" ref="AP209">IF(AND( AP$3=INDEX(CapexSalvageMonth,ROW()-189),INDEX(CapexSalvageMonth,ROW()-189)&lt;&gt;0),AP172-(AO63+AO136),0)</f>
        <v>0</v>
      </c>
      <c r="AQ209" s="75" cm="1">
        <f t="array" ref="AQ209">IF(AND( AQ$3=INDEX(CapexSalvageMonth,ROW()-189),INDEX(CapexSalvageMonth,ROW()-189)&lt;&gt;0),AQ172-(AP63+AP136),0)</f>
        <v>0</v>
      </c>
      <c r="AR209" s="75" cm="1">
        <f t="array" ref="AR209">IF(AND( AR$3=INDEX(CapexSalvageMonth,ROW()-189),INDEX(CapexSalvageMonth,ROW()-189)&lt;&gt;0),AR172-(AQ63+AQ136),0)</f>
        <v>0</v>
      </c>
      <c r="AS209" s="75" cm="1">
        <f t="array" ref="AS209">IF(AND( AS$3=INDEX(CapexSalvageMonth,ROW()-189),INDEX(CapexSalvageMonth,ROW()-189)&lt;&gt;0),AS172-(AR63+AR136),0)</f>
        <v>0</v>
      </c>
      <c r="AT209" s="76" cm="1">
        <f t="array" ref="AT209">IF(AND( AT$3=INDEX(CapexSalvageMonth,ROW()-189),INDEX(CapexSalvageMonth,ROW()-189)&lt;&gt;0),AT172-(AS63+AS136),0)</f>
        <v>0</v>
      </c>
      <c r="AU209" s="74" cm="1">
        <f t="array" ref="AU209">IF(AND( AU$3=INDEX(CapexSalvageMonth,ROW()-189),INDEX(CapexSalvageMonth,ROW()-189)&lt;&gt;0),AU172-(AT63+AT136),0)</f>
        <v>0</v>
      </c>
      <c r="AV209" s="75" cm="1">
        <f t="array" ref="AV209">IF(AND( AV$3=INDEX(CapexSalvageMonth,ROW()-189),INDEX(CapexSalvageMonth,ROW()-189)&lt;&gt;0),AV172-(AU63+AU136),0)</f>
        <v>0</v>
      </c>
      <c r="AW209" s="75" cm="1">
        <f t="array" ref="AW209">IF(AND( AW$3=INDEX(CapexSalvageMonth,ROW()-189),INDEX(CapexSalvageMonth,ROW()-189)&lt;&gt;0),AW172-(AV63+AV136),0)</f>
        <v>0</v>
      </c>
      <c r="AX209" s="75" cm="1">
        <f t="array" ref="AX209">IF(AND( AX$3=INDEX(CapexSalvageMonth,ROW()-189),INDEX(CapexSalvageMonth,ROW()-189)&lt;&gt;0),AX172-(AW63+AW136),0)</f>
        <v>0</v>
      </c>
      <c r="AY209" s="75" cm="1">
        <f t="array" ref="AY209">IF(AND( AY$3=INDEX(CapexSalvageMonth,ROW()-189),INDEX(CapexSalvageMonth,ROW()-189)&lt;&gt;0),AY172-(AX63+AX136),0)</f>
        <v>0</v>
      </c>
      <c r="AZ209" s="75" cm="1">
        <f t="array" ref="AZ209">IF(AND( AZ$3=INDEX(CapexSalvageMonth,ROW()-189),INDEX(CapexSalvageMonth,ROW()-189)&lt;&gt;0),AZ172-(AY63+AY136),0)</f>
        <v>0</v>
      </c>
      <c r="BA209" s="75" cm="1">
        <f t="array" ref="BA209">IF(AND( BA$3=INDEX(CapexSalvageMonth,ROW()-189),INDEX(CapexSalvageMonth,ROW()-189)&lt;&gt;0),BA172-(AZ63+AZ136),0)</f>
        <v>0</v>
      </c>
      <c r="BB209" s="75" cm="1">
        <f t="array" ref="BB209">IF(AND( BB$3=INDEX(CapexSalvageMonth,ROW()-189),INDEX(CapexSalvageMonth,ROW()-189)&lt;&gt;0),BB172-(BA63+BA136),0)</f>
        <v>0</v>
      </c>
      <c r="BC209" s="75" cm="1">
        <f t="array" ref="BC209">IF(AND( BC$3=INDEX(CapexSalvageMonth,ROW()-189),INDEX(CapexSalvageMonth,ROW()-189)&lt;&gt;0),BC172-(BB63+BB136),0)</f>
        <v>0</v>
      </c>
      <c r="BD209" s="75" cm="1">
        <f t="array" ref="BD209">IF(AND( BD$3=INDEX(CapexSalvageMonth,ROW()-189),INDEX(CapexSalvageMonth,ROW()-189)&lt;&gt;0),BD172-(BC63+BC136),0)</f>
        <v>0</v>
      </c>
      <c r="BE209" s="75" cm="1">
        <f t="array" ref="BE209">IF(AND( BE$3=INDEX(CapexSalvageMonth,ROW()-189),INDEX(CapexSalvageMonth,ROW()-189)&lt;&gt;0),BE172-(BD63+BD136),0)</f>
        <v>0</v>
      </c>
      <c r="BF209" s="76" cm="1">
        <f t="array" ref="BF209">IF(AND( BF$3=INDEX(CapexSalvageMonth,ROW()-189),INDEX(CapexSalvageMonth,ROW()-189)&lt;&gt;0),BF172-(BE63+BE136),0)</f>
        <v>0</v>
      </c>
      <c r="BG209" s="74" cm="1">
        <f t="array" ref="BG209">IF(AND( BG$3=INDEX(CapexSalvageMonth,ROW()-189),INDEX(CapexSalvageMonth,ROW()-189)&lt;&gt;0),BG172-(BF63+BF136),0)</f>
        <v>0</v>
      </c>
      <c r="BH209" s="75" cm="1">
        <f t="array" ref="BH209">IF(AND( BH$3=INDEX(CapexSalvageMonth,ROW()-189),INDEX(CapexSalvageMonth,ROW()-189)&lt;&gt;0),BH172-(BG63+BG136),0)</f>
        <v>0</v>
      </c>
      <c r="BI209" s="75" cm="1">
        <f t="array" ref="BI209">IF(AND( BI$3=INDEX(CapexSalvageMonth,ROW()-189),INDEX(CapexSalvageMonth,ROW()-189)&lt;&gt;0),BI172-(BH63+BH136),0)</f>
        <v>0</v>
      </c>
      <c r="BJ209" s="75" cm="1">
        <f t="array" ref="BJ209">IF(AND( BJ$3=INDEX(CapexSalvageMonth,ROW()-189),INDEX(CapexSalvageMonth,ROW()-189)&lt;&gt;0),BJ172-(BI63+BI136),0)</f>
        <v>0</v>
      </c>
      <c r="BK209" s="75" cm="1">
        <f t="array" ref="BK209">IF(AND( BK$3=INDEX(CapexSalvageMonth,ROW()-189),INDEX(CapexSalvageMonth,ROW()-189)&lt;&gt;0),BK172-(BJ63+BJ136),0)</f>
        <v>0</v>
      </c>
      <c r="BL209" s="75" cm="1">
        <f t="array" ref="BL209">IF(AND( BL$3=INDEX(CapexSalvageMonth,ROW()-189),INDEX(CapexSalvageMonth,ROW()-189)&lt;&gt;0),BL172-(BK63+BK136),0)</f>
        <v>0</v>
      </c>
      <c r="BM209" s="75" cm="1">
        <f t="array" ref="BM209">IF(AND( BM$3=INDEX(CapexSalvageMonth,ROW()-189),INDEX(CapexSalvageMonth,ROW()-189)&lt;&gt;0),BM172-(BL63+BL136),0)</f>
        <v>0</v>
      </c>
      <c r="BN209" s="75" cm="1">
        <f t="array" ref="BN209">IF(AND( BN$3=INDEX(CapexSalvageMonth,ROW()-189),INDEX(CapexSalvageMonth,ROW()-189)&lt;&gt;0),BN172-(BM63+BM136),0)</f>
        <v>0</v>
      </c>
      <c r="BO209" s="75" cm="1">
        <f t="array" ref="BO209">IF(AND( BO$3=INDEX(CapexSalvageMonth,ROW()-189),INDEX(CapexSalvageMonth,ROW()-189)&lt;&gt;0),BO172-(BN63+BN136),0)</f>
        <v>0</v>
      </c>
      <c r="BP209" s="75" cm="1">
        <f t="array" ref="BP209">IF(AND( BP$3=INDEX(CapexSalvageMonth,ROW()-189),INDEX(CapexSalvageMonth,ROW()-189)&lt;&gt;0),BP172-(BO63+BO136),0)</f>
        <v>0</v>
      </c>
      <c r="BQ209" s="75" cm="1">
        <f t="array" ref="BQ209">IF(AND( BQ$3=INDEX(CapexSalvageMonth,ROW()-189),INDEX(CapexSalvageMonth,ROW()-189)&lt;&gt;0),BQ172-(BP63+BP136),0)</f>
        <v>0</v>
      </c>
      <c r="BR209" s="76" cm="1">
        <f t="array" ref="BR209">IF(AND( BR$3=INDEX(CapexSalvageMonth,ROW()-189),INDEX(CapexSalvageMonth,ROW()-189)&lt;&gt;0),BR172-(BQ63+BQ136),0)</f>
        <v>0</v>
      </c>
    </row>
    <row r="210" spans="1:70" hidden="1" x14ac:dyDescent="0.25">
      <c r="C210" s="72">
        <f t="shared" si="96"/>
        <v>0</v>
      </c>
      <c r="E210" s="73">
        <f t="shared" si="91"/>
        <v>0</v>
      </c>
      <c r="F210" s="73">
        <f t="shared" si="92"/>
        <v>0</v>
      </c>
      <c r="G210" s="73">
        <f t="shared" si="93"/>
        <v>0</v>
      </c>
      <c r="H210" s="73">
        <f t="shared" si="94"/>
        <v>0</v>
      </c>
      <c r="I210" s="73">
        <f t="shared" si="95"/>
        <v>0</v>
      </c>
      <c r="K210" s="74" cm="1">
        <f t="array" ref="K210">IF(AND( K$3=INDEX(CapexSalvageMonth,ROW()-189),INDEX(CapexSalvageMonth,ROW()-189)&lt;&gt;0),K173-(J64+J137),0)</f>
        <v>0</v>
      </c>
      <c r="L210" s="75" cm="1">
        <f t="array" ref="L210">IF(AND( L$3=INDEX(CapexSalvageMonth,ROW()-189),INDEX(CapexSalvageMonth,ROW()-189)&lt;&gt;0),L173-(K64+K137),0)</f>
        <v>0</v>
      </c>
      <c r="M210" s="75" cm="1">
        <f t="array" ref="M210">IF(AND( M$3=INDEX(CapexSalvageMonth,ROW()-189),INDEX(CapexSalvageMonth,ROW()-189)&lt;&gt;0),M173-(L64+L137),0)</f>
        <v>0</v>
      </c>
      <c r="N210" s="75" cm="1">
        <f t="array" ref="N210">IF(AND( N$3=INDEX(CapexSalvageMonth,ROW()-189),INDEX(CapexSalvageMonth,ROW()-189)&lt;&gt;0),N173-(M64+M137),0)</f>
        <v>0</v>
      </c>
      <c r="O210" s="75" cm="1">
        <f t="array" ref="O210">IF(AND( O$3=INDEX(CapexSalvageMonth,ROW()-189),INDEX(CapexSalvageMonth,ROW()-189)&lt;&gt;0),O173-(N64+N137),0)</f>
        <v>0</v>
      </c>
      <c r="P210" s="75" cm="1">
        <f t="array" ref="P210">IF(AND( P$3=INDEX(CapexSalvageMonth,ROW()-189),INDEX(CapexSalvageMonth,ROW()-189)&lt;&gt;0),P173-(O64+O137),0)</f>
        <v>0</v>
      </c>
      <c r="Q210" s="75" cm="1">
        <f t="array" ref="Q210">IF(AND( Q$3=INDEX(CapexSalvageMonth,ROW()-189),INDEX(CapexSalvageMonth,ROW()-189)&lt;&gt;0),Q173-(P64+P137),0)</f>
        <v>0</v>
      </c>
      <c r="R210" s="75" cm="1">
        <f t="array" ref="R210">IF(AND( R$3=INDEX(CapexSalvageMonth,ROW()-189),INDEX(CapexSalvageMonth,ROW()-189)&lt;&gt;0),R173-(Q64+Q137),0)</f>
        <v>0</v>
      </c>
      <c r="S210" s="75" cm="1">
        <f t="array" ref="S210">IF(AND( S$3=INDEX(CapexSalvageMonth,ROW()-189),INDEX(CapexSalvageMonth,ROW()-189)&lt;&gt;0),S173-(R64+R137),0)</f>
        <v>0</v>
      </c>
      <c r="T210" s="75" cm="1">
        <f t="array" ref="T210">IF(AND( T$3=INDEX(CapexSalvageMonth,ROW()-189),INDEX(CapexSalvageMonth,ROW()-189)&lt;&gt;0),T173-(S64+S137),0)</f>
        <v>0</v>
      </c>
      <c r="U210" s="75" cm="1">
        <f t="array" ref="U210">IF(AND( U$3=INDEX(CapexSalvageMonth,ROW()-189),INDEX(CapexSalvageMonth,ROW()-189)&lt;&gt;0),U173-(T64+T137),0)</f>
        <v>0</v>
      </c>
      <c r="V210" s="76" cm="1">
        <f t="array" ref="V210">IF(AND( V$3=INDEX(CapexSalvageMonth,ROW()-189),INDEX(CapexSalvageMonth,ROW()-189)&lt;&gt;0),V173-(U64+U137),0)</f>
        <v>0</v>
      </c>
      <c r="W210" s="74" cm="1">
        <f t="array" ref="W210">IF(AND( W$3=INDEX(CapexSalvageMonth,ROW()-189),INDEX(CapexSalvageMonth,ROW()-189)&lt;&gt;0),W173-(V64+V137),0)</f>
        <v>0</v>
      </c>
      <c r="X210" s="75" cm="1">
        <f t="array" ref="X210">IF(AND( X$3=INDEX(CapexSalvageMonth,ROW()-189),INDEX(CapexSalvageMonth,ROW()-189)&lt;&gt;0),X173-(W64+W137),0)</f>
        <v>0</v>
      </c>
      <c r="Y210" s="75" cm="1">
        <f t="array" ref="Y210">IF(AND( Y$3=INDEX(CapexSalvageMonth,ROW()-189),INDEX(CapexSalvageMonth,ROW()-189)&lt;&gt;0),Y173-(X64+X137),0)</f>
        <v>0</v>
      </c>
      <c r="Z210" s="75" cm="1">
        <f t="array" ref="Z210">IF(AND( Z$3=INDEX(CapexSalvageMonth,ROW()-189),INDEX(CapexSalvageMonth,ROW()-189)&lt;&gt;0),Z173-(Y64+Y137),0)</f>
        <v>0</v>
      </c>
      <c r="AA210" s="75" cm="1">
        <f t="array" ref="AA210">IF(AND( AA$3=INDEX(CapexSalvageMonth,ROW()-189),INDEX(CapexSalvageMonth,ROW()-189)&lt;&gt;0),AA173-(Z64+Z137),0)</f>
        <v>0</v>
      </c>
      <c r="AB210" s="75" cm="1">
        <f t="array" ref="AB210">IF(AND( AB$3=INDEX(CapexSalvageMonth,ROW()-189),INDEX(CapexSalvageMonth,ROW()-189)&lt;&gt;0),AB173-(AA64+AA137),0)</f>
        <v>0</v>
      </c>
      <c r="AC210" s="75" cm="1">
        <f t="array" ref="AC210">IF(AND( AC$3=INDEX(CapexSalvageMonth,ROW()-189),INDEX(CapexSalvageMonth,ROW()-189)&lt;&gt;0),AC173-(AB64+AB137),0)</f>
        <v>0</v>
      </c>
      <c r="AD210" s="75" cm="1">
        <f t="array" ref="AD210">IF(AND( AD$3=INDEX(CapexSalvageMonth,ROW()-189),INDEX(CapexSalvageMonth,ROW()-189)&lt;&gt;0),AD173-(AC64+AC137),0)</f>
        <v>0</v>
      </c>
      <c r="AE210" s="75" cm="1">
        <f t="array" ref="AE210">IF(AND( AE$3=INDEX(CapexSalvageMonth,ROW()-189),INDEX(CapexSalvageMonth,ROW()-189)&lt;&gt;0),AE173-(AD64+AD137),0)</f>
        <v>0</v>
      </c>
      <c r="AF210" s="75" cm="1">
        <f t="array" ref="AF210">IF(AND( AF$3=INDEX(CapexSalvageMonth,ROW()-189),INDEX(CapexSalvageMonth,ROW()-189)&lt;&gt;0),AF173-(AE64+AE137),0)</f>
        <v>0</v>
      </c>
      <c r="AG210" s="75" cm="1">
        <f t="array" ref="AG210">IF(AND( AG$3=INDEX(CapexSalvageMonth,ROW()-189),INDEX(CapexSalvageMonth,ROW()-189)&lt;&gt;0),AG173-(AF64+AF137),0)</f>
        <v>0</v>
      </c>
      <c r="AH210" s="76" cm="1">
        <f t="array" ref="AH210">IF(AND( AH$3=INDEX(CapexSalvageMonth,ROW()-189),INDEX(CapexSalvageMonth,ROW()-189)&lt;&gt;0),AH173-(AG64+AG137),0)</f>
        <v>0</v>
      </c>
      <c r="AI210" s="74" cm="1">
        <f t="array" ref="AI210">IF(AND( AI$3=INDEX(CapexSalvageMonth,ROW()-189),INDEX(CapexSalvageMonth,ROW()-189)&lt;&gt;0),AI173-(AH64+AH137),0)</f>
        <v>0</v>
      </c>
      <c r="AJ210" s="75" cm="1">
        <f t="array" ref="AJ210">IF(AND( AJ$3=INDEX(CapexSalvageMonth,ROW()-189),INDEX(CapexSalvageMonth,ROW()-189)&lt;&gt;0),AJ173-(AI64+AI137),0)</f>
        <v>0</v>
      </c>
      <c r="AK210" s="75" cm="1">
        <f t="array" ref="AK210">IF(AND( AK$3=INDEX(CapexSalvageMonth,ROW()-189),INDEX(CapexSalvageMonth,ROW()-189)&lt;&gt;0),AK173-(AJ64+AJ137),0)</f>
        <v>0</v>
      </c>
      <c r="AL210" s="75" cm="1">
        <f t="array" ref="AL210">IF(AND( AL$3=INDEX(CapexSalvageMonth,ROW()-189),INDEX(CapexSalvageMonth,ROW()-189)&lt;&gt;0),AL173-(AK64+AK137),0)</f>
        <v>0</v>
      </c>
      <c r="AM210" s="75" cm="1">
        <f t="array" ref="AM210">IF(AND( AM$3=INDEX(CapexSalvageMonth,ROW()-189),INDEX(CapexSalvageMonth,ROW()-189)&lt;&gt;0),AM173-(AL64+AL137),0)</f>
        <v>0</v>
      </c>
      <c r="AN210" s="75" cm="1">
        <f t="array" ref="AN210">IF(AND( AN$3=INDEX(CapexSalvageMonth,ROW()-189),INDEX(CapexSalvageMonth,ROW()-189)&lt;&gt;0),AN173-(AM64+AM137),0)</f>
        <v>0</v>
      </c>
      <c r="AO210" s="75" cm="1">
        <f t="array" ref="AO210">IF(AND( AO$3=INDEX(CapexSalvageMonth,ROW()-189),INDEX(CapexSalvageMonth,ROW()-189)&lt;&gt;0),AO173-(AN64+AN137),0)</f>
        <v>0</v>
      </c>
      <c r="AP210" s="75" cm="1">
        <f t="array" ref="AP210">IF(AND( AP$3=INDEX(CapexSalvageMonth,ROW()-189),INDEX(CapexSalvageMonth,ROW()-189)&lt;&gt;0),AP173-(AO64+AO137),0)</f>
        <v>0</v>
      </c>
      <c r="AQ210" s="75" cm="1">
        <f t="array" ref="AQ210">IF(AND( AQ$3=INDEX(CapexSalvageMonth,ROW()-189),INDEX(CapexSalvageMonth,ROW()-189)&lt;&gt;0),AQ173-(AP64+AP137),0)</f>
        <v>0</v>
      </c>
      <c r="AR210" s="75" cm="1">
        <f t="array" ref="AR210">IF(AND( AR$3=INDEX(CapexSalvageMonth,ROW()-189),INDEX(CapexSalvageMonth,ROW()-189)&lt;&gt;0),AR173-(AQ64+AQ137),0)</f>
        <v>0</v>
      </c>
      <c r="AS210" s="75" cm="1">
        <f t="array" ref="AS210">IF(AND( AS$3=INDEX(CapexSalvageMonth,ROW()-189),INDEX(CapexSalvageMonth,ROW()-189)&lt;&gt;0),AS173-(AR64+AR137),0)</f>
        <v>0</v>
      </c>
      <c r="AT210" s="76" cm="1">
        <f t="array" ref="AT210">IF(AND( AT$3=INDEX(CapexSalvageMonth,ROW()-189),INDEX(CapexSalvageMonth,ROW()-189)&lt;&gt;0),AT173-(AS64+AS137),0)</f>
        <v>0</v>
      </c>
      <c r="AU210" s="74" cm="1">
        <f t="array" ref="AU210">IF(AND( AU$3=INDEX(CapexSalvageMonth,ROW()-189),INDEX(CapexSalvageMonth,ROW()-189)&lt;&gt;0),AU173-(AT64+AT137),0)</f>
        <v>0</v>
      </c>
      <c r="AV210" s="75" cm="1">
        <f t="array" ref="AV210">IF(AND( AV$3=INDEX(CapexSalvageMonth,ROW()-189),INDEX(CapexSalvageMonth,ROW()-189)&lt;&gt;0),AV173-(AU64+AU137),0)</f>
        <v>0</v>
      </c>
      <c r="AW210" s="75" cm="1">
        <f t="array" ref="AW210">IF(AND( AW$3=INDEX(CapexSalvageMonth,ROW()-189),INDEX(CapexSalvageMonth,ROW()-189)&lt;&gt;0),AW173-(AV64+AV137),0)</f>
        <v>0</v>
      </c>
      <c r="AX210" s="75" cm="1">
        <f t="array" ref="AX210">IF(AND( AX$3=INDEX(CapexSalvageMonth,ROW()-189),INDEX(CapexSalvageMonth,ROW()-189)&lt;&gt;0),AX173-(AW64+AW137),0)</f>
        <v>0</v>
      </c>
      <c r="AY210" s="75" cm="1">
        <f t="array" ref="AY210">IF(AND( AY$3=INDEX(CapexSalvageMonth,ROW()-189),INDEX(CapexSalvageMonth,ROW()-189)&lt;&gt;0),AY173-(AX64+AX137),0)</f>
        <v>0</v>
      </c>
      <c r="AZ210" s="75" cm="1">
        <f t="array" ref="AZ210">IF(AND( AZ$3=INDEX(CapexSalvageMonth,ROW()-189),INDEX(CapexSalvageMonth,ROW()-189)&lt;&gt;0),AZ173-(AY64+AY137),0)</f>
        <v>0</v>
      </c>
      <c r="BA210" s="75" cm="1">
        <f t="array" ref="BA210">IF(AND( BA$3=INDEX(CapexSalvageMonth,ROW()-189),INDEX(CapexSalvageMonth,ROW()-189)&lt;&gt;0),BA173-(AZ64+AZ137),0)</f>
        <v>0</v>
      </c>
      <c r="BB210" s="75" cm="1">
        <f t="array" ref="BB210">IF(AND( BB$3=INDEX(CapexSalvageMonth,ROW()-189),INDEX(CapexSalvageMonth,ROW()-189)&lt;&gt;0),BB173-(BA64+BA137),0)</f>
        <v>0</v>
      </c>
      <c r="BC210" s="75" cm="1">
        <f t="array" ref="BC210">IF(AND( BC$3=INDEX(CapexSalvageMonth,ROW()-189),INDEX(CapexSalvageMonth,ROW()-189)&lt;&gt;0),BC173-(BB64+BB137),0)</f>
        <v>0</v>
      </c>
      <c r="BD210" s="75" cm="1">
        <f t="array" ref="BD210">IF(AND( BD$3=INDEX(CapexSalvageMonth,ROW()-189),INDEX(CapexSalvageMonth,ROW()-189)&lt;&gt;0),BD173-(BC64+BC137),0)</f>
        <v>0</v>
      </c>
      <c r="BE210" s="75" cm="1">
        <f t="array" ref="BE210">IF(AND( BE$3=INDEX(CapexSalvageMonth,ROW()-189),INDEX(CapexSalvageMonth,ROW()-189)&lt;&gt;0),BE173-(BD64+BD137),0)</f>
        <v>0</v>
      </c>
      <c r="BF210" s="76" cm="1">
        <f t="array" ref="BF210">IF(AND( BF$3=INDEX(CapexSalvageMonth,ROW()-189),INDEX(CapexSalvageMonth,ROW()-189)&lt;&gt;0),BF173-(BE64+BE137),0)</f>
        <v>0</v>
      </c>
      <c r="BG210" s="74" cm="1">
        <f t="array" ref="BG210">IF(AND( BG$3=INDEX(CapexSalvageMonth,ROW()-189),INDEX(CapexSalvageMonth,ROW()-189)&lt;&gt;0),BG173-(BF64+BF137),0)</f>
        <v>0</v>
      </c>
      <c r="BH210" s="75" cm="1">
        <f t="array" ref="BH210">IF(AND( BH$3=INDEX(CapexSalvageMonth,ROW()-189),INDEX(CapexSalvageMonth,ROW()-189)&lt;&gt;0),BH173-(BG64+BG137),0)</f>
        <v>0</v>
      </c>
      <c r="BI210" s="75" cm="1">
        <f t="array" ref="BI210">IF(AND( BI$3=INDEX(CapexSalvageMonth,ROW()-189),INDEX(CapexSalvageMonth,ROW()-189)&lt;&gt;0),BI173-(BH64+BH137),0)</f>
        <v>0</v>
      </c>
      <c r="BJ210" s="75" cm="1">
        <f t="array" ref="BJ210">IF(AND( BJ$3=INDEX(CapexSalvageMonth,ROW()-189),INDEX(CapexSalvageMonth,ROW()-189)&lt;&gt;0),BJ173-(BI64+BI137),0)</f>
        <v>0</v>
      </c>
      <c r="BK210" s="75" cm="1">
        <f t="array" ref="BK210">IF(AND( BK$3=INDEX(CapexSalvageMonth,ROW()-189),INDEX(CapexSalvageMonth,ROW()-189)&lt;&gt;0),BK173-(BJ64+BJ137),0)</f>
        <v>0</v>
      </c>
      <c r="BL210" s="75" cm="1">
        <f t="array" ref="BL210">IF(AND( BL$3=INDEX(CapexSalvageMonth,ROW()-189),INDEX(CapexSalvageMonth,ROW()-189)&lt;&gt;0),BL173-(BK64+BK137),0)</f>
        <v>0</v>
      </c>
      <c r="BM210" s="75" cm="1">
        <f t="array" ref="BM210">IF(AND( BM$3=INDEX(CapexSalvageMonth,ROW()-189),INDEX(CapexSalvageMonth,ROW()-189)&lt;&gt;0),BM173-(BL64+BL137),0)</f>
        <v>0</v>
      </c>
      <c r="BN210" s="75" cm="1">
        <f t="array" ref="BN210">IF(AND( BN$3=INDEX(CapexSalvageMonth,ROW()-189),INDEX(CapexSalvageMonth,ROW()-189)&lt;&gt;0),BN173-(BM64+BM137),0)</f>
        <v>0</v>
      </c>
      <c r="BO210" s="75" cm="1">
        <f t="array" ref="BO210">IF(AND( BO$3=INDEX(CapexSalvageMonth,ROW()-189),INDEX(CapexSalvageMonth,ROW()-189)&lt;&gt;0),BO173-(BN64+BN137),0)</f>
        <v>0</v>
      </c>
      <c r="BP210" s="75" cm="1">
        <f t="array" ref="BP210">IF(AND( BP$3=INDEX(CapexSalvageMonth,ROW()-189),INDEX(CapexSalvageMonth,ROW()-189)&lt;&gt;0),BP173-(BO64+BO137),0)</f>
        <v>0</v>
      </c>
      <c r="BQ210" s="75" cm="1">
        <f t="array" ref="BQ210">IF(AND( BQ$3=INDEX(CapexSalvageMonth,ROW()-189),INDEX(CapexSalvageMonth,ROW()-189)&lt;&gt;0),BQ173-(BP64+BP137),0)</f>
        <v>0</v>
      </c>
      <c r="BR210" s="76" cm="1">
        <f t="array" ref="BR210">IF(AND( BR$3=INDEX(CapexSalvageMonth,ROW()-189),INDEX(CapexSalvageMonth,ROW()-189)&lt;&gt;0),BR173-(BQ64+BQ137),0)</f>
        <v>0</v>
      </c>
    </row>
    <row r="211" spans="1:70" hidden="1" x14ac:dyDescent="0.25">
      <c r="C211" s="72">
        <f t="shared" si="96"/>
        <v>0</v>
      </c>
      <c r="E211" s="73">
        <f t="shared" si="91"/>
        <v>0</v>
      </c>
      <c r="F211" s="73">
        <f t="shared" si="92"/>
        <v>0</v>
      </c>
      <c r="G211" s="73">
        <f t="shared" si="93"/>
        <v>0</v>
      </c>
      <c r="H211" s="73">
        <f t="shared" si="94"/>
        <v>0</v>
      </c>
      <c r="I211" s="73">
        <f t="shared" si="95"/>
        <v>0</v>
      </c>
      <c r="K211" s="74" cm="1">
        <f t="array" ref="K211">IF(AND( K$3=INDEX(CapexSalvageMonth,ROW()-189),INDEX(CapexSalvageMonth,ROW()-189)&lt;&gt;0),K174-(J65+J138),0)</f>
        <v>0</v>
      </c>
      <c r="L211" s="75" cm="1">
        <f t="array" ref="L211">IF(AND( L$3=INDEX(CapexSalvageMonth,ROW()-189),INDEX(CapexSalvageMonth,ROW()-189)&lt;&gt;0),L174-(K65+K138),0)</f>
        <v>0</v>
      </c>
      <c r="M211" s="75" cm="1">
        <f t="array" ref="M211">IF(AND( M$3=INDEX(CapexSalvageMonth,ROW()-189),INDEX(CapexSalvageMonth,ROW()-189)&lt;&gt;0),M174-(L65+L138),0)</f>
        <v>0</v>
      </c>
      <c r="N211" s="75" cm="1">
        <f t="array" ref="N211">IF(AND( N$3=INDEX(CapexSalvageMonth,ROW()-189),INDEX(CapexSalvageMonth,ROW()-189)&lt;&gt;0),N174-(M65+M138),0)</f>
        <v>0</v>
      </c>
      <c r="O211" s="75" cm="1">
        <f t="array" ref="O211">IF(AND( O$3=INDEX(CapexSalvageMonth,ROW()-189),INDEX(CapexSalvageMonth,ROW()-189)&lt;&gt;0),O174-(N65+N138),0)</f>
        <v>0</v>
      </c>
      <c r="P211" s="75" cm="1">
        <f t="array" ref="P211">IF(AND( P$3=INDEX(CapexSalvageMonth,ROW()-189),INDEX(CapexSalvageMonth,ROW()-189)&lt;&gt;0),P174-(O65+O138),0)</f>
        <v>0</v>
      </c>
      <c r="Q211" s="75" cm="1">
        <f t="array" ref="Q211">IF(AND( Q$3=INDEX(CapexSalvageMonth,ROW()-189),INDEX(CapexSalvageMonth,ROW()-189)&lt;&gt;0),Q174-(P65+P138),0)</f>
        <v>0</v>
      </c>
      <c r="R211" s="75" cm="1">
        <f t="array" ref="R211">IF(AND( R$3=INDEX(CapexSalvageMonth,ROW()-189),INDEX(CapexSalvageMonth,ROW()-189)&lt;&gt;0),R174-(Q65+Q138),0)</f>
        <v>0</v>
      </c>
      <c r="S211" s="75" cm="1">
        <f t="array" ref="S211">IF(AND( S$3=INDEX(CapexSalvageMonth,ROW()-189),INDEX(CapexSalvageMonth,ROW()-189)&lt;&gt;0),S174-(R65+R138),0)</f>
        <v>0</v>
      </c>
      <c r="T211" s="75" cm="1">
        <f t="array" ref="T211">IF(AND( T$3=INDEX(CapexSalvageMonth,ROW()-189),INDEX(CapexSalvageMonth,ROW()-189)&lt;&gt;0),T174-(S65+S138),0)</f>
        <v>0</v>
      </c>
      <c r="U211" s="75" cm="1">
        <f t="array" ref="U211">IF(AND( U$3=INDEX(CapexSalvageMonth,ROW()-189),INDEX(CapexSalvageMonth,ROW()-189)&lt;&gt;0),U174-(T65+T138),0)</f>
        <v>0</v>
      </c>
      <c r="V211" s="76" cm="1">
        <f t="array" ref="V211">IF(AND( V$3=INDEX(CapexSalvageMonth,ROW()-189),INDEX(CapexSalvageMonth,ROW()-189)&lt;&gt;0),V174-(U65+U138),0)</f>
        <v>0</v>
      </c>
      <c r="W211" s="74" cm="1">
        <f t="array" ref="W211">IF(AND( W$3=INDEX(CapexSalvageMonth,ROW()-189),INDEX(CapexSalvageMonth,ROW()-189)&lt;&gt;0),W174-(V65+V138),0)</f>
        <v>0</v>
      </c>
      <c r="X211" s="75" cm="1">
        <f t="array" ref="X211">IF(AND( X$3=INDEX(CapexSalvageMonth,ROW()-189),INDEX(CapexSalvageMonth,ROW()-189)&lt;&gt;0),X174-(W65+W138),0)</f>
        <v>0</v>
      </c>
      <c r="Y211" s="75" cm="1">
        <f t="array" ref="Y211">IF(AND( Y$3=INDEX(CapexSalvageMonth,ROW()-189),INDEX(CapexSalvageMonth,ROW()-189)&lt;&gt;0),Y174-(X65+X138),0)</f>
        <v>0</v>
      </c>
      <c r="Z211" s="75" cm="1">
        <f t="array" ref="Z211">IF(AND( Z$3=INDEX(CapexSalvageMonth,ROW()-189),INDEX(CapexSalvageMonth,ROW()-189)&lt;&gt;0),Z174-(Y65+Y138),0)</f>
        <v>0</v>
      </c>
      <c r="AA211" s="75" cm="1">
        <f t="array" ref="AA211">IF(AND( AA$3=INDEX(CapexSalvageMonth,ROW()-189),INDEX(CapexSalvageMonth,ROW()-189)&lt;&gt;0),AA174-(Z65+Z138),0)</f>
        <v>0</v>
      </c>
      <c r="AB211" s="75" cm="1">
        <f t="array" ref="AB211">IF(AND( AB$3=INDEX(CapexSalvageMonth,ROW()-189),INDEX(CapexSalvageMonth,ROW()-189)&lt;&gt;0),AB174-(AA65+AA138),0)</f>
        <v>0</v>
      </c>
      <c r="AC211" s="75" cm="1">
        <f t="array" ref="AC211">IF(AND( AC$3=INDEX(CapexSalvageMonth,ROW()-189),INDEX(CapexSalvageMonth,ROW()-189)&lt;&gt;0),AC174-(AB65+AB138),0)</f>
        <v>0</v>
      </c>
      <c r="AD211" s="75" cm="1">
        <f t="array" ref="AD211">IF(AND( AD$3=INDEX(CapexSalvageMonth,ROW()-189),INDEX(CapexSalvageMonth,ROW()-189)&lt;&gt;0),AD174-(AC65+AC138),0)</f>
        <v>0</v>
      </c>
      <c r="AE211" s="75" cm="1">
        <f t="array" ref="AE211">IF(AND( AE$3=INDEX(CapexSalvageMonth,ROW()-189),INDEX(CapexSalvageMonth,ROW()-189)&lt;&gt;0),AE174-(AD65+AD138),0)</f>
        <v>0</v>
      </c>
      <c r="AF211" s="75" cm="1">
        <f t="array" ref="AF211">IF(AND( AF$3=INDEX(CapexSalvageMonth,ROW()-189),INDEX(CapexSalvageMonth,ROW()-189)&lt;&gt;0),AF174-(AE65+AE138),0)</f>
        <v>0</v>
      </c>
      <c r="AG211" s="75" cm="1">
        <f t="array" ref="AG211">IF(AND( AG$3=INDEX(CapexSalvageMonth,ROW()-189),INDEX(CapexSalvageMonth,ROW()-189)&lt;&gt;0),AG174-(AF65+AF138),0)</f>
        <v>0</v>
      </c>
      <c r="AH211" s="76" cm="1">
        <f t="array" ref="AH211">IF(AND( AH$3=INDEX(CapexSalvageMonth,ROW()-189),INDEX(CapexSalvageMonth,ROW()-189)&lt;&gt;0),AH174-(AG65+AG138),0)</f>
        <v>0</v>
      </c>
      <c r="AI211" s="74" cm="1">
        <f t="array" ref="AI211">IF(AND( AI$3=INDEX(CapexSalvageMonth,ROW()-189),INDEX(CapexSalvageMonth,ROW()-189)&lt;&gt;0),AI174-(AH65+AH138),0)</f>
        <v>0</v>
      </c>
      <c r="AJ211" s="75" cm="1">
        <f t="array" ref="AJ211">IF(AND( AJ$3=INDEX(CapexSalvageMonth,ROW()-189),INDEX(CapexSalvageMonth,ROW()-189)&lt;&gt;0),AJ174-(AI65+AI138),0)</f>
        <v>0</v>
      </c>
      <c r="AK211" s="75" cm="1">
        <f t="array" ref="AK211">IF(AND( AK$3=INDEX(CapexSalvageMonth,ROW()-189),INDEX(CapexSalvageMonth,ROW()-189)&lt;&gt;0),AK174-(AJ65+AJ138),0)</f>
        <v>0</v>
      </c>
      <c r="AL211" s="75" cm="1">
        <f t="array" ref="AL211">IF(AND( AL$3=INDEX(CapexSalvageMonth,ROW()-189),INDEX(CapexSalvageMonth,ROW()-189)&lt;&gt;0),AL174-(AK65+AK138),0)</f>
        <v>0</v>
      </c>
      <c r="AM211" s="75" cm="1">
        <f t="array" ref="AM211">IF(AND( AM$3=INDEX(CapexSalvageMonth,ROW()-189),INDEX(CapexSalvageMonth,ROW()-189)&lt;&gt;0),AM174-(AL65+AL138),0)</f>
        <v>0</v>
      </c>
      <c r="AN211" s="75" cm="1">
        <f t="array" ref="AN211">IF(AND( AN$3=INDEX(CapexSalvageMonth,ROW()-189),INDEX(CapexSalvageMonth,ROW()-189)&lt;&gt;0),AN174-(AM65+AM138),0)</f>
        <v>0</v>
      </c>
      <c r="AO211" s="75" cm="1">
        <f t="array" ref="AO211">IF(AND( AO$3=INDEX(CapexSalvageMonth,ROW()-189),INDEX(CapexSalvageMonth,ROW()-189)&lt;&gt;0),AO174-(AN65+AN138),0)</f>
        <v>0</v>
      </c>
      <c r="AP211" s="75" cm="1">
        <f t="array" ref="AP211">IF(AND( AP$3=INDEX(CapexSalvageMonth,ROW()-189),INDEX(CapexSalvageMonth,ROW()-189)&lt;&gt;0),AP174-(AO65+AO138),0)</f>
        <v>0</v>
      </c>
      <c r="AQ211" s="75" cm="1">
        <f t="array" ref="AQ211">IF(AND( AQ$3=INDEX(CapexSalvageMonth,ROW()-189),INDEX(CapexSalvageMonth,ROW()-189)&lt;&gt;0),AQ174-(AP65+AP138),0)</f>
        <v>0</v>
      </c>
      <c r="AR211" s="75" cm="1">
        <f t="array" ref="AR211">IF(AND( AR$3=INDEX(CapexSalvageMonth,ROW()-189),INDEX(CapexSalvageMonth,ROW()-189)&lt;&gt;0),AR174-(AQ65+AQ138),0)</f>
        <v>0</v>
      </c>
      <c r="AS211" s="75" cm="1">
        <f t="array" ref="AS211">IF(AND( AS$3=INDEX(CapexSalvageMonth,ROW()-189),INDEX(CapexSalvageMonth,ROW()-189)&lt;&gt;0),AS174-(AR65+AR138),0)</f>
        <v>0</v>
      </c>
      <c r="AT211" s="76" cm="1">
        <f t="array" ref="AT211">IF(AND( AT$3=INDEX(CapexSalvageMonth,ROW()-189),INDEX(CapexSalvageMonth,ROW()-189)&lt;&gt;0),AT174-(AS65+AS138),0)</f>
        <v>0</v>
      </c>
      <c r="AU211" s="74" cm="1">
        <f t="array" ref="AU211">IF(AND( AU$3=INDEX(CapexSalvageMonth,ROW()-189),INDEX(CapexSalvageMonth,ROW()-189)&lt;&gt;0),AU174-(AT65+AT138),0)</f>
        <v>0</v>
      </c>
      <c r="AV211" s="75" cm="1">
        <f t="array" ref="AV211">IF(AND( AV$3=INDEX(CapexSalvageMonth,ROW()-189),INDEX(CapexSalvageMonth,ROW()-189)&lt;&gt;0),AV174-(AU65+AU138),0)</f>
        <v>0</v>
      </c>
      <c r="AW211" s="75" cm="1">
        <f t="array" ref="AW211">IF(AND( AW$3=INDEX(CapexSalvageMonth,ROW()-189),INDEX(CapexSalvageMonth,ROW()-189)&lt;&gt;0),AW174-(AV65+AV138),0)</f>
        <v>0</v>
      </c>
      <c r="AX211" s="75" cm="1">
        <f t="array" ref="AX211">IF(AND( AX$3=INDEX(CapexSalvageMonth,ROW()-189),INDEX(CapexSalvageMonth,ROW()-189)&lt;&gt;0),AX174-(AW65+AW138),0)</f>
        <v>0</v>
      </c>
      <c r="AY211" s="75" cm="1">
        <f t="array" ref="AY211">IF(AND( AY$3=INDEX(CapexSalvageMonth,ROW()-189),INDEX(CapexSalvageMonth,ROW()-189)&lt;&gt;0),AY174-(AX65+AX138),0)</f>
        <v>0</v>
      </c>
      <c r="AZ211" s="75" cm="1">
        <f t="array" ref="AZ211">IF(AND( AZ$3=INDEX(CapexSalvageMonth,ROW()-189),INDEX(CapexSalvageMonth,ROW()-189)&lt;&gt;0),AZ174-(AY65+AY138),0)</f>
        <v>0</v>
      </c>
      <c r="BA211" s="75" cm="1">
        <f t="array" ref="BA211">IF(AND( BA$3=INDEX(CapexSalvageMonth,ROW()-189),INDEX(CapexSalvageMonth,ROW()-189)&lt;&gt;0),BA174-(AZ65+AZ138),0)</f>
        <v>0</v>
      </c>
      <c r="BB211" s="75" cm="1">
        <f t="array" ref="BB211">IF(AND( BB$3=INDEX(CapexSalvageMonth,ROW()-189),INDEX(CapexSalvageMonth,ROW()-189)&lt;&gt;0),BB174-(BA65+BA138),0)</f>
        <v>0</v>
      </c>
      <c r="BC211" s="75" cm="1">
        <f t="array" ref="BC211">IF(AND( BC$3=INDEX(CapexSalvageMonth,ROW()-189),INDEX(CapexSalvageMonth,ROW()-189)&lt;&gt;0),BC174-(BB65+BB138),0)</f>
        <v>0</v>
      </c>
      <c r="BD211" s="75" cm="1">
        <f t="array" ref="BD211">IF(AND( BD$3=INDEX(CapexSalvageMonth,ROW()-189),INDEX(CapexSalvageMonth,ROW()-189)&lt;&gt;0),BD174-(BC65+BC138),0)</f>
        <v>0</v>
      </c>
      <c r="BE211" s="75" cm="1">
        <f t="array" ref="BE211">IF(AND( BE$3=INDEX(CapexSalvageMonth,ROW()-189),INDEX(CapexSalvageMonth,ROW()-189)&lt;&gt;0),BE174-(BD65+BD138),0)</f>
        <v>0</v>
      </c>
      <c r="BF211" s="76" cm="1">
        <f t="array" ref="BF211">IF(AND( BF$3=INDEX(CapexSalvageMonth,ROW()-189),INDEX(CapexSalvageMonth,ROW()-189)&lt;&gt;0),BF174-(BE65+BE138),0)</f>
        <v>0</v>
      </c>
      <c r="BG211" s="74" cm="1">
        <f t="array" ref="BG211">IF(AND( BG$3=INDEX(CapexSalvageMonth,ROW()-189),INDEX(CapexSalvageMonth,ROW()-189)&lt;&gt;0),BG174-(BF65+BF138),0)</f>
        <v>0</v>
      </c>
      <c r="BH211" s="75" cm="1">
        <f t="array" ref="BH211">IF(AND( BH$3=INDEX(CapexSalvageMonth,ROW()-189),INDEX(CapexSalvageMonth,ROW()-189)&lt;&gt;0),BH174-(BG65+BG138),0)</f>
        <v>0</v>
      </c>
      <c r="BI211" s="75" cm="1">
        <f t="array" ref="BI211">IF(AND( BI$3=INDEX(CapexSalvageMonth,ROW()-189),INDEX(CapexSalvageMonth,ROW()-189)&lt;&gt;0),BI174-(BH65+BH138),0)</f>
        <v>0</v>
      </c>
      <c r="BJ211" s="75" cm="1">
        <f t="array" ref="BJ211">IF(AND( BJ$3=INDEX(CapexSalvageMonth,ROW()-189),INDEX(CapexSalvageMonth,ROW()-189)&lt;&gt;0),BJ174-(BI65+BI138),0)</f>
        <v>0</v>
      </c>
      <c r="BK211" s="75" cm="1">
        <f t="array" ref="BK211">IF(AND( BK$3=INDEX(CapexSalvageMonth,ROW()-189),INDEX(CapexSalvageMonth,ROW()-189)&lt;&gt;0),BK174-(BJ65+BJ138),0)</f>
        <v>0</v>
      </c>
      <c r="BL211" s="75" cm="1">
        <f t="array" ref="BL211">IF(AND( BL$3=INDEX(CapexSalvageMonth,ROW()-189),INDEX(CapexSalvageMonth,ROW()-189)&lt;&gt;0),BL174-(BK65+BK138),0)</f>
        <v>0</v>
      </c>
      <c r="BM211" s="75" cm="1">
        <f t="array" ref="BM211">IF(AND( BM$3=INDEX(CapexSalvageMonth,ROW()-189),INDEX(CapexSalvageMonth,ROW()-189)&lt;&gt;0),BM174-(BL65+BL138),0)</f>
        <v>0</v>
      </c>
      <c r="BN211" s="75" cm="1">
        <f t="array" ref="BN211">IF(AND( BN$3=INDEX(CapexSalvageMonth,ROW()-189),INDEX(CapexSalvageMonth,ROW()-189)&lt;&gt;0),BN174-(BM65+BM138),0)</f>
        <v>0</v>
      </c>
      <c r="BO211" s="75" cm="1">
        <f t="array" ref="BO211">IF(AND( BO$3=INDEX(CapexSalvageMonth,ROW()-189),INDEX(CapexSalvageMonth,ROW()-189)&lt;&gt;0),BO174-(BN65+BN138),0)</f>
        <v>0</v>
      </c>
      <c r="BP211" s="75" cm="1">
        <f t="array" ref="BP211">IF(AND( BP$3=INDEX(CapexSalvageMonth,ROW()-189),INDEX(CapexSalvageMonth,ROW()-189)&lt;&gt;0),BP174-(BO65+BO138),0)</f>
        <v>0</v>
      </c>
      <c r="BQ211" s="75" cm="1">
        <f t="array" ref="BQ211">IF(AND( BQ$3=INDEX(CapexSalvageMonth,ROW()-189),INDEX(CapexSalvageMonth,ROW()-189)&lt;&gt;0),BQ174-(BP65+BP138),0)</f>
        <v>0</v>
      </c>
      <c r="BR211" s="76" cm="1">
        <f t="array" ref="BR211">IF(AND( BR$3=INDEX(CapexSalvageMonth,ROW()-189),INDEX(CapexSalvageMonth,ROW()-189)&lt;&gt;0),BR174-(BQ65+BQ138),0)</f>
        <v>0</v>
      </c>
    </row>
    <row r="212" spans="1:70" hidden="1" x14ac:dyDescent="0.25">
      <c r="C212" s="72">
        <f t="shared" si="96"/>
        <v>0</v>
      </c>
      <c r="E212" s="73">
        <f t="shared" si="91"/>
        <v>0</v>
      </c>
      <c r="F212" s="73">
        <f t="shared" si="92"/>
        <v>0</v>
      </c>
      <c r="G212" s="73">
        <f t="shared" si="93"/>
        <v>0</v>
      </c>
      <c r="H212" s="73">
        <f t="shared" si="94"/>
        <v>0</v>
      </c>
      <c r="I212" s="73">
        <f t="shared" si="95"/>
        <v>0</v>
      </c>
      <c r="K212" s="74" cm="1">
        <f t="array" ref="K212">IF(AND( K$3=INDEX(CapexSalvageMonth,ROW()-189),INDEX(CapexSalvageMonth,ROW()-189)&lt;&gt;0),K175-(J66+J139),0)</f>
        <v>0</v>
      </c>
      <c r="L212" s="75" cm="1">
        <f t="array" ref="L212">IF(AND( L$3=INDEX(CapexSalvageMonth,ROW()-189),INDEX(CapexSalvageMonth,ROW()-189)&lt;&gt;0),L175-(K66+K139),0)</f>
        <v>0</v>
      </c>
      <c r="M212" s="75" cm="1">
        <f t="array" ref="M212">IF(AND( M$3=INDEX(CapexSalvageMonth,ROW()-189),INDEX(CapexSalvageMonth,ROW()-189)&lt;&gt;0),M175-(L66+L139),0)</f>
        <v>0</v>
      </c>
      <c r="N212" s="75" cm="1">
        <f t="array" ref="N212">IF(AND( N$3=INDEX(CapexSalvageMonth,ROW()-189),INDEX(CapexSalvageMonth,ROW()-189)&lt;&gt;0),N175-(M66+M139),0)</f>
        <v>0</v>
      </c>
      <c r="O212" s="75" cm="1">
        <f t="array" ref="O212">IF(AND( O$3=INDEX(CapexSalvageMonth,ROW()-189),INDEX(CapexSalvageMonth,ROW()-189)&lt;&gt;0),O175-(N66+N139),0)</f>
        <v>0</v>
      </c>
      <c r="P212" s="75" cm="1">
        <f t="array" ref="P212">IF(AND( P$3=INDEX(CapexSalvageMonth,ROW()-189),INDEX(CapexSalvageMonth,ROW()-189)&lt;&gt;0),P175-(O66+O139),0)</f>
        <v>0</v>
      </c>
      <c r="Q212" s="75" cm="1">
        <f t="array" ref="Q212">IF(AND( Q$3=INDEX(CapexSalvageMonth,ROW()-189),INDEX(CapexSalvageMonth,ROW()-189)&lt;&gt;0),Q175-(P66+P139),0)</f>
        <v>0</v>
      </c>
      <c r="R212" s="75" cm="1">
        <f t="array" ref="R212">IF(AND( R$3=INDEX(CapexSalvageMonth,ROW()-189),INDEX(CapexSalvageMonth,ROW()-189)&lt;&gt;0),R175-(Q66+Q139),0)</f>
        <v>0</v>
      </c>
      <c r="S212" s="75" cm="1">
        <f t="array" ref="S212">IF(AND( S$3=INDEX(CapexSalvageMonth,ROW()-189),INDEX(CapexSalvageMonth,ROW()-189)&lt;&gt;0),S175-(R66+R139),0)</f>
        <v>0</v>
      </c>
      <c r="T212" s="75" cm="1">
        <f t="array" ref="T212">IF(AND( T$3=INDEX(CapexSalvageMonth,ROW()-189),INDEX(CapexSalvageMonth,ROW()-189)&lt;&gt;0),T175-(S66+S139),0)</f>
        <v>0</v>
      </c>
      <c r="U212" s="75" cm="1">
        <f t="array" ref="U212">IF(AND( U$3=INDEX(CapexSalvageMonth,ROW()-189),INDEX(CapexSalvageMonth,ROW()-189)&lt;&gt;0),U175-(T66+T139),0)</f>
        <v>0</v>
      </c>
      <c r="V212" s="76" cm="1">
        <f t="array" ref="V212">IF(AND( V$3=INDEX(CapexSalvageMonth,ROW()-189),INDEX(CapexSalvageMonth,ROW()-189)&lt;&gt;0),V175-(U66+U139),0)</f>
        <v>0</v>
      </c>
      <c r="W212" s="74" cm="1">
        <f t="array" ref="W212">IF(AND( W$3=INDEX(CapexSalvageMonth,ROW()-189),INDEX(CapexSalvageMonth,ROW()-189)&lt;&gt;0),W175-(V66+V139),0)</f>
        <v>0</v>
      </c>
      <c r="X212" s="75" cm="1">
        <f t="array" ref="X212">IF(AND( X$3=INDEX(CapexSalvageMonth,ROW()-189),INDEX(CapexSalvageMonth,ROW()-189)&lt;&gt;0),X175-(W66+W139),0)</f>
        <v>0</v>
      </c>
      <c r="Y212" s="75" cm="1">
        <f t="array" ref="Y212">IF(AND( Y$3=INDEX(CapexSalvageMonth,ROW()-189),INDEX(CapexSalvageMonth,ROW()-189)&lt;&gt;0),Y175-(X66+X139),0)</f>
        <v>0</v>
      </c>
      <c r="Z212" s="75" cm="1">
        <f t="array" ref="Z212">IF(AND( Z$3=INDEX(CapexSalvageMonth,ROW()-189),INDEX(CapexSalvageMonth,ROW()-189)&lt;&gt;0),Z175-(Y66+Y139),0)</f>
        <v>0</v>
      </c>
      <c r="AA212" s="75" cm="1">
        <f t="array" ref="AA212">IF(AND( AA$3=INDEX(CapexSalvageMonth,ROW()-189),INDEX(CapexSalvageMonth,ROW()-189)&lt;&gt;0),AA175-(Z66+Z139),0)</f>
        <v>0</v>
      </c>
      <c r="AB212" s="75" cm="1">
        <f t="array" ref="AB212">IF(AND( AB$3=INDEX(CapexSalvageMonth,ROW()-189),INDEX(CapexSalvageMonth,ROW()-189)&lt;&gt;0),AB175-(AA66+AA139),0)</f>
        <v>0</v>
      </c>
      <c r="AC212" s="75" cm="1">
        <f t="array" ref="AC212">IF(AND( AC$3=INDEX(CapexSalvageMonth,ROW()-189),INDEX(CapexSalvageMonth,ROW()-189)&lt;&gt;0),AC175-(AB66+AB139),0)</f>
        <v>0</v>
      </c>
      <c r="AD212" s="75" cm="1">
        <f t="array" ref="AD212">IF(AND( AD$3=INDEX(CapexSalvageMonth,ROW()-189),INDEX(CapexSalvageMonth,ROW()-189)&lt;&gt;0),AD175-(AC66+AC139),0)</f>
        <v>0</v>
      </c>
      <c r="AE212" s="75" cm="1">
        <f t="array" ref="AE212">IF(AND( AE$3=INDEX(CapexSalvageMonth,ROW()-189),INDEX(CapexSalvageMonth,ROW()-189)&lt;&gt;0),AE175-(AD66+AD139),0)</f>
        <v>0</v>
      </c>
      <c r="AF212" s="75" cm="1">
        <f t="array" ref="AF212">IF(AND( AF$3=INDEX(CapexSalvageMonth,ROW()-189),INDEX(CapexSalvageMonth,ROW()-189)&lt;&gt;0),AF175-(AE66+AE139),0)</f>
        <v>0</v>
      </c>
      <c r="AG212" s="75" cm="1">
        <f t="array" ref="AG212">IF(AND( AG$3=INDEX(CapexSalvageMonth,ROW()-189),INDEX(CapexSalvageMonth,ROW()-189)&lt;&gt;0),AG175-(AF66+AF139),0)</f>
        <v>0</v>
      </c>
      <c r="AH212" s="76" cm="1">
        <f t="array" ref="AH212">IF(AND( AH$3=INDEX(CapexSalvageMonth,ROW()-189),INDEX(CapexSalvageMonth,ROW()-189)&lt;&gt;0),AH175-(AG66+AG139),0)</f>
        <v>0</v>
      </c>
      <c r="AI212" s="74" cm="1">
        <f t="array" ref="AI212">IF(AND( AI$3=INDEX(CapexSalvageMonth,ROW()-189),INDEX(CapexSalvageMonth,ROW()-189)&lt;&gt;0),AI175-(AH66+AH139),0)</f>
        <v>0</v>
      </c>
      <c r="AJ212" s="75" cm="1">
        <f t="array" ref="AJ212">IF(AND( AJ$3=INDEX(CapexSalvageMonth,ROW()-189),INDEX(CapexSalvageMonth,ROW()-189)&lt;&gt;0),AJ175-(AI66+AI139),0)</f>
        <v>0</v>
      </c>
      <c r="AK212" s="75" cm="1">
        <f t="array" ref="AK212">IF(AND( AK$3=INDEX(CapexSalvageMonth,ROW()-189),INDEX(CapexSalvageMonth,ROW()-189)&lt;&gt;0),AK175-(AJ66+AJ139),0)</f>
        <v>0</v>
      </c>
      <c r="AL212" s="75" cm="1">
        <f t="array" ref="AL212">IF(AND( AL$3=INDEX(CapexSalvageMonth,ROW()-189),INDEX(CapexSalvageMonth,ROW()-189)&lt;&gt;0),AL175-(AK66+AK139),0)</f>
        <v>0</v>
      </c>
      <c r="AM212" s="75" cm="1">
        <f t="array" ref="AM212">IF(AND( AM$3=INDEX(CapexSalvageMonth,ROW()-189),INDEX(CapexSalvageMonth,ROW()-189)&lt;&gt;0),AM175-(AL66+AL139),0)</f>
        <v>0</v>
      </c>
      <c r="AN212" s="75" cm="1">
        <f t="array" ref="AN212">IF(AND( AN$3=INDEX(CapexSalvageMonth,ROW()-189),INDEX(CapexSalvageMonth,ROW()-189)&lt;&gt;0),AN175-(AM66+AM139),0)</f>
        <v>0</v>
      </c>
      <c r="AO212" s="75" cm="1">
        <f t="array" ref="AO212">IF(AND( AO$3=INDEX(CapexSalvageMonth,ROW()-189),INDEX(CapexSalvageMonth,ROW()-189)&lt;&gt;0),AO175-(AN66+AN139),0)</f>
        <v>0</v>
      </c>
      <c r="AP212" s="75" cm="1">
        <f t="array" ref="AP212">IF(AND( AP$3=INDEX(CapexSalvageMonth,ROW()-189),INDEX(CapexSalvageMonth,ROW()-189)&lt;&gt;0),AP175-(AO66+AO139),0)</f>
        <v>0</v>
      </c>
      <c r="AQ212" s="75" cm="1">
        <f t="array" ref="AQ212">IF(AND( AQ$3=INDEX(CapexSalvageMonth,ROW()-189),INDEX(CapexSalvageMonth,ROW()-189)&lt;&gt;0),AQ175-(AP66+AP139),0)</f>
        <v>0</v>
      </c>
      <c r="AR212" s="75" cm="1">
        <f t="array" ref="AR212">IF(AND( AR$3=INDEX(CapexSalvageMonth,ROW()-189),INDEX(CapexSalvageMonth,ROW()-189)&lt;&gt;0),AR175-(AQ66+AQ139),0)</f>
        <v>0</v>
      </c>
      <c r="AS212" s="75" cm="1">
        <f t="array" ref="AS212">IF(AND( AS$3=INDEX(CapexSalvageMonth,ROW()-189),INDEX(CapexSalvageMonth,ROW()-189)&lt;&gt;0),AS175-(AR66+AR139),0)</f>
        <v>0</v>
      </c>
      <c r="AT212" s="76" cm="1">
        <f t="array" ref="AT212">IF(AND( AT$3=INDEX(CapexSalvageMonth,ROW()-189),INDEX(CapexSalvageMonth,ROW()-189)&lt;&gt;0),AT175-(AS66+AS139),0)</f>
        <v>0</v>
      </c>
      <c r="AU212" s="74" cm="1">
        <f t="array" ref="AU212">IF(AND( AU$3=INDEX(CapexSalvageMonth,ROW()-189),INDEX(CapexSalvageMonth,ROW()-189)&lt;&gt;0),AU175-(AT66+AT139),0)</f>
        <v>0</v>
      </c>
      <c r="AV212" s="75" cm="1">
        <f t="array" ref="AV212">IF(AND( AV$3=INDEX(CapexSalvageMonth,ROW()-189),INDEX(CapexSalvageMonth,ROW()-189)&lt;&gt;0),AV175-(AU66+AU139),0)</f>
        <v>0</v>
      </c>
      <c r="AW212" s="75" cm="1">
        <f t="array" ref="AW212">IF(AND( AW$3=INDEX(CapexSalvageMonth,ROW()-189),INDEX(CapexSalvageMonth,ROW()-189)&lt;&gt;0),AW175-(AV66+AV139),0)</f>
        <v>0</v>
      </c>
      <c r="AX212" s="75" cm="1">
        <f t="array" ref="AX212">IF(AND( AX$3=INDEX(CapexSalvageMonth,ROW()-189),INDEX(CapexSalvageMonth,ROW()-189)&lt;&gt;0),AX175-(AW66+AW139),0)</f>
        <v>0</v>
      </c>
      <c r="AY212" s="75" cm="1">
        <f t="array" ref="AY212">IF(AND( AY$3=INDEX(CapexSalvageMonth,ROW()-189),INDEX(CapexSalvageMonth,ROW()-189)&lt;&gt;0),AY175-(AX66+AX139),0)</f>
        <v>0</v>
      </c>
      <c r="AZ212" s="75" cm="1">
        <f t="array" ref="AZ212">IF(AND( AZ$3=INDEX(CapexSalvageMonth,ROW()-189),INDEX(CapexSalvageMonth,ROW()-189)&lt;&gt;0),AZ175-(AY66+AY139),0)</f>
        <v>0</v>
      </c>
      <c r="BA212" s="75" cm="1">
        <f t="array" ref="BA212">IF(AND( BA$3=INDEX(CapexSalvageMonth,ROW()-189),INDEX(CapexSalvageMonth,ROW()-189)&lt;&gt;0),BA175-(AZ66+AZ139),0)</f>
        <v>0</v>
      </c>
      <c r="BB212" s="75" cm="1">
        <f t="array" ref="BB212">IF(AND( BB$3=INDEX(CapexSalvageMonth,ROW()-189),INDEX(CapexSalvageMonth,ROW()-189)&lt;&gt;0),BB175-(BA66+BA139),0)</f>
        <v>0</v>
      </c>
      <c r="BC212" s="75" cm="1">
        <f t="array" ref="BC212">IF(AND( BC$3=INDEX(CapexSalvageMonth,ROW()-189),INDEX(CapexSalvageMonth,ROW()-189)&lt;&gt;0),BC175-(BB66+BB139),0)</f>
        <v>0</v>
      </c>
      <c r="BD212" s="75" cm="1">
        <f t="array" ref="BD212">IF(AND( BD$3=INDEX(CapexSalvageMonth,ROW()-189),INDEX(CapexSalvageMonth,ROW()-189)&lt;&gt;0),BD175-(BC66+BC139),0)</f>
        <v>0</v>
      </c>
      <c r="BE212" s="75" cm="1">
        <f t="array" ref="BE212">IF(AND( BE$3=INDEX(CapexSalvageMonth,ROW()-189),INDEX(CapexSalvageMonth,ROW()-189)&lt;&gt;0),BE175-(BD66+BD139),0)</f>
        <v>0</v>
      </c>
      <c r="BF212" s="76" cm="1">
        <f t="array" ref="BF212">IF(AND( BF$3=INDEX(CapexSalvageMonth,ROW()-189),INDEX(CapexSalvageMonth,ROW()-189)&lt;&gt;0),BF175-(BE66+BE139),0)</f>
        <v>0</v>
      </c>
      <c r="BG212" s="74" cm="1">
        <f t="array" ref="BG212">IF(AND( BG$3=INDEX(CapexSalvageMonth,ROW()-189),INDEX(CapexSalvageMonth,ROW()-189)&lt;&gt;0),BG175-(BF66+BF139),0)</f>
        <v>0</v>
      </c>
      <c r="BH212" s="75" cm="1">
        <f t="array" ref="BH212">IF(AND( BH$3=INDEX(CapexSalvageMonth,ROW()-189),INDEX(CapexSalvageMonth,ROW()-189)&lt;&gt;0),BH175-(BG66+BG139),0)</f>
        <v>0</v>
      </c>
      <c r="BI212" s="75" cm="1">
        <f t="array" ref="BI212">IF(AND( BI$3=INDEX(CapexSalvageMonth,ROW()-189),INDEX(CapexSalvageMonth,ROW()-189)&lt;&gt;0),BI175-(BH66+BH139),0)</f>
        <v>0</v>
      </c>
      <c r="BJ212" s="75" cm="1">
        <f t="array" ref="BJ212">IF(AND( BJ$3=INDEX(CapexSalvageMonth,ROW()-189),INDEX(CapexSalvageMonth,ROW()-189)&lt;&gt;0),BJ175-(BI66+BI139),0)</f>
        <v>0</v>
      </c>
      <c r="BK212" s="75" cm="1">
        <f t="array" ref="BK212">IF(AND( BK$3=INDEX(CapexSalvageMonth,ROW()-189),INDEX(CapexSalvageMonth,ROW()-189)&lt;&gt;0),BK175-(BJ66+BJ139),0)</f>
        <v>0</v>
      </c>
      <c r="BL212" s="75" cm="1">
        <f t="array" ref="BL212">IF(AND( BL$3=INDEX(CapexSalvageMonth,ROW()-189),INDEX(CapexSalvageMonth,ROW()-189)&lt;&gt;0),BL175-(BK66+BK139),0)</f>
        <v>0</v>
      </c>
      <c r="BM212" s="75" cm="1">
        <f t="array" ref="BM212">IF(AND( BM$3=INDEX(CapexSalvageMonth,ROW()-189),INDEX(CapexSalvageMonth,ROW()-189)&lt;&gt;0),BM175-(BL66+BL139),0)</f>
        <v>0</v>
      </c>
      <c r="BN212" s="75" cm="1">
        <f t="array" ref="BN212">IF(AND( BN$3=INDEX(CapexSalvageMonth,ROW()-189),INDEX(CapexSalvageMonth,ROW()-189)&lt;&gt;0),BN175-(BM66+BM139),0)</f>
        <v>0</v>
      </c>
      <c r="BO212" s="75" cm="1">
        <f t="array" ref="BO212">IF(AND( BO$3=INDEX(CapexSalvageMonth,ROW()-189),INDEX(CapexSalvageMonth,ROW()-189)&lt;&gt;0),BO175-(BN66+BN139),0)</f>
        <v>0</v>
      </c>
      <c r="BP212" s="75" cm="1">
        <f t="array" ref="BP212">IF(AND( BP$3=INDEX(CapexSalvageMonth,ROW()-189),INDEX(CapexSalvageMonth,ROW()-189)&lt;&gt;0),BP175-(BO66+BO139),0)</f>
        <v>0</v>
      </c>
      <c r="BQ212" s="75" cm="1">
        <f t="array" ref="BQ212">IF(AND( BQ$3=INDEX(CapexSalvageMonth,ROW()-189),INDEX(CapexSalvageMonth,ROW()-189)&lt;&gt;0),BQ175-(BP66+BP139),0)</f>
        <v>0</v>
      </c>
      <c r="BR212" s="76" cm="1">
        <f t="array" ref="BR212">IF(AND( BR$3=INDEX(CapexSalvageMonth,ROW()-189),INDEX(CapexSalvageMonth,ROW()-189)&lt;&gt;0),BR175-(BQ66+BQ139),0)</f>
        <v>0</v>
      </c>
    </row>
    <row r="213" spans="1:70" hidden="1" x14ac:dyDescent="0.25">
      <c r="C213" s="72">
        <f t="shared" si="96"/>
        <v>0</v>
      </c>
      <c r="E213" s="73">
        <f t="shared" si="91"/>
        <v>0</v>
      </c>
      <c r="F213" s="73">
        <f t="shared" si="92"/>
        <v>0</v>
      </c>
      <c r="G213" s="73">
        <f t="shared" si="93"/>
        <v>0</v>
      </c>
      <c r="H213" s="73">
        <f t="shared" si="94"/>
        <v>0</v>
      </c>
      <c r="I213" s="73">
        <f t="shared" si="95"/>
        <v>0</v>
      </c>
      <c r="K213" s="74" cm="1">
        <f t="array" ref="K213">IF(AND( K$3=INDEX(CapexSalvageMonth,ROW()-189),INDEX(CapexSalvageMonth,ROW()-189)&lt;&gt;0),K176-(J67+J140),0)</f>
        <v>0</v>
      </c>
      <c r="L213" s="75" cm="1">
        <f t="array" ref="L213">IF(AND( L$3=INDEX(CapexSalvageMonth,ROW()-189),INDEX(CapexSalvageMonth,ROW()-189)&lt;&gt;0),L176-(K67+K140),0)</f>
        <v>0</v>
      </c>
      <c r="M213" s="75" cm="1">
        <f t="array" ref="M213">IF(AND( M$3=INDEX(CapexSalvageMonth,ROW()-189),INDEX(CapexSalvageMonth,ROW()-189)&lt;&gt;0),M176-(L67+L140),0)</f>
        <v>0</v>
      </c>
      <c r="N213" s="75" cm="1">
        <f t="array" ref="N213">IF(AND( N$3=INDEX(CapexSalvageMonth,ROW()-189),INDEX(CapexSalvageMonth,ROW()-189)&lt;&gt;0),N176-(M67+M140),0)</f>
        <v>0</v>
      </c>
      <c r="O213" s="75" cm="1">
        <f t="array" ref="O213">IF(AND( O$3=INDEX(CapexSalvageMonth,ROW()-189),INDEX(CapexSalvageMonth,ROW()-189)&lt;&gt;0),O176-(N67+N140),0)</f>
        <v>0</v>
      </c>
      <c r="P213" s="75" cm="1">
        <f t="array" ref="P213">IF(AND( P$3=INDEX(CapexSalvageMonth,ROW()-189),INDEX(CapexSalvageMonth,ROW()-189)&lt;&gt;0),P176-(O67+O140),0)</f>
        <v>0</v>
      </c>
      <c r="Q213" s="75" cm="1">
        <f t="array" ref="Q213">IF(AND( Q$3=INDEX(CapexSalvageMonth,ROW()-189),INDEX(CapexSalvageMonth,ROW()-189)&lt;&gt;0),Q176-(P67+P140),0)</f>
        <v>0</v>
      </c>
      <c r="R213" s="75" cm="1">
        <f t="array" ref="R213">IF(AND( R$3=INDEX(CapexSalvageMonth,ROW()-189),INDEX(CapexSalvageMonth,ROW()-189)&lt;&gt;0),R176-(Q67+Q140),0)</f>
        <v>0</v>
      </c>
      <c r="S213" s="75" cm="1">
        <f t="array" ref="S213">IF(AND( S$3=INDEX(CapexSalvageMonth,ROW()-189),INDEX(CapexSalvageMonth,ROW()-189)&lt;&gt;0),S176-(R67+R140),0)</f>
        <v>0</v>
      </c>
      <c r="T213" s="75" cm="1">
        <f t="array" ref="T213">IF(AND( T$3=INDEX(CapexSalvageMonth,ROW()-189),INDEX(CapexSalvageMonth,ROW()-189)&lt;&gt;0),T176-(S67+S140),0)</f>
        <v>0</v>
      </c>
      <c r="U213" s="75" cm="1">
        <f t="array" ref="U213">IF(AND( U$3=INDEX(CapexSalvageMonth,ROW()-189),INDEX(CapexSalvageMonth,ROW()-189)&lt;&gt;0),U176-(T67+T140),0)</f>
        <v>0</v>
      </c>
      <c r="V213" s="76" cm="1">
        <f t="array" ref="V213">IF(AND( V$3=INDEX(CapexSalvageMonth,ROW()-189),INDEX(CapexSalvageMonth,ROW()-189)&lt;&gt;0),V176-(U67+U140),0)</f>
        <v>0</v>
      </c>
      <c r="W213" s="74" cm="1">
        <f t="array" ref="W213">IF(AND( W$3=INDEX(CapexSalvageMonth,ROW()-189),INDEX(CapexSalvageMonth,ROW()-189)&lt;&gt;0),W176-(V67+V140),0)</f>
        <v>0</v>
      </c>
      <c r="X213" s="75" cm="1">
        <f t="array" ref="X213">IF(AND( X$3=INDEX(CapexSalvageMonth,ROW()-189),INDEX(CapexSalvageMonth,ROW()-189)&lt;&gt;0),X176-(W67+W140),0)</f>
        <v>0</v>
      </c>
      <c r="Y213" s="75" cm="1">
        <f t="array" ref="Y213">IF(AND( Y$3=INDEX(CapexSalvageMonth,ROW()-189),INDEX(CapexSalvageMonth,ROW()-189)&lt;&gt;0),Y176-(X67+X140),0)</f>
        <v>0</v>
      </c>
      <c r="Z213" s="75" cm="1">
        <f t="array" ref="Z213">IF(AND( Z$3=INDEX(CapexSalvageMonth,ROW()-189),INDEX(CapexSalvageMonth,ROW()-189)&lt;&gt;0),Z176-(Y67+Y140),0)</f>
        <v>0</v>
      </c>
      <c r="AA213" s="75" cm="1">
        <f t="array" ref="AA213">IF(AND( AA$3=INDEX(CapexSalvageMonth,ROW()-189),INDEX(CapexSalvageMonth,ROW()-189)&lt;&gt;0),AA176-(Z67+Z140),0)</f>
        <v>0</v>
      </c>
      <c r="AB213" s="75" cm="1">
        <f t="array" ref="AB213">IF(AND( AB$3=INDEX(CapexSalvageMonth,ROW()-189),INDEX(CapexSalvageMonth,ROW()-189)&lt;&gt;0),AB176-(AA67+AA140),0)</f>
        <v>0</v>
      </c>
      <c r="AC213" s="75" cm="1">
        <f t="array" ref="AC213">IF(AND( AC$3=INDEX(CapexSalvageMonth,ROW()-189),INDEX(CapexSalvageMonth,ROW()-189)&lt;&gt;0),AC176-(AB67+AB140),0)</f>
        <v>0</v>
      </c>
      <c r="AD213" s="75" cm="1">
        <f t="array" ref="AD213">IF(AND( AD$3=INDEX(CapexSalvageMonth,ROW()-189),INDEX(CapexSalvageMonth,ROW()-189)&lt;&gt;0),AD176-(AC67+AC140),0)</f>
        <v>0</v>
      </c>
      <c r="AE213" s="75" cm="1">
        <f t="array" ref="AE213">IF(AND( AE$3=INDEX(CapexSalvageMonth,ROW()-189),INDEX(CapexSalvageMonth,ROW()-189)&lt;&gt;0),AE176-(AD67+AD140),0)</f>
        <v>0</v>
      </c>
      <c r="AF213" s="75" cm="1">
        <f t="array" ref="AF213">IF(AND( AF$3=INDEX(CapexSalvageMonth,ROW()-189),INDEX(CapexSalvageMonth,ROW()-189)&lt;&gt;0),AF176-(AE67+AE140),0)</f>
        <v>0</v>
      </c>
      <c r="AG213" s="75" cm="1">
        <f t="array" ref="AG213">IF(AND( AG$3=INDEX(CapexSalvageMonth,ROW()-189),INDEX(CapexSalvageMonth,ROW()-189)&lt;&gt;0),AG176-(AF67+AF140),0)</f>
        <v>0</v>
      </c>
      <c r="AH213" s="76" cm="1">
        <f t="array" ref="AH213">IF(AND( AH$3=INDEX(CapexSalvageMonth,ROW()-189),INDEX(CapexSalvageMonth,ROW()-189)&lt;&gt;0),AH176-(AG67+AG140),0)</f>
        <v>0</v>
      </c>
      <c r="AI213" s="74" cm="1">
        <f t="array" ref="AI213">IF(AND( AI$3=INDEX(CapexSalvageMonth,ROW()-189),INDEX(CapexSalvageMonth,ROW()-189)&lt;&gt;0),AI176-(AH67+AH140),0)</f>
        <v>0</v>
      </c>
      <c r="AJ213" s="75" cm="1">
        <f t="array" ref="AJ213">IF(AND( AJ$3=INDEX(CapexSalvageMonth,ROW()-189),INDEX(CapexSalvageMonth,ROW()-189)&lt;&gt;0),AJ176-(AI67+AI140),0)</f>
        <v>0</v>
      </c>
      <c r="AK213" s="75" cm="1">
        <f t="array" ref="AK213">IF(AND( AK$3=INDEX(CapexSalvageMonth,ROW()-189),INDEX(CapexSalvageMonth,ROW()-189)&lt;&gt;0),AK176-(AJ67+AJ140),0)</f>
        <v>0</v>
      </c>
      <c r="AL213" s="75" cm="1">
        <f t="array" ref="AL213">IF(AND( AL$3=INDEX(CapexSalvageMonth,ROW()-189),INDEX(CapexSalvageMonth,ROW()-189)&lt;&gt;0),AL176-(AK67+AK140),0)</f>
        <v>0</v>
      </c>
      <c r="AM213" s="75" cm="1">
        <f t="array" ref="AM213">IF(AND( AM$3=INDEX(CapexSalvageMonth,ROW()-189),INDEX(CapexSalvageMonth,ROW()-189)&lt;&gt;0),AM176-(AL67+AL140),0)</f>
        <v>0</v>
      </c>
      <c r="AN213" s="75" cm="1">
        <f t="array" ref="AN213">IF(AND( AN$3=INDEX(CapexSalvageMonth,ROW()-189),INDEX(CapexSalvageMonth,ROW()-189)&lt;&gt;0),AN176-(AM67+AM140),0)</f>
        <v>0</v>
      </c>
      <c r="AO213" s="75" cm="1">
        <f t="array" ref="AO213">IF(AND( AO$3=INDEX(CapexSalvageMonth,ROW()-189),INDEX(CapexSalvageMonth,ROW()-189)&lt;&gt;0),AO176-(AN67+AN140),0)</f>
        <v>0</v>
      </c>
      <c r="AP213" s="75" cm="1">
        <f t="array" ref="AP213">IF(AND( AP$3=INDEX(CapexSalvageMonth,ROW()-189),INDEX(CapexSalvageMonth,ROW()-189)&lt;&gt;0),AP176-(AO67+AO140),0)</f>
        <v>0</v>
      </c>
      <c r="AQ213" s="75" cm="1">
        <f t="array" ref="AQ213">IF(AND( AQ$3=INDEX(CapexSalvageMonth,ROW()-189),INDEX(CapexSalvageMonth,ROW()-189)&lt;&gt;0),AQ176-(AP67+AP140),0)</f>
        <v>0</v>
      </c>
      <c r="AR213" s="75" cm="1">
        <f t="array" ref="AR213">IF(AND( AR$3=INDEX(CapexSalvageMonth,ROW()-189),INDEX(CapexSalvageMonth,ROW()-189)&lt;&gt;0),AR176-(AQ67+AQ140),0)</f>
        <v>0</v>
      </c>
      <c r="AS213" s="75" cm="1">
        <f t="array" ref="AS213">IF(AND( AS$3=INDEX(CapexSalvageMonth,ROW()-189),INDEX(CapexSalvageMonth,ROW()-189)&lt;&gt;0),AS176-(AR67+AR140),0)</f>
        <v>0</v>
      </c>
      <c r="AT213" s="76" cm="1">
        <f t="array" ref="AT213">IF(AND( AT$3=INDEX(CapexSalvageMonth,ROW()-189),INDEX(CapexSalvageMonth,ROW()-189)&lt;&gt;0),AT176-(AS67+AS140),0)</f>
        <v>0</v>
      </c>
      <c r="AU213" s="74" cm="1">
        <f t="array" ref="AU213">IF(AND( AU$3=INDEX(CapexSalvageMonth,ROW()-189),INDEX(CapexSalvageMonth,ROW()-189)&lt;&gt;0),AU176-(AT67+AT140),0)</f>
        <v>0</v>
      </c>
      <c r="AV213" s="75" cm="1">
        <f t="array" ref="AV213">IF(AND( AV$3=INDEX(CapexSalvageMonth,ROW()-189),INDEX(CapexSalvageMonth,ROW()-189)&lt;&gt;0),AV176-(AU67+AU140),0)</f>
        <v>0</v>
      </c>
      <c r="AW213" s="75" cm="1">
        <f t="array" ref="AW213">IF(AND( AW$3=INDEX(CapexSalvageMonth,ROW()-189),INDEX(CapexSalvageMonth,ROW()-189)&lt;&gt;0),AW176-(AV67+AV140),0)</f>
        <v>0</v>
      </c>
      <c r="AX213" s="75" cm="1">
        <f t="array" ref="AX213">IF(AND( AX$3=INDEX(CapexSalvageMonth,ROW()-189),INDEX(CapexSalvageMonth,ROW()-189)&lt;&gt;0),AX176-(AW67+AW140),0)</f>
        <v>0</v>
      </c>
      <c r="AY213" s="75" cm="1">
        <f t="array" ref="AY213">IF(AND( AY$3=INDEX(CapexSalvageMonth,ROW()-189),INDEX(CapexSalvageMonth,ROW()-189)&lt;&gt;0),AY176-(AX67+AX140),0)</f>
        <v>0</v>
      </c>
      <c r="AZ213" s="75" cm="1">
        <f t="array" ref="AZ213">IF(AND( AZ$3=INDEX(CapexSalvageMonth,ROW()-189),INDEX(CapexSalvageMonth,ROW()-189)&lt;&gt;0),AZ176-(AY67+AY140),0)</f>
        <v>0</v>
      </c>
      <c r="BA213" s="75" cm="1">
        <f t="array" ref="BA213">IF(AND( BA$3=INDEX(CapexSalvageMonth,ROW()-189),INDEX(CapexSalvageMonth,ROW()-189)&lt;&gt;0),BA176-(AZ67+AZ140),0)</f>
        <v>0</v>
      </c>
      <c r="BB213" s="75" cm="1">
        <f t="array" ref="BB213">IF(AND( BB$3=INDEX(CapexSalvageMonth,ROW()-189),INDEX(CapexSalvageMonth,ROW()-189)&lt;&gt;0),BB176-(BA67+BA140),0)</f>
        <v>0</v>
      </c>
      <c r="BC213" s="75" cm="1">
        <f t="array" ref="BC213">IF(AND( BC$3=INDEX(CapexSalvageMonth,ROW()-189),INDEX(CapexSalvageMonth,ROW()-189)&lt;&gt;0),BC176-(BB67+BB140),0)</f>
        <v>0</v>
      </c>
      <c r="BD213" s="75" cm="1">
        <f t="array" ref="BD213">IF(AND( BD$3=INDEX(CapexSalvageMonth,ROW()-189),INDEX(CapexSalvageMonth,ROW()-189)&lt;&gt;0),BD176-(BC67+BC140),0)</f>
        <v>0</v>
      </c>
      <c r="BE213" s="75" cm="1">
        <f t="array" ref="BE213">IF(AND( BE$3=INDEX(CapexSalvageMonth,ROW()-189),INDEX(CapexSalvageMonth,ROW()-189)&lt;&gt;0),BE176-(BD67+BD140),0)</f>
        <v>0</v>
      </c>
      <c r="BF213" s="76" cm="1">
        <f t="array" ref="BF213">IF(AND( BF$3=INDEX(CapexSalvageMonth,ROW()-189),INDEX(CapexSalvageMonth,ROW()-189)&lt;&gt;0),BF176-(BE67+BE140),0)</f>
        <v>0</v>
      </c>
      <c r="BG213" s="74" cm="1">
        <f t="array" ref="BG213">IF(AND( BG$3=INDEX(CapexSalvageMonth,ROW()-189),INDEX(CapexSalvageMonth,ROW()-189)&lt;&gt;0),BG176-(BF67+BF140),0)</f>
        <v>0</v>
      </c>
      <c r="BH213" s="75" cm="1">
        <f t="array" ref="BH213">IF(AND( BH$3=INDEX(CapexSalvageMonth,ROW()-189),INDEX(CapexSalvageMonth,ROW()-189)&lt;&gt;0),BH176-(BG67+BG140),0)</f>
        <v>0</v>
      </c>
      <c r="BI213" s="75" cm="1">
        <f t="array" ref="BI213">IF(AND( BI$3=INDEX(CapexSalvageMonth,ROW()-189),INDEX(CapexSalvageMonth,ROW()-189)&lt;&gt;0),BI176-(BH67+BH140),0)</f>
        <v>0</v>
      </c>
      <c r="BJ213" s="75" cm="1">
        <f t="array" ref="BJ213">IF(AND( BJ$3=INDEX(CapexSalvageMonth,ROW()-189),INDEX(CapexSalvageMonth,ROW()-189)&lt;&gt;0),BJ176-(BI67+BI140),0)</f>
        <v>0</v>
      </c>
      <c r="BK213" s="75" cm="1">
        <f t="array" ref="BK213">IF(AND( BK$3=INDEX(CapexSalvageMonth,ROW()-189),INDEX(CapexSalvageMonth,ROW()-189)&lt;&gt;0),BK176-(BJ67+BJ140),0)</f>
        <v>0</v>
      </c>
      <c r="BL213" s="75" cm="1">
        <f t="array" ref="BL213">IF(AND( BL$3=INDEX(CapexSalvageMonth,ROW()-189),INDEX(CapexSalvageMonth,ROW()-189)&lt;&gt;0),BL176-(BK67+BK140),0)</f>
        <v>0</v>
      </c>
      <c r="BM213" s="75" cm="1">
        <f t="array" ref="BM213">IF(AND( BM$3=INDEX(CapexSalvageMonth,ROW()-189),INDEX(CapexSalvageMonth,ROW()-189)&lt;&gt;0),BM176-(BL67+BL140),0)</f>
        <v>0</v>
      </c>
      <c r="BN213" s="75" cm="1">
        <f t="array" ref="BN213">IF(AND( BN$3=INDEX(CapexSalvageMonth,ROW()-189),INDEX(CapexSalvageMonth,ROW()-189)&lt;&gt;0),BN176-(BM67+BM140),0)</f>
        <v>0</v>
      </c>
      <c r="BO213" s="75" cm="1">
        <f t="array" ref="BO213">IF(AND( BO$3=INDEX(CapexSalvageMonth,ROW()-189),INDEX(CapexSalvageMonth,ROW()-189)&lt;&gt;0),BO176-(BN67+BN140),0)</f>
        <v>0</v>
      </c>
      <c r="BP213" s="75" cm="1">
        <f t="array" ref="BP213">IF(AND( BP$3=INDEX(CapexSalvageMonth,ROW()-189),INDEX(CapexSalvageMonth,ROW()-189)&lt;&gt;0),BP176-(BO67+BO140),0)</f>
        <v>0</v>
      </c>
      <c r="BQ213" s="75" cm="1">
        <f t="array" ref="BQ213">IF(AND( BQ$3=INDEX(CapexSalvageMonth,ROW()-189),INDEX(CapexSalvageMonth,ROW()-189)&lt;&gt;0),BQ176-(BP67+BP140),0)</f>
        <v>0</v>
      </c>
      <c r="BR213" s="76" cm="1">
        <f t="array" ref="BR213">IF(AND( BR$3=INDEX(CapexSalvageMonth,ROW()-189),INDEX(CapexSalvageMonth,ROW()-189)&lt;&gt;0),BR176-(BQ67+BQ140),0)</f>
        <v>0</v>
      </c>
    </row>
    <row r="214" spans="1:70" hidden="1" x14ac:dyDescent="0.25">
      <c r="C214" s="72">
        <f t="shared" si="96"/>
        <v>0</v>
      </c>
      <c r="E214" s="73">
        <f t="shared" si="91"/>
        <v>0</v>
      </c>
      <c r="F214" s="73">
        <f t="shared" si="92"/>
        <v>0</v>
      </c>
      <c r="G214" s="73">
        <f t="shared" si="93"/>
        <v>0</v>
      </c>
      <c r="H214" s="73">
        <f t="shared" si="94"/>
        <v>0</v>
      </c>
      <c r="I214" s="73">
        <f t="shared" si="95"/>
        <v>0</v>
      </c>
      <c r="K214" s="74" cm="1">
        <f t="array" ref="K214">IF(AND( K$3=INDEX(CapexSalvageMonth,ROW()-189),INDEX(CapexSalvageMonth,ROW()-189)&lt;&gt;0),K177-(J68+J141),0)</f>
        <v>0</v>
      </c>
      <c r="L214" s="75" cm="1">
        <f t="array" ref="L214">IF(AND( L$3=INDEX(CapexSalvageMonth,ROW()-189),INDEX(CapexSalvageMonth,ROW()-189)&lt;&gt;0),L177-(K68+K141),0)</f>
        <v>0</v>
      </c>
      <c r="M214" s="75" cm="1">
        <f t="array" ref="M214">IF(AND( M$3=INDEX(CapexSalvageMonth,ROW()-189),INDEX(CapexSalvageMonth,ROW()-189)&lt;&gt;0),M177-(L68+L141),0)</f>
        <v>0</v>
      </c>
      <c r="N214" s="75" cm="1">
        <f t="array" ref="N214">IF(AND( N$3=INDEX(CapexSalvageMonth,ROW()-189),INDEX(CapexSalvageMonth,ROW()-189)&lt;&gt;0),N177-(M68+M141),0)</f>
        <v>0</v>
      </c>
      <c r="O214" s="75" cm="1">
        <f t="array" ref="O214">IF(AND( O$3=INDEX(CapexSalvageMonth,ROW()-189),INDEX(CapexSalvageMonth,ROW()-189)&lt;&gt;0),O177-(N68+N141),0)</f>
        <v>0</v>
      </c>
      <c r="P214" s="75" cm="1">
        <f t="array" ref="P214">IF(AND( P$3=INDEX(CapexSalvageMonth,ROW()-189),INDEX(CapexSalvageMonth,ROW()-189)&lt;&gt;0),P177-(O68+O141),0)</f>
        <v>0</v>
      </c>
      <c r="Q214" s="75" cm="1">
        <f t="array" ref="Q214">IF(AND( Q$3=INDEX(CapexSalvageMonth,ROW()-189),INDEX(CapexSalvageMonth,ROW()-189)&lt;&gt;0),Q177-(P68+P141),0)</f>
        <v>0</v>
      </c>
      <c r="R214" s="75" cm="1">
        <f t="array" ref="R214">IF(AND( R$3=INDEX(CapexSalvageMonth,ROW()-189),INDEX(CapexSalvageMonth,ROW()-189)&lt;&gt;0),R177-(Q68+Q141),0)</f>
        <v>0</v>
      </c>
      <c r="S214" s="75" cm="1">
        <f t="array" ref="S214">IF(AND( S$3=INDEX(CapexSalvageMonth,ROW()-189),INDEX(CapexSalvageMonth,ROW()-189)&lt;&gt;0),S177-(R68+R141),0)</f>
        <v>0</v>
      </c>
      <c r="T214" s="75" cm="1">
        <f t="array" ref="T214">IF(AND( T$3=INDEX(CapexSalvageMonth,ROW()-189),INDEX(CapexSalvageMonth,ROW()-189)&lt;&gt;0),T177-(S68+S141),0)</f>
        <v>0</v>
      </c>
      <c r="U214" s="75" cm="1">
        <f t="array" ref="U214">IF(AND( U$3=INDEX(CapexSalvageMonth,ROW()-189),INDEX(CapexSalvageMonth,ROW()-189)&lt;&gt;0),U177-(T68+T141),0)</f>
        <v>0</v>
      </c>
      <c r="V214" s="76" cm="1">
        <f t="array" ref="V214">IF(AND( V$3=INDEX(CapexSalvageMonth,ROW()-189),INDEX(CapexSalvageMonth,ROW()-189)&lt;&gt;0),V177-(U68+U141),0)</f>
        <v>0</v>
      </c>
      <c r="W214" s="74" cm="1">
        <f t="array" ref="W214">IF(AND( W$3=INDEX(CapexSalvageMonth,ROW()-189),INDEX(CapexSalvageMonth,ROW()-189)&lt;&gt;0),W177-(V68+V141),0)</f>
        <v>0</v>
      </c>
      <c r="X214" s="75" cm="1">
        <f t="array" ref="X214">IF(AND( X$3=INDEX(CapexSalvageMonth,ROW()-189),INDEX(CapexSalvageMonth,ROW()-189)&lt;&gt;0),X177-(W68+W141),0)</f>
        <v>0</v>
      </c>
      <c r="Y214" s="75" cm="1">
        <f t="array" ref="Y214">IF(AND( Y$3=INDEX(CapexSalvageMonth,ROW()-189),INDEX(CapexSalvageMonth,ROW()-189)&lt;&gt;0),Y177-(X68+X141),0)</f>
        <v>0</v>
      </c>
      <c r="Z214" s="75" cm="1">
        <f t="array" ref="Z214">IF(AND( Z$3=INDEX(CapexSalvageMonth,ROW()-189),INDEX(CapexSalvageMonth,ROW()-189)&lt;&gt;0),Z177-(Y68+Y141),0)</f>
        <v>0</v>
      </c>
      <c r="AA214" s="75" cm="1">
        <f t="array" ref="AA214">IF(AND( AA$3=INDEX(CapexSalvageMonth,ROW()-189),INDEX(CapexSalvageMonth,ROW()-189)&lt;&gt;0),AA177-(Z68+Z141),0)</f>
        <v>0</v>
      </c>
      <c r="AB214" s="75" cm="1">
        <f t="array" ref="AB214">IF(AND( AB$3=INDEX(CapexSalvageMonth,ROW()-189),INDEX(CapexSalvageMonth,ROW()-189)&lt;&gt;0),AB177-(AA68+AA141),0)</f>
        <v>0</v>
      </c>
      <c r="AC214" s="75" cm="1">
        <f t="array" ref="AC214">IF(AND( AC$3=INDEX(CapexSalvageMonth,ROW()-189),INDEX(CapexSalvageMonth,ROW()-189)&lt;&gt;0),AC177-(AB68+AB141),0)</f>
        <v>0</v>
      </c>
      <c r="AD214" s="75" cm="1">
        <f t="array" ref="AD214">IF(AND( AD$3=INDEX(CapexSalvageMonth,ROW()-189),INDEX(CapexSalvageMonth,ROW()-189)&lt;&gt;0),AD177-(AC68+AC141),0)</f>
        <v>0</v>
      </c>
      <c r="AE214" s="75" cm="1">
        <f t="array" ref="AE214">IF(AND( AE$3=INDEX(CapexSalvageMonth,ROW()-189),INDEX(CapexSalvageMonth,ROW()-189)&lt;&gt;0),AE177-(AD68+AD141),0)</f>
        <v>0</v>
      </c>
      <c r="AF214" s="75" cm="1">
        <f t="array" ref="AF214">IF(AND( AF$3=INDEX(CapexSalvageMonth,ROW()-189),INDEX(CapexSalvageMonth,ROW()-189)&lt;&gt;0),AF177-(AE68+AE141),0)</f>
        <v>0</v>
      </c>
      <c r="AG214" s="75" cm="1">
        <f t="array" ref="AG214">IF(AND( AG$3=INDEX(CapexSalvageMonth,ROW()-189),INDEX(CapexSalvageMonth,ROW()-189)&lt;&gt;0),AG177-(AF68+AF141),0)</f>
        <v>0</v>
      </c>
      <c r="AH214" s="76" cm="1">
        <f t="array" ref="AH214">IF(AND( AH$3=INDEX(CapexSalvageMonth,ROW()-189),INDEX(CapexSalvageMonth,ROW()-189)&lt;&gt;0),AH177-(AG68+AG141),0)</f>
        <v>0</v>
      </c>
      <c r="AI214" s="74" cm="1">
        <f t="array" ref="AI214">IF(AND( AI$3=INDEX(CapexSalvageMonth,ROW()-189),INDEX(CapexSalvageMonth,ROW()-189)&lt;&gt;0),AI177-(AH68+AH141),0)</f>
        <v>0</v>
      </c>
      <c r="AJ214" s="75" cm="1">
        <f t="array" ref="AJ214">IF(AND( AJ$3=INDEX(CapexSalvageMonth,ROW()-189),INDEX(CapexSalvageMonth,ROW()-189)&lt;&gt;0),AJ177-(AI68+AI141),0)</f>
        <v>0</v>
      </c>
      <c r="AK214" s="75" cm="1">
        <f t="array" ref="AK214">IF(AND( AK$3=INDEX(CapexSalvageMonth,ROW()-189),INDEX(CapexSalvageMonth,ROW()-189)&lt;&gt;0),AK177-(AJ68+AJ141),0)</f>
        <v>0</v>
      </c>
      <c r="AL214" s="75" cm="1">
        <f t="array" ref="AL214">IF(AND( AL$3=INDEX(CapexSalvageMonth,ROW()-189),INDEX(CapexSalvageMonth,ROW()-189)&lt;&gt;0),AL177-(AK68+AK141),0)</f>
        <v>0</v>
      </c>
      <c r="AM214" s="75" cm="1">
        <f t="array" ref="AM214">IF(AND( AM$3=INDEX(CapexSalvageMonth,ROW()-189),INDEX(CapexSalvageMonth,ROW()-189)&lt;&gt;0),AM177-(AL68+AL141),0)</f>
        <v>0</v>
      </c>
      <c r="AN214" s="75" cm="1">
        <f t="array" ref="AN214">IF(AND( AN$3=INDEX(CapexSalvageMonth,ROW()-189),INDEX(CapexSalvageMonth,ROW()-189)&lt;&gt;0),AN177-(AM68+AM141),0)</f>
        <v>0</v>
      </c>
      <c r="AO214" s="75" cm="1">
        <f t="array" ref="AO214">IF(AND( AO$3=INDEX(CapexSalvageMonth,ROW()-189),INDEX(CapexSalvageMonth,ROW()-189)&lt;&gt;0),AO177-(AN68+AN141),0)</f>
        <v>0</v>
      </c>
      <c r="AP214" s="75" cm="1">
        <f t="array" ref="AP214">IF(AND( AP$3=INDEX(CapexSalvageMonth,ROW()-189),INDEX(CapexSalvageMonth,ROW()-189)&lt;&gt;0),AP177-(AO68+AO141),0)</f>
        <v>0</v>
      </c>
      <c r="AQ214" s="75" cm="1">
        <f t="array" ref="AQ214">IF(AND( AQ$3=INDEX(CapexSalvageMonth,ROW()-189),INDEX(CapexSalvageMonth,ROW()-189)&lt;&gt;0),AQ177-(AP68+AP141),0)</f>
        <v>0</v>
      </c>
      <c r="AR214" s="75" cm="1">
        <f t="array" ref="AR214">IF(AND( AR$3=INDEX(CapexSalvageMonth,ROW()-189),INDEX(CapexSalvageMonth,ROW()-189)&lt;&gt;0),AR177-(AQ68+AQ141),0)</f>
        <v>0</v>
      </c>
      <c r="AS214" s="75" cm="1">
        <f t="array" ref="AS214">IF(AND( AS$3=INDEX(CapexSalvageMonth,ROW()-189),INDEX(CapexSalvageMonth,ROW()-189)&lt;&gt;0),AS177-(AR68+AR141),0)</f>
        <v>0</v>
      </c>
      <c r="AT214" s="76" cm="1">
        <f t="array" ref="AT214">IF(AND( AT$3=INDEX(CapexSalvageMonth,ROW()-189),INDEX(CapexSalvageMonth,ROW()-189)&lt;&gt;0),AT177-(AS68+AS141),0)</f>
        <v>0</v>
      </c>
      <c r="AU214" s="74" cm="1">
        <f t="array" ref="AU214">IF(AND( AU$3=INDEX(CapexSalvageMonth,ROW()-189),INDEX(CapexSalvageMonth,ROW()-189)&lt;&gt;0),AU177-(AT68+AT141),0)</f>
        <v>0</v>
      </c>
      <c r="AV214" s="75" cm="1">
        <f t="array" ref="AV214">IF(AND( AV$3=INDEX(CapexSalvageMonth,ROW()-189),INDEX(CapexSalvageMonth,ROW()-189)&lt;&gt;0),AV177-(AU68+AU141),0)</f>
        <v>0</v>
      </c>
      <c r="AW214" s="75" cm="1">
        <f t="array" ref="AW214">IF(AND( AW$3=INDEX(CapexSalvageMonth,ROW()-189),INDEX(CapexSalvageMonth,ROW()-189)&lt;&gt;0),AW177-(AV68+AV141),0)</f>
        <v>0</v>
      </c>
      <c r="AX214" s="75" cm="1">
        <f t="array" ref="AX214">IF(AND( AX$3=INDEX(CapexSalvageMonth,ROW()-189),INDEX(CapexSalvageMonth,ROW()-189)&lt;&gt;0),AX177-(AW68+AW141),0)</f>
        <v>0</v>
      </c>
      <c r="AY214" s="75" cm="1">
        <f t="array" ref="AY214">IF(AND( AY$3=INDEX(CapexSalvageMonth,ROW()-189),INDEX(CapexSalvageMonth,ROW()-189)&lt;&gt;0),AY177-(AX68+AX141),0)</f>
        <v>0</v>
      </c>
      <c r="AZ214" s="75" cm="1">
        <f t="array" ref="AZ214">IF(AND( AZ$3=INDEX(CapexSalvageMonth,ROW()-189),INDEX(CapexSalvageMonth,ROW()-189)&lt;&gt;0),AZ177-(AY68+AY141),0)</f>
        <v>0</v>
      </c>
      <c r="BA214" s="75" cm="1">
        <f t="array" ref="BA214">IF(AND( BA$3=INDEX(CapexSalvageMonth,ROW()-189),INDEX(CapexSalvageMonth,ROW()-189)&lt;&gt;0),BA177-(AZ68+AZ141),0)</f>
        <v>0</v>
      </c>
      <c r="BB214" s="75" cm="1">
        <f t="array" ref="BB214">IF(AND( BB$3=INDEX(CapexSalvageMonth,ROW()-189),INDEX(CapexSalvageMonth,ROW()-189)&lt;&gt;0),BB177-(BA68+BA141),0)</f>
        <v>0</v>
      </c>
      <c r="BC214" s="75" cm="1">
        <f t="array" ref="BC214">IF(AND( BC$3=INDEX(CapexSalvageMonth,ROW()-189),INDEX(CapexSalvageMonth,ROW()-189)&lt;&gt;0),BC177-(BB68+BB141),0)</f>
        <v>0</v>
      </c>
      <c r="BD214" s="75" cm="1">
        <f t="array" ref="BD214">IF(AND( BD$3=INDEX(CapexSalvageMonth,ROW()-189),INDEX(CapexSalvageMonth,ROW()-189)&lt;&gt;0),BD177-(BC68+BC141),0)</f>
        <v>0</v>
      </c>
      <c r="BE214" s="75" cm="1">
        <f t="array" ref="BE214">IF(AND( BE$3=INDEX(CapexSalvageMonth,ROW()-189),INDEX(CapexSalvageMonth,ROW()-189)&lt;&gt;0),BE177-(BD68+BD141),0)</f>
        <v>0</v>
      </c>
      <c r="BF214" s="76" cm="1">
        <f t="array" ref="BF214">IF(AND( BF$3=INDEX(CapexSalvageMonth,ROW()-189),INDEX(CapexSalvageMonth,ROW()-189)&lt;&gt;0),BF177-(BE68+BE141),0)</f>
        <v>0</v>
      </c>
      <c r="BG214" s="74" cm="1">
        <f t="array" ref="BG214">IF(AND( BG$3=INDEX(CapexSalvageMonth,ROW()-189),INDEX(CapexSalvageMonth,ROW()-189)&lt;&gt;0),BG177-(BF68+BF141),0)</f>
        <v>0</v>
      </c>
      <c r="BH214" s="75" cm="1">
        <f t="array" ref="BH214">IF(AND( BH$3=INDEX(CapexSalvageMonth,ROW()-189),INDEX(CapexSalvageMonth,ROW()-189)&lt;&gt;0),BH177-(BG68+BG141),0)</f>
        <v>0</v>
      </c>
      <c r="BI214" s="75" cm="1">
        <f t="array" ref="BI214">IF(AND( BI$3=INDEX(CapexSalvageMonth,ROW()-189),INDEX(CapexSalvageMonth,ROW()-189)&lt;&gt;0),BI177-(BH68+BH141),0)</f>
        <v>0</v>
      </c>
      <c r="BJ214" s="75" cm="1">
        <f t="array" ref="BJ214">IF(AND( BJ$3=INDEX(CapexSalvageMonth,ROW()-189),INDEX(CapexSalvageMonth,ROW()-189)&lt;&gt;0),BJ177-(BI68+BI141),0)</f>
        <v>0</v>
      </c>
      <c r="BK214" s="75" cm="1">
        <f t="array" ref="BK214">IF(AND( BK$3=INDEX(CapexSalvageMonth,ROW()-189),INDEX(CapexSalvageMonth,ROW()-189)&lt;&gt;0),BK177-(BJ68+BJ141),0)</f>
        <v>0</v>
      </c>
      <c r="BL214" s="75" cm="1">
        <f t="array" ref="BL214">IF(AND( BL$3=INDEX(CapexSalvageMonth,ROW()-189),INDEX(CapexSalvageMonth,ROW()-189)&lt;&gt;0),BL177-(BK68+BK141),0)</f>
        <v>0</v>
      </c>
      <c r="BM214" s="75" cm="1">
        <f t="array" ref="BM214">IF(AND( BM$3=INDEX(CapexSalvageMonth,ROW()-189),INDEX(CapexSalvageMonth,ROW()-189)&lt;&gt;0),BM177-(BL68+BL141),0)</f>
        <v>0</v>
      </c>
      <c r="BN214" s="75" cm="1">
        <f t="array" ref="BN214">IF(AND( BN$3=INDEX(CapexSalvageMonth,ROW()-189),INDEX(CapexSalvageMonth,ROW()-189)&lt;&gt;0),BN177-(BM68+BM141),0)</f>
        <v>0</v>
      </c>
      <c r="BO214" s="75" cm="1">
        <f t="array" ref="BO214">IF(AND( BO$3=INDEX(CapexSalvageMonth,ROW()-189),INDEX(CapexSalvageMonth,ROW()-189)&lt;&gt;0),BO177-(BN68+BN141),0)</f>
        <v>0</v>
      </c>
      <c r="BP214" s="75" cm="1">
        <f t="array" ref="BP214">IF(AND( BP$3=INDEX(CapexSalvageMonth,ROW()-189),INDEX(CapexSalvageMonth,ROW()-189)&lt;&gt;0),BP177-(BO68+BO141),0)</f>
        <v>0</v>
      </c>
      <c r="BQ214" s="75" cm="1">
        <f t="array" ref="BQ214">IF(AND( BQ$3=INDEX(CapexSalvageMonth,ROW()-189),INDEX(CapexSalvageMonth,ROW()-189)&lt;&gt;0),BQ177-(BP68+BP141),0)</f>
        <v>0</v>
      </c>
      <c r="BR214" s="76" cm="1">
        <f t="array" ref="BR214">IF(AND( BR$3=INDEX(CapexSalvageMonth,ROW()-189),INDEX(CapexSalvageMonth,ROW()-189)&lt;&gt;0),BR177-(BQ68+BQ141),0)</f>
        <v>0</v>
      </c>
    </row>
    <row r="215" spans="1:70" hidden="1" x14ac:dyDescent="0.25">
      <c r="C215" s="64">
        <f t="shared" si="96"/>
        <v>0</v>
      </c>
      <c r="E215" s="65">
        <f t="shared" si="91"/>
        <v>0</v>
      </c>
      <c r="F215" s="65">
        <f t="shared" si="92"/>
        <v>0</v>
      </c>
      <c r="G215" s="65">
        <f t="shared" si="93"/>
        <v>0</v>
      </c>
      <c r="H215" s="65">
        <f t="shared" si="94"/>
        <v>0</v>
      </c>
      <c r="I215" s="65">
        <f t="shared" si="95"/>
        <v>0</v>
      </c>
      <c r="J215" s="8"/>
      <c r="K215" s="77" cm="1">
        <f t="array" ref="K215">IF(AND( K$3=INDEX(CapexSalvageMonth,ROW()-189),INDEX(CapexSalvageMonth,ROW()-189)&lt;&gt;0),K178-(J69+J142),0)</f>
        <v>0</v>
      </c>
      <c r="L215" s="78" cm="1">
        <f t="array" ref="L215">IF(AND( L$3=INDEX(CapexSalvageMonth,ROW()-189),INDEX(CapexSalvageMonth,ROW()-189)&lt;&gt;0),L178-(K69+K142),0)</f>
        <v>0</v>
      </c>
      <c r="M215" s="78" cm="1">
        <f t="array" ref="M215">IF(AND( M$3=INDEX(CapexSalvageMonth,ROW()-189),INDEX(CapexSalvageMonth,ROW()-189)&lt;&gt;0),M178-(L69+L142),0)</f>
        <v>0</v>
      </c>
      <c r="N215" s="78" cm="1">
        <f t="array" ref="N215">IF(AND( N$3=INDEX(CapexSalvageMonth,ROW()-189),INDEX(CapexSalvageMonth,ROW()-189)&lt;&gt;0),N178-(M69+M142),0)</f>
        <v>0</v>
      </c>
      <c r="O215" s="78" cm="1">
        <f t="array" ref="O215">IF(AND( O$3=INDEX(CapexSalvageMonth,ROW()-189),INDEX(CapexSalvageMonth,ROW()-189)&lt;&gt;0),O178-(N69+N142),0)</f>
        <v>0</v>
      </c>
      <c r="P215" s="78" cm="1">
        <f t="array" ref="P215">IF(AND( P$3=INDEX(CapexSalvageMonth,ROW()-189),INDEX(CapexSalvageMonth,ROW()-189)&lt;&gt;0),P178-(O69+O142),0)</f>
        <v>0</v>
      </c>
      <c r="Q215" s="78" cm="1">
        <f t="array" ref="Q215">IF(AND( Q$3=INDEX(CapexSalvageMonth,ROW()-189),INDEX(CapexSalvageMonth,ROW()-189)&lt;&gt;0),Q178-(P69+P142),0)</f>
        <v>0</v>
      </c>
      <c r="R215" s="78" cm="1">
        <f t="array" ref="R215">IF(AND( R$3=INDEX(CapexSalvageMonth,ROW()-189),INDEX(CapexSalvageMonth,ROW()-189)&lt;&gt;0),R178-(Q69+Q142),0)</f>
        <v>0</v>
      </c>
      <c r="S215" s="78" cm="1">
        <f t="array" ref="S215">IF(AND( S$3=INDEX(CapexSalvageMonth,ROW()-189),INDEX(CapexSalvageMonth,ROW()-189)&lt;&gt;0),S178-(R69+R142),0)</f>
        <v>0</v>
      </c>
      <c r="T215" s="78" cm="1">
        <f t="array" ref="T215">IF(AND( T$3=INDEX(CapexSalvageMonth,ROW()-189),INDEX(CapexSalvageMonth,ROW()-189)&lt;&gt;0),T178-(S69+S142),0)</f>
        <v>0</v>
      </c>
      <c r="U215" s="79" cm="1">
        <f t="array" ref="U215">IF(AND( U$3=INDEX(CapexSalvageMonth,ROW()-189),INDEX(CapexSalvageMonth,ROW()-189)&lt;&gt;0),U178-(T69+T142),0)</f>
        <v>0</v>
      </c>
      <c r="V215" s="80" cm="1">
        <f t="array" ref="V215">IF(AND( V$3=INDEX(CapexSalvageMonth,ROW()-189),INDEX(CapexSalvageMonth,ROW()-189)&lt;&gt;0),V178-(U69+U142),0)</f>
        <v>0</v>
      </c>
      <c r="W215" s="77" cm="1">
        <f t="array" ref="W215">IF(AND( W$3=INDEX(CapexSalvageMonth,ROW()-189),INDEX(CapexSalvageMonth,ROW()-189)&lt;&gt;0),W178-(V69+V142),0)</f>
        <v>0</v>
      </c>
      <c r="X215" s="78" cm="1">
        <f t="array" ref="X215">IF(AND( X$3=INDEX(CapexSalvageMonth,ROW()-189),INDEX(CapexSalvageMonth,ROW()-189)&lt;&gt;0),X178-(W69+W142),0)</f>
        <v>0</v>
      </c>
      <c r="Y215" s="78" cm="1">
        <f t="array" ref="Y215">IF(AND( Y$3=INDEX(CapexSalvageMonth,ROW()-189),INDEX(CapexSalvageMonth,ROW()-189)&lt;&gt;0),Y178-(X69+X142),0)</f>
        <v>0</v>
      </c>
      <c r="Z215" s="78" cm="1">
        <f t="array" ref="Z215">IF(AND( Z$3=INDEX(CapexSalvageMonth,ROW()-189),INDEX(CapexSalvageMonth,ROW()-189)&lt;&gt;0),Z178-(Y69+Y142),0)</f>
        <v>0</v>
      </c>
      <c r="AA215" s="78" cm="1">
        <f t="array" ref="AA215">IF(AND( AA$3=INDEX(CapexSalvageMonth,ROW()-189),INDEX(CapexSalvageMonth,ROW()-189)&lt;&gt;0),AA178-(Z69+Z142),0)</f>
        <v>0</v>
      </c>
      <c r="AB215" s="78" cm="1">
        <f t="array" ref="AB215">IF(AND( AB$3=INDEX(CapexSalvageMonth,ROW()-189),INDEX(CapexSalvageMonth,ROW()-189)&lt;&gt;0),AB178-(AA69+AA142),0)</f>
        <v>0</v>
      </c>
      <c r="AC215" s="78" cm="1">
        <f t="array" ref="AC215">IF(AND( AC$3=INDEX(CapexSalvageMonth,ROW()-189),INDEX(CapexSalvageMonth,ROW()-189)&lt;&gt;0),AC178-(AB69+AB142),0)</f>
        <v>0</v>
      </c>
      <c r="AD215" s="78" cm="1">
        <f t="array" ref="AD215">IF(AND( AD$3=INDEX(CapexSalvageMonth,ROW()-189),INDEX(CapexSalvageMonth,ROW()-189)&lt;&gt;0),AD178-(AC69+AC142),0)</f>
        <v>0</v>
      </c>
      <c r="AE215" s="78" cm="1">
        <f t="array" ref="AE215">IF(AND( AE$3=INDEX(CapexSalvageMonth,ROW()-189),INDEX(CapexSalvageMonth,ROW()-189)&lt;&gt;0),AE178-(AD69+AD142),0)</f>
        <v>0</v>
      </c>
      <c r="AF215" s="78" cm="1">
        <f t="array" ref="AF215">IF(AND( AF$3=INDEX(CapexSalvageMonth,ROW()-189),INDEX(CapexSalvageMonth,ROW()-189)&lt;&gt;0),AF178-(AE69+AE142),0)</f>
        <v>0</v>
      </c>
      <c r="AG215" s="78" cm="1">
        <f t="array" ref="AG215">IF(AND( AG$3=INDEX(CapexSalvageMonth,ROW()-189),INDEX(CapexSalvageMonth,ROW()-189)&lt;&gt;0),AG178-(AF69+AF142),0)</f>
        <v>0</v>
      </c>
      <c r="AH215" s="80" cm="1">
        <f t="array" ref="AH215">IF(AND( AH$3=INDEX(CapexSalvageMonth,ROW()-189),INDEX(CapexSalvageMonth,ROW()-189)&lt;&gt;0),AH178-(AG69+AG142),0)</f>
        <v>0</v>
      </c>
      <c r="AI215" s="77" cm="1">
        <f t="array" ref="AI215">IF(AND( AI$3=INDEX(CapexSalvageMonth,ROW()-189),INDEX(CapexSalvageMonth,ROW()-189)&lt;&gt;0),AI178-(AH69+AH142),0)</f>
        <v>0</v>
      </c>
      <c r="AJ215" s="78" cm="1">
        <f t="array" ref="AJ215">IF(AND( AJ$3=INDEX(CapexSalvageMonth,ROW()-189),INDEX(CapexSalvageMonth,ROW()-189)&lt;&gt;0),AJ178-(AI69+AI142),0)</f>
        <v>0</v>
      </c>
      <c r="AK215" s="78" cm="1">
        <f t="array" ref="AK215">IF(AND( AK$3=INDEX(CapexSalvageMonth,ROW()-189),INDEX(CapexSalvageMonth,ROW()-189)&lt;&gt;0),AK178-(AJ69+AJ142),0)</f>
        <v>0</v>
      </c>
      <c r="AL215" s="78" cm="1">
        <f t="array" ref="AL215">IF(AND( AL$3=INDEX(CapexSalvageMonth,ROW()-189),INDEX(CapexSalvageMonth,ROW()-189)&lt;&gt;0),AL178-(AK69+AK142),0)</f>
        <v>0</v>
      </c>
      <c r="AM215" s="78" cm="1">
        <f t="array" ref="AM215">IF(AND( AM$3=INDEX(CapexSalvageMonth,ROW()-189),INDEX(CapexSalvageMonth,ROW()-189)&lt;&gt;0),AM178-(AL69+AL142),0)</f>
        <v>0</v>
      </c>
      <c r="AN215" s="78" cm="1">
        <f t="array" ref="AN215">IF(AND( AN$3=INDEX(CapexSalvageMonth,ROW()-189),INDEX(CapexSalvageMonth,ROW()-189)&lt;&gt;0),AN178-(AM69+AM142),0)</f>
        <v>0</v>
      </c>
      <c r="AO215" s="78" cm="1">
        <f t="array" ref="AO215">IF(AND( AO$3=INDEX(CapexSalvageMonth,ROW()-189),INDEX(CapexSalvageMonth,ROW()-189)&lt;&gt;0),AO178-(AN69+AN142),0)</f>
        <v>0</v>
      </c>
      <c r="AP215" s="78" cm="1">
        <f t="array" ref="AP215">IF(AND( AP$3=INDEX(CapexSalvageMonth,ROW()-189),INDEX(CapexSalvageMonth,ROW()-189)&lt;&gt;0),AP178-(AO69+AO142),0)</f>
        <v>0</v>
      </c>
      <c r="AQ215" s="78" cm="1">
        <f t="array" ref="AQ215">IF(AND( AQ$3=INDEX(CapexSalvageMonth,ROW()-189),INDEX(CapexSalvageMonth,ROW()-189)&lt;&gt;0),AQ178-(AP69+AP142),0)</f>
        <v>0</v>
      </c>
      <c r="AR215" s="78" cm="1">
        <f t="array" ref="AR215">IF(AND( AR$3=INDEX(CapexSalvageMonth,ROW()-189),INDEX(CapexSalvageMonth,ROW()-189)&lt;&gt;0),AR178-(AQ69+AQ142),0)</f>
        <v>0</v>
      </c>
      <c r="AS215" s="78" cm="1">
        <f t="array" ref="AS215">IF(AND( AS$3=INDEX(CapexSalvageMonth,ROW()-189),INDEX(CapexSalvageMonth,ROW()-189)&lt;&gt;0),AS178-(AR69+AR142),0)</f>
        <v>0</v>
      </c>
      <c r="AT215" s="80" cm="1">
        <f t="array" ref="AT215">IF(AND( AT$3=INDEX(CapexSalvageMonth,ROW()-189),INDEX(CapexSalvageMonth,ROW()-189)&lt;&gt;0),AT178-(AS69+AS142),0)</f>
        <v>0</v>
      </c>
      <c r="AU215" s="77" cm="1">
        <f t="array" ref="AU215">IF(AND( AU$3=INDEX(CapexSalvageMonth,ROW()-189),INDEX(CapexSalvageMonth,ROW()-189)&lt;&gt;0),AU178-(AT69+AT142),0)</f>
        <v>0</v>
      </c>
      <c r="AV215" s="78" cm="1">
        <f t="array" ref="AV215">IF(AND( AV$3=INDEX(CapexSalvageMonth,ROW()-189),INDEX(CapexSalvageMonth,ROW()-189)&lt;&gt;0),AV178-(AU69+AU142),0)</f>
        <v>0</v>
      </c>
      <c r="AW215" s="78" cm="1">
        <f t="array" ref="AW215">IF(AND( AW$3=INDEX(CapexSalvageMonth,ROW()-189),INDEX(CapexSalvageMonth,ROW()-189)&lt;&gt;0),AW178-(AV69+AV142),0)</f>
        <v>0</v>
      </c>
      <c r="AX215" s="78" cm="1">
        <f t="array" ref="AX215">IF(AND( AX$3=INDEX(CapexSalvageMonth,ROW()-189),INDEX(CapexSalvageMonth,ROW()-189)&lt;&gt;0),AX178-(AW69+AW142),0)</f>
        <v>0</v>
      </c>
      <c r="AY215" s="78" cm="1">
        <f t="array" ref="AY215">IF(AND( AY$3=INDEX(CapexSalvageMonth,ROW()-189),INDEX(CapexSalvageMonth,ROW()-189)&lt;&gt;0),AY178-(AX69+AX142),0)</f>
        <v>0</v>
      </c>
      <c r="AZ215" s="78" cm="1">
        <f t="array" ref="AZ215">IF(AND( AZ$3=INDEX(CapexSalvageMonth,ROW()-189),INDEX(CapexSalvageMonth,ROW()-189)&lt;&gt;0),AZ178-(AY69+AY142),0)</f>
        <v>0</v>
      </c>
      <c r="BA215" s="78" cm="1">
        <f t="array" ref="BA215">IF(AND( BA$3=INDEX(CapexSalvageMonth,ROW()-189),INDEX(CapexSalvageMonth,ROW()-189)&lt;&gt;0),BA178-(AZ69+AZ142),0)</f>
        <v>0</v>
      </c>
      <c r="BB215" s="78" cm="1">
        <f t="array" ref="BB215">IF(AND( BB$3=INDEX(CapexSalvageMonth,ROW()-189),INDEX(CapexSalvageMonth,ROW()-189)&lt;&gt;0),BB178-(BA69+BA142),0)</f>
        <v>0</v>
      </c>
      <c r="BC215" s="78" cm="1">
        <f t="array" ref="BC215">IF(AND( BC$3=INDEX(CapexSalvageMonth,ROW()-189),INDEX(CapexSalvageMonth,ROW()-189)&lt;&gt;0),BC178-(BB69+BB142),0)</f>
        <v>0</v>
      </c>
      <c r="BD215" s="78" cm="1">
        <f t="array" ref="BD215">IF(AND( BD$3=INDEX(CapexSalvageMonth,ROW()-189),INDEX(CapexSalvageMonth,ROW()-189)&lt;&gt;0),BD178-(BC69+BC142),0)</f>
        <v>0</v>
      </c>
      <c r="BE215" s="78" cm="1">
        <f t="array" ref="BE215">IF(AND( BE$3=INDEX(CapexSalvageMonth,ROW()-189),INDEX(CapexSalvageMonth,ROW()-189)&lt;&gt;0),BE178-(BD69+BD142),0)</f>
        <v>0</v>
      </c>
      <c r="BF215" s="80" cm="1">
        <f t="array" ref="BF215">IF(AND( BF$3=INDEX(CapexSalvageMonth,ROW()-189),INDEX(CapexSalvageMonth,ROW()-189)&lt;&gt;0),BF178-(BE69+BE142),0)</f>
        <v>0</v>
      </c>
      <c r="BG215" s="77" cm="1">
        <f t="array" ref="BG215">IF(AND( BG$3=INDEX(CapexSalvageMonth,ROW()-189),INDEX(CapexSalvageMonth,ROW()-189)&lt;&gt;0),BG178-(BF69+BF142),0)</f>
        <v>0</v>
      </c>
      <c r="BH215" s="78" cm="1">
        <f t="array" ref="BH215">IF(AND( BH$3=INDEX(CapexSalvageMonth,ROW()-189),INDEX(CapexSalvageMonth,ROW()-189)&lt;&gt;0),BH178-(BG69+BG142),0)</f>
        <v>0</v>
      </c>
      <c r="BI215" s="78" cm="1">
        <f t="array" ref="BI215">IF(AND( BI$3=INDEX(CapexSalvageMonth,ROW()-189),INDEX(CapexSalvageMonth,ROW()-189)&lt;&gt;0),BI178-(BH69+BH142),0)</f>
        <v>0</v>
      </c>
      <c r="BJ215" s="78" cm="1">
        <f t="array" ref="BJ215">IF(AND( BJ$3=INDEX(CapexSalvageMonth,ROW()-189),INDEX(CapexSalvageMonth,ROW()-189)&lt;&gt;0),BJ178-(BI69+BI142),0)</f>
        <v>0</v>
      </c>
      <c r="BK215" s="78" cm="1">
        <f t="array" ref="BK215">IF(AND( BK$3=INDEX(CapexSalvageMonth,ROW()-189),INDEX(CapexSalvageMonth,ROW()-189)&lt;&gt;0),BK178-(BJ69+BJ142),0)</f>
        <v>0</v>
      </c>
      <c r="BL215" s="78" cm="1">
        <f t="array" ref="BL215">IF(AND( BL$3=INDEX(CapexSalvageMonth,ROW()-189),INDEX(CapexSalvageMonth,ROW()-189)&lt;&gt;0),BL178-(BK69+BK142),0)</f>
        <v>0</v>
      </c>
      <c r="BM215" s="78" cm="1">
        <f t="array" ref="BM215">IF(AND( BM$3=INDEX(CapexSalvageMonth,ROW()-189),INDEX(CapexSalvageMonth,ROW()-189)&lt;&gt;0),BM178-(BL69+BL142),0)</f>
        <v>0</v>
      </c>
      <c r="BN215" s="78" cm="1">
        <f t="array" ref="BN215">IF(AND( BN$3=INDEX(CapexSalvageMonth,ROW()-189),INDEX(CapexSalvageMonth,ROW()-189)&lt;&gt;0),BN178-(BM69+BM142),0)</f>
        <v>0</v>
      </c>
      <c r="BO215" s="78" cm="1">
        <f t="array" ref="BO215">IF(AND( BO$3=INDEX(CapexSalvageMonth,ROW()-189),INDEX(CapexSalvageMonth,ROW()-189)&lt;&gt;0),BO178-(BN69+BN142),0)</f>
        <v>0</v>
      </c>
      <c r="BP215" s="78" cm="1">
        <f t="array" ref="BP215">IF(AND( BP$3=INDEX(CapexSalvageMonth,ROW()-189),INDEX(CapexSalvageMonth,ROW()-189)&lt;&gt;0),BP178-(BO69+BO142),0)</f>
        <v>0</v>
      </c>
      <c r="BQ215" s="78" cm="1">
        <f t="array" ref="BQ215">IF(AND( BQ$3=INDEX(CapexSalvageMonth,ROW()-189),INDEX(CapexSalvageMonth,ROW()-189)&lt;&gt;0),BQ178-(BP69+BP142),0)</f>
        <v>0</v>
      </c>
      <c r="BR215" s="80" cm="1">
        <f t="array" ref="BR215">IF(AND( BR$3=INDEX(CapexSalvageMonth,ROW()-189),INDEX(CapexSalvageMonth,ROW()-189)&lt;&gt;0),BR178-(BQ69+BQ142),0)</f>
        <v>0</v>
      </c>
    </row>
    <row r="216" spans="1:70" s="10" customFormat="1" hidden="1" x14ac:dyDescent="0.25">
      <c r="A216" s="246"/>
      <c r="B216" s="246"/>
      <c r="C216" s="9" t="s">
        <v>58</v>
      </c>
      <c r="D216" s="8"/>
      <c r="E216" s="9"/>
      <c r="F216" s="9"/>
      <c r="G216" s="9"/>
      <c r="H216" s="9"/>
      <c r="I216" s="9"/>
      <c r="J216" s="7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9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9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9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9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9"/>
    </row>
    <row r="217" spans="1:70" hidden="1" x14ac:dyDescent="0.25">
      <c r="C217" s="61" t="s">
        <v>150</v>
      </c>
      <c r="D217" s="66"/>
      <c r="E217" s="62">
        <f t="shared" si="91"/>
        <v>0</v>
      </c>
      <c r="F217" s="62">
        <f t="shared" si="92"/>
        <v>0</v>
      </c>
      <c r="G217" s="62">
        <f t="shared" si="93"/>
        <v>0</v>
      </c>
      <c r="H217" s="62">
        <f t="shared" si="94"/>
        <v>120</v>
      </c>
      <c r="I217" s="62">
        <f t="shared" si="95"/>
        <v>0</v>
      </c>
      <c r="J217" s="66"/>
      <c r="K217" s="63">
        <f>SUMIF(CapexCategory,$C217,K$190:K$215)</f>
        <v>0</v>
      </c>
      <c r="L217" s="81">
        <f t="shared" ref="L217:T221" si="97">SUMIF(CapexCategory,$C217,L$190:L$215)</f>
        <v>0</v>
      </c>
      <c r="M217" s="81">
        <f t="shared" si="97"/>
        <v>0</v>
      </c>
      <c r="N217" s="81">
        <f t="shared" si="97"/>
        <v>0</v>
      </c>
      <c r="O217" s="81">
        <f t="shared" si="97"/>
        <v>0</v>
      </c>
      <c r="P217" s="81">
        <f t="shared" si="97"/>
        <v>0</v>
      </c>
      <c r="Q217" s="81">
        <f t="shared" si="97"/>
        <v>0</v>
      </c>
      <c r="R217" s="81">
        <f t="shared" si="97"/>
        <v>0</v>
      </c>
      <c r="S217" s="81">
        <f t="shared" si="97"/>
        <v>0</v>
      </c>
      <c r="T217" s="81">
        <f t="shared" si="97"/>
        <v>0</v>
      </c>
      <c r="U217" s="82">
        <f t="shared" ref="U217:AD221" si="98">SUMIF(CapexCategory,$C217,U$190:U$215)</f>
        <v>0</v>
      </c>
      <c r="V217" s="83">
        <f t="shared" si="98"/>
        <v>0</v>
      </c>
      <c r="W217" s="63">
        <f t="shared" si="98"/>
        <v>0</v>
      </c>
      <c r="X217" s="81">
        <f t="shared" si="98"/>
        <v>0</v>
      </c>
      <c r="Y217" s="81">
        <f t="shared" si="98"/>
        <v>0</v>
      </c>
      <c r="Z217" s="81">
        <f t="shared" si="98"/>
        <v>0</v>
      </c>
      <c r="AA217" s="81">
        <f t="shared" si="98"/>
        <v>0</v>
      </c>
      <c r="AB217" s="81">
        <f t="shared" si="98"/>
        <v>0</v>
      </c>
      <c r="AC217" s="81">
        <f t="shared" si="98"/>
        <v>0</v>
      </c>
      <c r="AD217" s="81">
        <f t="shared" si="98"/>
        <v>0</v>
      </c>
      <c r="AE217" s="81">
        <f t="shared" ref="AE217:AN221" si="99">SUMIF(CapexCategory,$C217,AE$190:AE$215)</f>
        <v>0</v>
      </c>
      <c r="AF217" s="81">
        <f t="shared" si="99"/>
        <v>0</v>
      </c>
      <c r="AG217" s="81">
        <f t="shared" si="99"/>
        <v>0</v>
      </c>
      <c r="AH217" s="83">
        <f t="shared" si="99"/>
        <v>0</v>
      </c>
      <c r="AI217" s="63">
        <f t="shared" si="99"/>
        <v>0</v>
      </c>
      <c r="AJ217" s="81">
        <f t="shared" si="99"/>
        <v>0</v>
      </c>
      <c r="AK217" s="81">
        <f t="shared" si="99"/>
        <v>0</v>
      </c>
      <c r="AL217" s="81">
        <f t="shared" si="99"/>
        <v>0</v>
      </c>
      <c r="AM217" s="81">
        <f t="shared" si="99"/>
        <v>0</v>
      </c>
      <c r="AN217" s="81">
        <f t="shared" si="99"/>
        <v>0</v>
      </c>
      <c r="AO217" s="81">
        <f t="shared" ref="AO217:AX221" si="100">SUMIF(CapexCategory,$C217,AO$190:AO$215)</f>
        <v>0</v>
      </c>
      <c r="AP217" s="81">
        <f t="shared" si="100"/>
        <v>0</v>
      </c>
      <c r="AQ217" s="81">
        <f t="shared" si="100"/>
        <v>0</v>
      </c>
      <c r="AR217" s="81">
        <f t="shared" si="100"/>
        <v>0</v>
      </c>
      <c r="AS217" s="81">
        <f t="shared" si="100"/>
        <v>0</v>
      </c>
      <c r="AT217" s="83">
        <f t="shared" si="100"/>
        <v>0</v>
      </c>
      <c r="AU217" s="63">
        <f t="shared" si="100"/>
        <v>0</v>
      </c>
      <c r="AV217" s="81">
        <f t="shared" si="100"/>
        <v>0</v>
      </c>
      <c r="AW217" s="81">
        <f t="shared" si="100"/>
        <v>0</v>
      </c>
      <c r="AX217" s="81">
        <f t="shared" si="100"/>
        <v>120</v>
      </c>
      <c r="AY217" s="81">
        <f t="shared" ref="AY217:BH221" si="101">SUMIF(CapexCategory,$C217,AY$190:AY$215)</f>
        <v>0</v>
      </c>
      <c r="AZ217" s="81">
        <f t="shared" si="101"/>
        <v>0</v>
      </c>
      <c r="BA217" s="81">
        <f t="shared" si="101"/>
        <v>0</v>
      </c>
      <c r="BB217" s="81">
        <f t="shared" si="101"/>
        <v>0</v>
      </c>
      <c r="BC217" s="81">
        <f t="shared" si="101"/>
        <v>0</v>
      </c>
      <c r="BD217" s="81">
        <f t="shared" si="101"/>
        <v>0</v>
      </c>
      <c r="BE217" s="81">
        <f t="shared" si="101"/>
        <v>0</v>
      </c>
      <c r="BF217" s="83">
        <f t="shared" si="101"/>
        <v>0</v>
      </c>
      <c r="BG217" s="63">
        <f t="shared" si="101"/>
        <v>0</v>
      </c>
      <c r="BH217" s="81">
        <f t="shared" si="101"/>
        <v>0</v>
      </c>
      <c r="BI217" s="81">
        <f t="shared" ref="BI217:BR221" si="102">SUMIF(CapexCategory,$C217,BI$190:BI$215)</f>
        <v>0</v>
      </c>
      <c r="BJ217" s="81">
        <f t="shared" si="102"/>
        <v>0</v>
      </c>
      <c r="BK217" s="81">
        <f t="shared" si="102"/>
        <v>0</v>
      </c>
      <c r="BL217" s="81">
        <f t="shared" si="102"/>
        <v>0</v>
      </c>
      <c r="BM217" s="81">
        <f t="shared" si="102"/>
        <v>0</v>
      </c>
      <c r="BN217" s="81">
        <f t="shared" si="102"/>
        <v>0</v>
      </c>
      <c r="BO217" s="81">
        <f t="shared" si="102"/>
        <v>0</v>
      </c>
      <c r="BP217" s="81">
        <f t="shared" si="102"/>
        <v>0</v>
      </c>
      <c r="BQ217" s="81">
        <f t="shared" si="102"/>
        <v>0</v>
      </c>
      <c r="BR217" s="83">
        <f t="shared" si="102"/>
        <v>0</v>
      </c>
    </row>
    <row r="218" spans="1:70" hidden="1" x14ac:dyDescent="0.25">
      <c r="C218" s="84" t="s">
        <v>153</v>
      </c>
      <c r="E218" s="85">
        <f t="shared" si="91"/>
        <v>0</v>
      </c>
      <c r="F218" s="85">
        <f t="shared" si="92"/>
        <v>0</v>
      </c>
      <c r="G218" s="85">
        <f t="shared" si="93"/>
        <v>-31.875</v>
      </c>
      <c r="H218" s="85">
        <f t="shared" si="94"/>
        <v>0</v>
      </c>
      <c r="I218" s="85">
        <f t="shared" si="95"/>
        <v>0</v>
      </c>
      <c r="J218" s="8"/>
      <c r="K218" s="86">
        <f>SUMIF(CapexCategory,$C218,K$190:K$215)</f>
        <v>0</v>
      </c>
      <c r="L218" s="75">
        <f t="shared" si="97"/>
        <v>0</v>
      </c>
      <c r="M218" s="75">
        <f t="shared" si="97"/>
        <v>0</v>
      </c>
      <c r="N218" s="75">
        <f t="shared" si="97"/>
        <v>0</v>
      </c>
      <c r="O218" s="75">
        <f t="shared" si="97"/>
        <v>0</v>
      </c>
      <c r="P218" s="75">
        <f t="shared" si="97"/>
        <v>0</v>
      </c>
      <c r="Q218" s="75">
        <f t="shared" si="97"/>
        <v>0</v>
      </c>
      <c r="R218" s="75">
        <f t="shared" si="97"/>
        <v>0</v>
      </c>
      <c r="S218" s="75">
        <f t="shared" si="97"/>
        <v>0</v>
      </c>
      <c r="T218" s="75">
        <f t="shared" si="97"/>
        <v>0</v>
      </c>
      <c r="U218" s="87">
        <f t="shared" si="98"/>
        <v>0</v>
      </c>
      <c r="V218" s="88">
        <f t="shared" si="98"/>
        <v>0</v>
      </c>
      <c r="W218" s="86">
        <f t="shared" si="98"/>
        <v>0</v>
      </c>
      <c r="X218" s="75">
        <f t="shared" si="98"/>
        <v>0</v>
      </c>
      <c r="Y218" s="75">
        <f t="shared" si="98"/>
        <v>0</v>
      </c>
      <c r="Z218" s="75">
        <f t="shared" si="98"/>
        <v>0</v>
      </c>
      <c r="AA218" s="75">
        <f t="shared" si="98"/>
        <v>0</v>
      </c>
      <c r="AB218" s="75">
        <f t="shared" si="98"/>
        <v>0</v>
      </c>
      <c r="AC218" s="75">
        <f t="shared" si="98"/>
        <v>0</v>
      </c>
      <c r="AD218" s="75">
        <f t="shared" si="98"/>
        <v>0</v>
      </c>
      <c r="AE218" s="75">
        <f t="shared" si="99"/>
        <v>0</v>
      </c>
      <c r="AF218" s="75">
        <f t="shared" si="99"/>
        <v>0</v>
      </c>
      <c r="AG218" s="75">
        <f t="shared" si="99"/>
        <v>0</v>
      </c>
      <c r="AH218" s="88">
        <f t="shared" si="99"/>
        <v>0</v>
      </c>
      <c r="AI218" s="86">
        <f t="shared" si="99"/>
        <v>0</v>
      </c>
      <c r="AJ218" s="75">
        <f>SUMIF(CapexCategory,$C218,AJ$190:AJ$215)</f>
        <v>0</v>
      </c>
      <c r="AK218" s="75">
        <f t="shared" si="99"/>
        <v>0</v>
      </c>
      <c r="AL218" s="75">
        <f t="shared" si="99"/>
        <v>0</v>
      </c>
      <c r="AM218" s="75">
        <f t="shared" si="99"/>
        <v>0</v>
      </c>
      <c r="AN218" s="75">
        <f t="shared" si="99"/>
        <v>0</v>
      </c>
      <c r="AO218" s="75">
        <f t="shared" si="100"/>
        <v>0</v>
      </c>
      <c r="AP218" s="75">
        <f t="shared" si="100"/>
        <v>-31.875</v>
      </c>
      <c r="AQ218" s="75">
        <f t="shared" si="100"/>
        <v>0</v>
      </c>
      <c r="AR218" s="75">
        <f t="shared" si="100"/>
        <v>0</v>
      </c>
      <c r="AS218" s="75">
        <f t="shared" si="100"/>
        <v>0</v>
      </c>
      <c r="AT218" s="88">
        <f t="shared" si="100"/>
        <v>0</v>
      </c>
      <c r="AU218" s="86">
        <f t="shared" si="100"/>
        <v>0</v>
      </c>
      <c r="AV218" s="75">
        <f t="shared" si="100"/>
        <v>0</v>
      </c>
      <c r="AW218" s="75">
        <f t="shared" si="100"/>
        <v>0</v>
      </c>
      <c r="AX218" s="75">
        <f t="shared" si="100"/>
        <v>0</v>
      </c>
      <c r="AY218" s="75">
        <f t="shared" si="101"/>
        <v>0</v>
      </c>
      <c r="AZ218" s="75">
        <f t="shared" si="101"/>
        <v>0</v>
      </c>
      <c r="BA218" s="75">
        <f t="shared" si="101"/>
        <v>0</v>
      </c>
      <c r="BB218" s="75">
        <f t="shared" si="101"/>
        <v>0</v>
      </c>
      <c r="BC218" s="75">
        <f t="shared" si="101"/>
        <v>0</v>
      </c>
      <c r="BD218" s="75">
        <f t="shared" si="101"/>
        <v>0</v>
      </c>
      <c r="BE218" s="75">
        <f t="shared" si="101"/>
        <v>0</v>
      </c>
      <c r="BF218" s="88">
        <f t="shared" si="101"/>
        <v>0</v>
      </c>
      <c r="BG218" s="86">
        <f t="shared" si="101"/>
        <v>0</v>
      </c>
      <c r="BH218" s="75">
        <f t="shared" si="101"/>
        <v>0</v>
      </c>
      <c r="BI218" s="75">
        <f t="shared" si="102"/>
        <v>0</v>
      </c>
      <c r="BJ218" s="75">
        <f t="shared" si="102"/>
        <v>0</v>
      </c>
      <c r="BK218" s="75">
        <f t="shared" si="102"/>
        <v>0</v>
      </c>
      <c r="BL218" s="75">
        <f t="shared" si="102"/>
        <v>0</v>
      </c>
      <c r="BM218" s="75">
        <f t="shared" si="102"/>
        <v>0</v>
      </c>
      <c r="BN218" s="75">
        <f t="shared" si="102"/>
        <v>0</v>
      </c>
      <c r="BO218" s="75">
        <f t="shared" si="102"/>
        <v>0</v>
      </c>
      <c r="BP218" s="75">
        <f t="shared" si="102"/>
        <v>0</v>
      </c>
      <c r="BQ218" s="75">
        <f t="shared" si="102"/>
        <v>0</v>
      </c>
      <c r="BR218" s="88">
        <f t="shared" si="102"/>
        <v>0</v>
      </c>
    </row>
    <row r="219" spans="1:70" hidden="1" x14ac:dyDescent="0.25">
      <c r="C219" s="84" t="s">
        <v>151</v>
      </c>
      <c r="E219" s="85">
        <f t="shared" si="91"/>
        <v>0</v>
      </c>
      <c r="F219" s="85">
        <f t="shared" si="92"/>
        <v>0</v>
      </c>
      <c r="G219" s="85">
        <f t="shared" si="93"/>
        <v>0</v>
      </c>
      <c r="H219" s="85">
        <f t="shared" si="94"/>
        <v>0</v>
      </c>
      <c r="I219" s="85">
        <f t="shared" si="95"/>
        <v>0</v>
      </c>
      <c r="J219" s="8"/>
      <c r="K219" s="86">
        <f>SUMIF(CapexCategory,$C219,K$190:K$215)</f>
        <v>0</v>
      </c>
      <c r="L219" s="75">
        <f t="shared" si="97"/>
        <v>0</v>
      </c>
      <c r="M219" s="75">
        <f t="shared" si="97"/>
        <v>0</v>
      </c>
      <c r="N219" s="75">
        <f t="shared" si="97"/>
        <v>0</v>
      </c>
      <c r="O219" s="75">
        <f t="shared" si="97"/>
        <v>0</v>
      </c>
      <c r="P219" s="75">
        <f t="shared" si="97"/>
        <v>0</v>
      </c>
      <c r="Q219" s="75">
        <f t="shared" si="97"/>
        <v>0</v>
      </c>
      <c r="R219" s="75">
        <f t="shared" si="97"/>
        <v>0</v>
      </c>
      <c r="S219" s="75">
        <f t="shared" si="97"/>
        <v>0</v>
      </c>
      <c r="T219" s="75">
        <f t="shared" si="97"/>
        <v>0</v>
      </c>
      <c r="U219" s="87">
        <f t="shared" si="98"/>
        <v>0</v>
      </c>
      <c r="V219" s="88">
        <f t="shared" si="98"/>
        <v>0</v>
      </c>
      <c r="W219" s="86">
        <f t="shared" si="98"/>
        <v>0</v>
      </c>
      <c r="X219" s="75">
        <f t="shared" si="98"/>
        <v>0</v>
      </c>
      <c r="Y219" s="75">
        <f t="shared" si="98"/>
        <v>0</v>
      </c>
      <c r="Z219" s="75">
        <f t="shared" si="98"/>
        <v>0</v>
      </c>
      <c r="AA219" s="75">
        <f t="shared" si="98"/>
        <v>0</v>
      </c>
      <c r="AB219" s="75">
        <f t="shared" si="98"/>
        <v>0</v>
      </c>
      <c r="AC219" s="75">
        <f t="shared" si="98"/>
        <v>0</v>
      </c>
      <c r="AD219" s="75">
        <f t="shared" si="98"/>
        <v>0</v>
      </c>
      <c r="AE219" s="75">
        <f t="shared" si="99"/>
        <v>0</v>
      </c>
      <c r="AF219" s="75">
        <f t="shared" si="99"/>
        <v>0</v>
      </c>
      <c r="AG219" s="75">
        <f t="shared" si="99"/>
        <v>0</v>
      </c>
      <c r="AH219" s="88">
        <f t="shared" si="99"/>
        <v>0</v>
      </c>
      <c r="AI219" s="86">
        <f t="shared" si="99"/>
        <v>0</v>
      </c>
      <c r="AJ219" s="75">
        <f t="shared" si="99"/>
        <v>0</v>
      </c>
      <c r="AK219" s="75">
        <f t="shared" si="99"/>
        <v>0</v>
      </c>
      <c r="AL219" s="75">
        <f t="shared" si="99"/>
        <v>0</v>
      </c>
      <c r="AM219" s="75">
        <f t="shared" si="99"/>
        <v>0</v>
      </c>
      <c r="AN219" s="75">
        <f t="shared" si="99"/>
        <v>0</v>
      </c>
      <c r="AO219" s="75">
        <f t="shared" si="100"/>
        <v>0</v>
      </c>
      <c r="AP219" s="75">
        <f t="shared" si="100"/>
        <v>0</v>
      </c>
      <c r="AQ219" s="75">
        <f t="shared" si="100"/>
        <v>0</v>
      </c>
      <c r="AR219" s="75">
        <f t="shared" si="100"/>
        <v>0</v>
      </c>
      <c r="AS219" s="75">
        <f t="shared" si="100"/>
        <v>0</v>
      </c>
      <c r="AT219" s="88">
        <f t="shared" si="100"/>
        <v>0</v>
      </c>
      <c r="AU219" s="86">
        <f t="shared" si="100"/>
        <v>0</v>
      </c>
      <c r="AV219" s="75">
        <f t="shared" si="100"/>
        <v>0</v>
      </c>
      <c r="AW219" s="75">
        <f t="shared" si="100"/>
        <v>0</v>
      </c>
      <c r="AX219" s="75">
        <f t="shared" si="100"/>
        <v>0</v>
      </c>
      <c r="AY219" s="75">
        <f t="shared" si="101"/>
        <v>0</v>
      </c>
      <c r="AZ219" s="75">
        <f t="shared" si="101"/>
        <v>0</v>
      </c>
      <c r="BA219" s="75">
        <f t="shared" si="101"/>
        <v>0</v>
      </c>
      <c r="BB219" s="75">
        <f t="shared" si="101"/>
        <v>0</v>
      </c>
      <c r="BC219" s="75">
        <f t="shared" si="101"/>
        <v>0</v>
      </c>
      <c r="BD219" s="75">
        <f t="shared" si="101"/>
        <v>0</v>
      </c>
      <c r="BE219" s="75">
        <f t="shared" si="101"/>
        <v>0</v>
      </c>
      <c r="BF219" s="88">
        <f t="shared" si="101"/>
        <v>0</v>
      </c>
      <c r="BG219" s="86">
        <f t="shared" si="101"/>
        <v>0</v>
      </c>
      <c r="BH219" s="75">
        <f t="shared" si="101"/>
        <v>0</v>
      </c>
      <c r="BI219" s="75">
        <f t="shared" si="102"/>
        <v>0</v>
      </c>
      <c r="BJ219" s="75">
        <f t="shared" si="102"/>
        <v>0</v>
      </c>
      <c r="BK219" s="75">
        <f t="shared" si="102"/>
        <v>0</v>
      </c>
      <c r="BL219" s="75">
        <f t="shared" si="102"/>
        <v>0</v>
      </c>
      <c r="BM219" s="75">
        <f t="shared" si="102"/>
        <v>0</v>
      </c>
      <c r="BN219" s="75">
        <f t="shared" si="102"/>
        <v>0</v>
      </c>
      <c r="BO219" s="75">
        <f t="shared" si="102"/>
        <v>0</v>
      </c>
      <c r="BP219" s="75">
        <f t="shared" si="102"/>
        <v>0</v>
      </c>
      <c r="BQ219" s="75">
        <f t="shared" si="102"/>
        <v>0</v>
      </c>
      <c r="BR219" s="88">
        <f t="shared" si="102"/>
        <v>0</v>
      </c>
    </row>
    <row r="220" spans="1:70" hidden="1" x14ac:dyDescent="0.25">
      <c r="C220" s="84" t="s">
        <v>152</v>
      </c>
      <c r="E220" s="85">
        <f t="shared" si="91"/>
        <v>0</v>
      </c>
      <c r="F220" s="85">
        <f t="shared" si="92"/>
        <v>0</v>
      </c>
      <c r="G220" s="85">
        <f t="shared" si="93"/>
        <v>0</v>
      </c>
      <c r="H220" s="85">
        <f t="shared" si="94"/>
        <v>0</v>
      </c>
      <c r="I220" s="85">
        <f t="shared" si="95"/>
        <v>0</v>
      </c>
      <c r="J220" s="8"/>
      <c r="K220" s="86">
        <f>SUMIF(CapexCategory,$C220,K$190:K$215)</f>
        <v>0</v>
      </c>
      <c r="L220" s="75">
        <f t="shared" si="97"/>
        <v>0</v>
      </c>
      <c r="M220" s="75">
        <f t="shared" si="97"/>
        <v>0</v>
      </c>
      <c r="N220" s="75">
        <f t="shared" si="97"/>
        <v>0</v>
      </c>
      <c r="O220" s="75">
        <f t="shared" si="97"/>
        <v>0</v>
      </c>
      <c r="P220" s="75">
        <f t="shared" si="97"/>
        <v>0</v>
      </c>
      <c r="Q220" s="75">
        <f t="shared" si="97"/>
        <v>0</v>
      </c>
      <c r="R220" s="75">
        <f t="shared" si="97"/>
        <v>0</v>
      </c>
      <c r="S220" s="75">
        <f t="shared" si="97"/>
        <v>0</v>
      </c>
      <c r="T220" s="75">
        <f t="shared" si="97"/>
        <v>0</v>
      </c>
      <c r="U220" s="87">
        <f t="shared" si="98"/>
        <v>0</v>
      </c>
      <c r="V220" s="88">
        <f t="shared" si="98"/>
        <v>0</v>
      </c>
      <c r="W220" s="86">
        <f t="shared" si="98"/>
        <v>0</v>
      </c>
      <c r="X220" s="75">
        <f t="shared" si="98"/>
        <v>0</v>
      </c>
      <c r="Y220" s="75">
        <f t="shared" si="98"/>
        <v>0</v>
      </c>
      <c r="Z220" s="75">
        <f t="shared" si="98"/>
        <v>0</v>
      </c>
      <c r="AA220" s="75">
        <f t="shared" si="98"/>
        <v>0</v>
      </c>
      <c r="AB220" s="75">
        <f t="shared" si="98"/>
        <v>0</v>
      </c>
      <c r="AC220" s="75">
        <f t="shared" si="98"/>
        <v>0</v>
      </c>
      <c r="AD220" s="75">
        <f t="shared" si="98"/>
        <v>0</v>
      </c>
      <c r="AE220" s="75">
        <f t="shared" si="99"/>
        <v>0</v>
      </c>
      <c r="AF220" s="75">
        <f t="shared" si="99"/>
        <v>0</v>
      </c>
      <c r="AG220" s="75">
        <f t="shared" si="99"/>
        <v>0</v>
      </c>
      <c r="AH220" s="88">
        <f t="shared" si="99"/>
        <v>0</v>
      </c>
      <c r="AI220" s="86">
        <f t="shared" si="99"/>
        <v>0</v>
      </c>
      <c r="AJ220" s="75">
        <f t="shared" si="99"/>
        <v>0</v>
      </c>
      <c r="AK220" s="75">
        <f t="shared" si="99"/>
        <v>0</v>
      </c>
      <c r="AL220" s="75">
        <f t="shared" si="99"/>
        <v>0</v>
      </c>
      <c r="AM220" s="75">
        <f t="shared" si="99"/>
        <v>0</v>
      </c>
      <c r="AN220" s="75">
        <f t="shared" si="99"/>
        <v>0</v>
      </c>
      <c r="AO220" s="75">
        <f t="shared" si="100"/>
        <v>0</v>
      </c>
      <c r="AP220" s="75">
        <f t="shared" si="100"/>
        <v>0</v>
      </c>
      <c r="AQ220" s="75">
        <f t="shared" si="100"/>
        <v>0</v>
      </c>
      <c r="AR220" s="75">
        <f t="shared" si="100"/>
        <v>0</v>
      </c>
      <c r="AS220" s="75">
        <f t="shared" si="100"/>
        <v>0</v>
      </c>
      <c r="AT220" s="88">
        <f t="shared" si="100"/>
        <v>0</v>
      </c>
      <c r="AU220" s="86">
        <f t="shared" si="100"/>
        <v>0</v>
      </c>
      <c r="AV220" s="75">
        <f t="shared" si="100"/>
        <v>0</v>
      </c>
      <c r="AW220" s="75">
        <f t="shared" si="100"/>
        <v>0</v>
      </c>
      <c r="AX220" s="75">
        <f t="shared" si="100"/>
        <v>0</v>
      </c>
      <c r="AY220" s="75">
        <f t="shared" si="101"/>
        <v>0</v>
      </c>
      <c r="AZ220" s="75">
        <f t="shared" si="101"/>
        <v>0</v>
      </c>
      <c r="BA220" s="75">
        <f t="shared" si="101"/>
        <v>0</v>
      </c>
      <c r="BB220" s="75">
        <f t="shared" si="101"/>
        <v>0</v>
      </c>
      <c r="BC220" s="75">
        <f t="shared" si="101"/>
        <v>0</v>
      </c>
      <c r="BD220" s="75">
        <f t="shared" si="101"/>
        <v>0</v>
      </c>
      <c r="BE220" s="75">
        <f t="shared" si="101"/>
        <v>0</v>
      </c>
      <c r="BF220" s="88">
        <f t="shared" si="101"/>
        <v>0</v>
      </c>
      <c r="BG220" s="86">
        <f t="shared" si="101"/>
        <v>0</v>
      </c>
      <c r="BH220" s="75">
        <f t="shared" si="101"/>
        <v>0</v>
      </c>
      <c r="BI220" s="75">
        <f t="shared" si="102"/>
        <v>0</v>
      </c>
      <c r="BJ220" s="75">
        <f t="shared" si="102"/>
        <v>0</v>
      </c>
      <c r="BK220" s="75">
        <f t="shared" si="102"/>
        <v>0</v>
      </c>
      <c r="BL220" s="75">
        <f t="shared" si="102"/>
        <v>0</v>
      </c>
      <c r="BM220" s="75">
        <f t="shared" si="102"/>
        <v>0</v>
      </c>
      <c r="BN220" s="75">
        <f t="shared" si="102"/>
        <v>0</v>
      </c>
      <c r="BO220" s="75">
        <f t="shared" si="102"/>
        <v>0</v>
      </c>
      <c r="BP220" s="75">
        <f t="shared" si="102"/>
        <v>0</v>
      </c>
      <c r="BQ220" s="75">
        <f t="shared" si="102"/>
        <v>0</v>
      </c>
      <c r="BR220" s="88">
        <f t="shared" si="102"/>
        <v>0</v>
      </c>
    </row>
    <row r="221" spans="1:70" hidden="1" x14ac:dyDescent="0.25">
      <c r="C221" s="84" t="s">
        <v>15</v>
      </c>
      <c r="D221" s="8"/>
      <c r="E221" s="85">
        <f t="shared" si="91"/>
        <v>0</v>
      </c>
      <c r="F221" s="85">
        <f t="shared" si="92"/>
        <v>0</v>
      </c>
      <c r="G221" s="85">
        <f t="shared" si="93"/>
        <v>0</v>
      </c>
      <c r="H221" s="85">
        <f t="shared" si="94"/>
        <v>0</v>
      </c>
      <c r="I221" s="85">
        <f t="shared" si="95"/>
        <v>400</v>
      </c>
      <c r="J221" s="8"/>
      <c r="K221" s="89">
        <f>SUMIF(CapexCategory,$C221,K$190:K$215)</f>
        <v>0</v>
      </c>
      <c r="L221" s="75">
        <f t="shared" si="97"/>
        <v>0</v>
      </c>
      <c r="M221" s="75">
        <f t="shared" si="97"/>
        <v>0</v>
      </c>
      <c r="N221" s="75">
        <f t="shared" si="97"/>
        <v>0</v>
      </c>
      <c r="O221" s="75">
        <f t="shared" si="97"/>
        <v>0</v>
      </c>
      <c r="P221" s="75">
        <f t="shared" si="97"/>
        <v>0</v>
      </c>
      <c r="Q221" s="75">
        <f t="shared" si="97"/>
        <v>0</v>
      </c>
      <c r="R221" s="75">
        <f t="shared" si="97"/>
        <v>0</v>
      </c>
      <c r="S221" s="75">
        <f t="shared" si="97"/>
        <v>0</v>
      </c>
      <c r="T221" s="75">
        <f t="shared" si="97"/>
        <v>0</v>
      </c>
      <c r="U221" s="87">
        <f t="shared" si="98"/>
        <v>0</v>
      </c>
      <c r="V221" s="88">
        <f t="shared" si="98"/>
        <v>0</v>
      </c>
      <c r="W221" s="89">
        <f t="shared" si="98"/>
        <v>0</v>
      </c>
      <c r="X221" s="75">
        <f t="shared" si="98"/>
        <v>0</v>
      </c>
      <c r="Y221" s="75">
        <f t="shared" si="98"/>
        <v>0</v>
      </c>
      <c r="Z221" s="75">
        <f t="shared" si="98"/>
        <v>0</v>
      </c>
      <c r="AA221" s="75">
        <f t="shared" si="98"/>
        <v>0</v>
      </c>
      <c r="AB221" s="75">
        <f t="shared" si="98"/>
        <v>0</v>
      </c>
      <c r="AC221" s="75">
        <f t="shared" si="98"/>
        <v>0</v>
      </c>
      <c r="AD221" s="75">
        <f t="shared" si="98"/>
        <v>0</v>
      </c>
      <c r="AE221" s="75">
        <f t="shared" si="99"/>
        <v>0</v>
      </c>
      <c r="AF221" s="75">
        <f t="shared" si="99"/>
        <v>0</v>
      </c>
      <c r="AG221" s="75">
        <f t="shared" si="99"/>
        <v>0</v>
      </c>
      <c r="AH221" s="88">
        <f t="shared" si="99"/>
        <v>0</v>
      </c>
      <c r="AI221" s="89">
        <f t="shared" si="99"/>
        <v>0</v>
      </c>
      <c r="AJ221" s="75">
        <f t="shared" si="99"/>
        <v>0</v>
      </c>
      <c r="AK221" s="75">
        <f t="shared" si="99"/>
        <v>0</v>
      </c>
      <c r="AL221" s="75">
        <f t="shared" si="99"/>
        <v>0</v>
      </c>
      <c r="AM221" s="75">
        <f t="shared" si="99"/>
        <v>0</v>
      </c>
      <c r="AN221" s="75">
        <f t="shared" si="99"/>
        <v>0</v>
      </c>
      <c r="AO221" s="75">
        <f t="shared" si="100"/>
        <v>0</v>
      </c>
      <c r="AP221" s="75">
        <f t="shared" si="100"/>
        <v>0</v>
      </c>
      <c r="AQ221" s="75">
        <f t="shared" si="100"/>
        <v>0</v>
      </c>
      <c r="AR221" s="75">
        <f t="shared" si="100"/>
        <v>0</v>
      </c>
      <c r="AS221" s="75">
        <f t="shared" si="100"/>
        <v>0</v>
      </c>
      <c r="AT221" s="88">
        <f t="shared" si="100"/>
        <v>0</v>
      </c>
      <c r="AU221" s="89">
        <f t="shared" si="100"/>
        <v>0</v>
      </c>
      <c r="AV221" s="75">
        <f t="shared" si="100"/>
        <v>0</v>
      </c>
      <c r="AW221" s="75">
        <f t="shared" si="100"/>
        <v>0</v>
      </c>
      <c r="AX221" s="75">
        <f t="shared" si="100"/>
        <v>0</v>
      </c>
      <c r="AY221" s="75">
        <f t="shared" si="101"/>
        <v>0</v>
      </c>
      <c r="AZ221" s="75">
        <f t="shared" si="101"/>
        <v>0</v>
      </c>
      <c r="BA221" s="75">
        <f t="shared" si="101"/>
        <v>0</v>
      </c>
      <c r="BB221" s="75">
        <f t="shared" si="101"/>
        <v>0</v>
      </c>
      <c r="BC221" s="75">
        <f t="shared" si="101"/>
        <v>0</v>
      </c>
      <c r="BD221" s="75">
        <f t="shared" si="101"/>
        <v>0</v>
      </c>
      <c r="BE221" s="75">
        <f t="shared" si="101"/>
        <v>0</v>
      </c>
      <c r="BF221" s="88">
        <f t="shared" si="101"/>
        <v>0</v>
      </c>
      <c r="BG221" s="89">
        <f t="shared" si="101"/>
        <v>0</v>
      </c>
      <c r="BH221" s="75">
        <f t="shared" si="101"/>
        <v>0</v>
      </c>
      <c r="BI221" s="75">
        <f t="shared" si="102"/>
        <v>0</v>
      </c>
      <c r="BJ221" s="75">
        <f t="shared" si="102"/>
        <v>0</v>
      </c>
      <c r="BK221" s="75">
        <f t="shared" si="102"/>
        <v>0</v>
      </c>
      <c r="BL221" s="75">
        <f t="shared" si="102"/>
        <v>400</v>
      </c>
      <c r="BM221" s="75">
        <f t="shared" si="102"/>
        <v>0</v>
      </c>
      <c r="BN221" s="75">
        <f t="shared" si="102"/>
        <v>0</v>
      </c>
      <c r="BO221" s="75">
        <f t="shared" si="102"/>
        <v>0</v>
      </c>
      <c r="BP221" s="75">
        <f t="shared" si="102"/>
        <v>0</v>
      </c>
      <c r="BQ221" s="75">
        <f t="shared" si="102"/>
        <v>0</v>
      </c>
      <c r="BR221" s="88">
        <f t="shared" si="102"/>
        <v>0</v>
      </c>
    </row>
    <row r="222" spans="1:70" hidden="1" x14ac:dyDescent="0.25">
      <c r="C222" s="64" t="s">
        <v>59</v>
      </c>
      <c r="E222" s="65">
        <f t="shared" si="91"/>
        <v>0</v>
      </c>
      <c r="F222" s="65">
        <f t="shared" si="92"/>
        <v>0</v>
      </c>
      <c r="G222" s="65">
        <f t="shared" si="93"/>
        <v>0</v>
      </c>
      <c r="H222" s="65">
        <f t="shared" si="94"/>
        <v>0</v>
      </c>
      <c r="I222" s="65">
        <f t="shared" si="95"/>
        <v>0</v>
      </c>
      <c r="J222" s="8"/>
      <c r="K222" s="77">
        <f>SUM(K190:K215)-SUM(K217:K221)</f>
        <v>0</v>
      </c>
      <c r="L222" s="78">
        <f t="shared" ref="L222:BR222" si="103">SUM(L190:L215)-SUM(L217:L221)</f>
        <v>0</v>
      </c>
      <c r="M222" s="78">
        <f t="shared" si="103"/>
        <v>0</v>
      </c>
      <c r="N222" s="78">
        <f t="shared" si="103"/>
        <v>0</v>
      </c>
      <c r="O222" s="78">
        <f t="shared" si="103"/>
        <v>0</v>
      </c>
      <c r="P222" s="78">
        <f t="shared" si="103"/>
        <v>0</v>
      </c>
      <c r="Q222" s="78">
        <f t="shared" si="103"/>
        <v>0</v>
      </c>
      <c r="R222" s="78">
        <f t="shared" si="103"/>
        <v>0</v>
      </c>
      <c r="S222" s="78">
        <f t="shared" si="103"/>
        <v>0</v>
      </c>
      <c r="T222" s="78">
        <f t="shared" si="103"/>
        <v>0</v>
      </c>
      <c r="U222" s="79">
        <f t="shared" si="103"/>
        <v>0</v>
      </c>
      <c r="V222" s="80">
        <f t="shared" si="103"/>
        <v>0</v>
      </c>
      <c r="W222" s="77">
        <f t="shared" si="103"/>
        <v>0</v>
      </c>
      <c r="X222" s="78">
        <f t="shared" si="103"/>
        <v>0</v>
      </c>
      <c r="Y222" s="78">
        <f t="shared" si="103"/>
        <v>0</v>
      </c>
      <c r="Z222" s="78">
        <f t="shared" si="103"/>
        <v>0</v>
      </c>
      <c r="AA222" s="78">
        <f t="shared" si="103"/>
        <v>0</v>
      </c>
      <c r="AB222" s="78">
        <f t="shared" si="103"/>
        <v>0</v>
      </c>
      <c r="AC222" s="78">
        <f t="shared" si="103"/>
        <v>0</v>
      </c>
      <c r="AD222" s="78">
        <f t="shared" si="103"/>
        <v>0</v>
      </c>
      <c r="AE222" s="78">
        <f t="shared" si="103"/>
        <v>0</v>
      </c>
      <c r="AF222" s="78">
        <f t="shared" si="103"/>
        <v>0</v>
      </c>
      <c r="AG222" s="78">
        <f t="shared" si="103"/>
        <v>0</v>
      </c>
      <c r="AH222" s="80">
        <f t="shared" si="103"/>
        <v>0</v>
      </c>
      <c r="AI222" s="77">
        <f t="shared" si="103"/>
        <v>0</v>
      </c>
      <c r="AJ222" s="78">
        <f t="shared" si="103"/>
        <v>0</v>
      </c>
      <c r="AK222" s="78">
        <f t="shared" si="103"/>
        <v>0</v>
      </c>
      <c r="AL222" s="78">
        <f t="shared" si="103"/>
        <v>0</v>
      </c>
      <c r="AM222" s="78">
        <f t="shared" si="103"/>
        <v>0</v>
      </c>
      <c r="AN222" s="78">
        <f t="shared" si="103"/>
        <v>0</v>
      </c>
      <c r="AO222" s="78">
        <f t="shared" si="103"/>
        <v>0</v>
      </c>
      <c r="AP222" s="78">
        <f t="shared" si="103"/>
        <v>0</v>
      </c>
      <c r="AQ222" s="78">
        <f t="shared" si="103"/>
        <v>0</v>
      </c>
      <c r="AR222" s="78">
        <f t="shared" si="103"/>
        <v>0</v>
      </c>
      <c r="AS222" s="78">
        <f t="shared" si="103"/>
        <v>0</v>
      </c>
      <c r="AT222" s="80">
        <f t="shared" si="103"/>
        <v>0</v>
      </c>
      <c r="AU222" s="77">
        <f t="shared" si="103"/>
        <v>0</v>
      </c>
      <c r="AV222" s="78">
        <f t="shared" si="103"/>
        <v>0</v>
      </c>
      <c r="AW222" s="78">
        <f t="shared" si="103"/>
        <v>0</v>
      </c>
      <c r="AX222" s="78">
        <f t="shared" si="103"/>
        <v>0</v>
      </c>
      <c r="AY222" s="78">
        <f t="shared" si="103"/>
        <v>0</v>
      </c>
      <c r="AZ222" s="78">
        <f t="shared" si="103"/>
        <v>0</v>
      </c>
      <c r="BA222" s="78">
        <f t="shared" si="103"/>
        <v>0</v>
      </c>
      <c r="BB222" s="78">
        <f t="shared" si="103"/>
        <v>0</v>
      </c>
      <c r="BC222" s="78">
        <f t="shared" si="103"/>
        <v>0</v>
      </c>
      <c r="BD222" s="78">
        <f t="shared" si="103"/>
        <v>0</v>
      </c>
      <c r="BE222" s="78">
        <f t="shared" si="103"/>
        <v>0</v>
      </c>
      <c r="BF222" s="80">
        <f t="shared" si="103"/>
        <v>0</v>
      </c>
      <c r="BG222" s="77">
        <f t="shared" si="103"/>
        <v>0</v>
      </c>
      <c r="BH222" s="78">
        <f t="shared" si="103"/>
        <v>0</v>
      </c>
      <c r="BI222" s="78">
        <f t="shared" si="103"/>
        <v>0</v>
      </c>
      <c r="BJ222" s="78">
        <f t="shared" si="103"/>
        <v>0</v>
      </c>
      <c r="BK222" s="78">
        <f t="shared" si="103"/>
        <v>0</v>
      </c>
      <c r="BL222" s="78">
        <f t="shared" si="103"/>
        <v>0</v>
      </c>
      <c r="BM222" s="78">
        <f t="shared" si="103"/>
        <v>0</v>
      </c>
      <c r="BN222" s="78">
        <f t="shared" si="103"/>
        <v>0</v>
      </c>
      <c r="BO222" s="78">
        <f t="shared" si="103"/>
        <v>0</v>
      </c>
      <c r="BP222" s="78">
        <f t="shared" si="103"/>
        <v>0</v>
      </c>
      <c r="BQ222" s="78">
        <f t="shared" si="103"/>
        <v>0</v>
      </c>
      <c r="BR222" s="80">
        <f t="shared" si="103"/>
        <v>0</v>
      </c>
    </row>
    <row r="223" spans="1:70" s="10" customFormat="1" hidden="1" x14ac:dyDescent="0.25">
      <c r="A223" s="246"/>
      <c r="B223" s="246"/>
      <c r="C223" s="9" t="s">
        <v>39</v>
      </c>
      <c r="D223" s="8"/>
      <c r="E223" s="9">
        <f t="shared" si="91"/>
        <v>0</v>
      </c>
      <c r="F223" s="9">
        <f t="shared" si="92"/>
        <v>0</v>
      </c>
      <c r="G223" s="9">
        <f t="shared" si="93"/>
        <v>-31.875</v>
      </c>
      <c r="H223" s="9">
        <f t="shared" si="94"/>
        <v>120</v>
      </c>
      <c r="I223" s="9">
        <f t="shared" si="95"/>
        <v>400</v>
      </c>
      <c r="J223" s="8"/>
      <c r="K223" s="8">
        <f>SUM(K217:K222)</f>
        <v>0</v>
      </c>
      <c r="L223" s="8">
        <f t="shared" ref="L223:BR223" si="104">SUM(L217:L222)</f>
        <v>0</v>
      </c>
      <c r="M223" s="8">
        <f t="shared" si="104"/>
        <v>0</v>
      </c>
      <c r="N223" s="8">
        <f t="shared" si="104"/>
        <v>0</v>
      </c>
      <c r="O223" s="8">
        <f t="shared" si="104"/>
        <v>0</v>
      </c>
      <c r="P223" s="8">
        <f t="shared" si="104"/>
        <v>0</v>
      </c>
      <c r="Q223" s="8">
        <f t="shared" si="104"/>
        <v>0</v>
      </c>
      <c r="R223" s="8">
        <f t="shared" si="104"/>
        <v>0</v>
      </c>
      <c r="S223" s="8">
        <f t="shared" si="104"/>
        <v>0</v>
      </c>
      <c r="T223" s="8">
        <f t="shared" si="104"/>
        <v>0</v>
      </c>
      <c r="U223" s="8">
        <f t="shared" si="104"/>
        <v>0</v>
      </c>
      <c r="V223" s="9">
        <f t="shared" si="104"/>
        <v>0</v>
      </c>
      <c r="W223" s="8">
        <f t="shared" si="104"/>
        <v>0</v>
      </c>
      <c r="X223" s="8">
        <f t="shared" si="104"/>
        <v>0</v>
      </c>
      <c r="Y223" s="8">
        <f t="shared" si="104"/>
        <v>0</v>
      </c>
      <c r="Z223" s="8">
        <f t="shared" si="104"/>
        <v>0</v>
      </c>
      <c r="AA223" s="8">
        <f t="shared" si="104"/>
        <v>0</v>
      </c>
      <c r="AB223" s="8">
        <f t="shared" si="104"/>
        <v>0</v>
      </c>
      <c r="AC223" s="8">
        <f t="shared" si="104"/>
        <v>0</v>
      </c>
      <c r="AD223" s="8">
        <f t="shared" si="104"/>
        <v>0</v>
      </c>
      <c r="AE223" s="8">
        <f t="shared" si="104"/>
        <v>0</v>
      </c>
      <c r="AF223" s="8">
        <f t="shared" si="104"/>
        <v>0</v>
      </c>
      <c r="AG223" s="8">
        <f t="shared" si="104"/>
        <v>0</v>
      </c>
      <c r="AH223" s="9">
        <f t="shared" si="104"/>
        <v>0</v>
      </c>
      <c r="AI223" s="8">
        <f t="shared" si="104"/>
        <v>0</v>
      </c>
      <c r="AJ223" s="8">
        <f t="shared" si="104"/>
        <v>0</v>
      </c>
      <c r="AK223" s="8">
        <f t="shared" si="104"/>
        <v>0</v>
      </c>
      <c r="AL223" s="8">
        <f t="shared" si="104"/>
        <v>0</v>
      </c>
      <c r="AM223" s="8">
        <f t="shared" si="104"/>
        <v>0</v>
      </c>
      <c r="AN223" s="8">
        <f t="shared" si="104"/>
        <v>0</v>
      </c>
      <c r="AO223" s="8">
        <f t="shared" si="104"/>
        <v>0</v>
      </c>
      <c r="AP223" s="8">
        <f t="shared" si="104"/>
        <v>-31.875</v>
      </c>
      <c r="AQ223" s="8">
        <f t="shared" si="104"/>
        <v>0</v>
      </c>
      <c r="AR223" s="8">
        <f t="shared" si="104"/>
        <v>0</v>
      </c>
      <c r="AS223" s="8">
        <f t="shared" si="104"/>
        <v>0</v>
      </c>
      <c r="AT223" s="9">
        <f t="shared" si="104"/>
        <v>0</v>
      </c>
      <c r="AU223" s="8">
        <f t="shared" si="104"/>
        <v>0</v>
      </c>
      <c r="AV223" s="8">
        <f t="shared" si="104"/>
        <v>0</v>
      </c>
      <c r="AW223" s="8">
        <f t="shared" si="104"/>
        <v>0</v>
      </c>
      <c r="AX223" s="8">
        <f t="shared" si="104"/>
        <v>120</v>
      </c>
      <c r="AY223" s="8">
        <f t="shared" si="104"/>
        <v>0</v>
      </c>
      <c r="AZ223" s="8">
        <f t="shared" si="104"/>
        <v>0</v>
      </c>
      <c r="BA223" s="8">
        <f t="shared" si="104"/>
        <v>0</v>
      </c>
      <c r="BB223" s="8">
        <f t="shared" si="104"/>
        <v>0</v>
      </c>
      <c r="BC223" s="8">
        <f t="shared" si="104"/>
        <v>0</v>
      </c>
      <c r="BD223" s="8">
        <f t="shared" si="104"/>
        <v>0</v>
      </c>
      <c r="BE223" s="8">
        <f t="shared" si="104"/>
        <v>0</v>
      </c>
      <c r="BF223" s="9">
        <f t="shared" si="104"/>
        <v>0</v>
      </c>
      <c r="BG223" s="8">
        <f t="shared" si="104"/>
        <v>0</v>
      </c>
      <c r="BH223" s="8">
        <f t="shared" si="104"/>
        <v>0</v>
      </c>
      <c r="BI223" s="8">
        <f t="shared" si="104"/>
        <v>0</v>
      </c>
      <c r="BJ223" s="8">
        <f t="shared" si="104"/>
        <v>0</v>
      </c>
      <c r="BK223" s="8">
        <f t="shared" si="104"/>
        <v>0</v>
      </c>
      <c r="BL223" s="8">
        <f t="shared" si="104"/>
        <v>400</v>
      </c>
      <c r="BM223" s="8">
        <f t="shared" si="104"/>
        <v>0</v>
      </c>
      <c r="BN223" s="8">
        <f t="shared" si="104"/>
        <v>0</v>
      </c>
      <c r="BO223" s="8">
        <f t="shared" si="104"/>
        <v>0</v>
      </c>
      <c r="BP223" s="8">
        <f t="shared" si="104"/>
        <v>0</v>
      </c>
      <c r="BQ223" s="8">
        <f t="shared" si="104"/>
        <v>0</v>
      </c>
      <c r="BR223" s="9">
        <f t="shared" si="104"/>
        <v>0</v>
      </c>
    </row>
  </sheetData>
  <sheetProtection algorithmName="SHA-512" hashValue="Yw38HRk2P9Em85rsAhEpfe+FXy3+t8IxQGm40YMdDEUZSY+TkeADGUKgtmaKPL3OpmFgozrkLMAgnh1pzVlQYg==" saltValue="tTjZOqCVuNYjnAZPG6t7zQ==" spinCount="100000" sheet="1" objects="1" scenarios="1" selectLockedCells="1" selectUnlockedCells="1"/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&amp;L&amp;10Capital Expenditures, Year &amp;P of &amp;N&amp;R&amp;10Updated &amp;D</oddFooter>
  </headerFooter>
  <colBreaks count="4" manualBreakCount="4">
    <brk id="22" min="4" max="222" man="1"/>
    <brk id="34" min="4" max="222" man="1"/>
    <brk id="46" min="4" max="222" man="1"/>
    <brk id="58" min="4" max="22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3B92-9157-42F8-A40D-720EF6368DB4}">
  <sheetPr>
    <tabColor theme="8" tint="0.59999389629810485"/>
  </sheetPr>
  <dimension ref="A1:BU42"/>
  <sheetViews>
    <sheetView showGridLines="0" showRowColHeaders="0" showZeros="0" zoomScaleNormal="100" zoomScaleSheetLayoutView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N31" sqref="A1:XFD1048576"/>
    </sheetView>
  </sheetViews>
  <sheetFormatPr defaultColWidth="9.109375" defaultRowHeight="12.6" x14ac:dyDescent="0.25"/>
  <cols>
    <col min="1" max="1" width="3.44140625" style="246" customWidth="1"/>
    <col min="2" max="2" width="1.5546875" style="246" customWidth="1"/>
    <col min="3" max="3" width="20" style="10" customWidth="1"/>
    <col min="4" max="4" width="1.109375" style="10" customWidth="1"/>
    <col min="5" max="5" width="8.88671875" style="10" customWidth="1"/>
    <col min="6" max="9" width="8.88671875" style="10" customWidth="1" collapsed="1"/>
    <col min="10" max="10" width="2.21875" style="10" customWidth="1"/>
    <col min="11" max="70" width="8.88671875" style="10" customWidth="1"/>
    <col min="71" max="16384" width="9.109375" style="10"/>
  </cols>
  <sheetData>
    <row r="1" spans="1:73" s="161" customFormat="1" ht="4.2" customHeight="1" x14ac:dyDescent="0.2"/>
    <row r="2" spans="1:73" s="344" customFormat="1" ht="11.4" x14ac:dyDescent="0.25">
      <c r="A2" s="349" t="s">
        <v>279</v>
      </c>
      <c r="B2" s="343"/>
    </row>
    <row r="3" spans="1:73" s="8" customFormat="1" ht="24" customHeight="1" x14ac:dyDescent="0.4">
      <c r="A3" s="251"/>
      <c r="B3" s="251"/>
      <c r="C3" s="92" t="s">
        <v>285</v>
      </c>
      <c r="D3" s="93"/>
      <c r="E3" s="103">
        <v>1</v>
      </c>
      <c r="F3" s="103">
        <v>2</v>
      </c>
      <c r="G3" s="103">
        <v>3</v>
      </c>
      <c r="H3" s="103">
        <v>4</v>
      </c>
      <c r="I3" s="103">
        <v>5</v>
      </c>
      <c r="J3" s="33"/>
      <c r="K3" s="98">
        <v>1</v>
      </c>
      <c r="L3" s="98">
        <v>2</v>
      </c>
      <c r="M3" s="98">
        <v>3</v>
      </c>
      <c r="N3" s="98">
        <v>4</v>
      </c>
      <c r="O3" s="98">
        <v>5</v>
      </c>
      <c r="P3" s="98">
        <v>6</v>
      </c>
      <c r="Q3" s="98">
        <v>7</v>
      </c>
      <c r="R3" s="98">
        <v>8</v>
      </c>
      <c r="S3" s="98">
        <v>9</v>
      </c>
      <c r="T3" s="98">
        <v>10</v>
      </c>
      <c r="U3" s="98">
        <v>11</v>
      </c>
      <c r="V3" s="99">
        <v>12</v>
      </c>
      <c r="W3" s="98">
        <v>13</v>
      </c>
      <c r="X3" s="98">
        <v>14</v>
      </c>
      <c r="Y3" s="98">
        <v>15</v>
      </c>
      <c r="Z3" s="98">
        <v>16</v>
      </c>
      <c r="AA3" s="98">
        <v>17</v>
      </c>
      <c r="AB3" s="98">
        <v>18</v>
      </c>
      <c r="AC3" s="98">
        <v>19</v>
      </c>
      <c r="AD3" s="98">
        <v>20</v>
      </c>
      <c r="AE3" s="98">
        <v>21</v>
      </c>
      <c r="AF3" s="98">
        <v>22</v>
      </c>
      <c r="AG3" s="98">
        <v>23</v>
      </c>
      <c r="AH3" s="99">
        <v>24</v>
      </c>
      <c r="AI3" s="98">
        <v>25</v>
      </c>
      <c r="AJ3" s="98">
        <v>26</v>
      </c>
      <c r="AK3" s="98">
        <v>27</v>
      </c>
      <c r="AL3" s="98">
        <v>28</v>
      </c>
      <c r="AM3" s="98">
        <v>29</v>
      </c>
      <c r="AN3" s="98">
        <v>30</v>
      </c>
      <c r="AO3" s="98">
        <v>31</v>
      </c>
      <c r="AP3" s="98">
        <v>32</v>
      </c>
      <c r="AQ3" s="98">
        <v>33</v>
      </c>
      <c r="AR3" s="98">
        <v>34</v>
      </c>
      <c r="AS3" s="98">
        <v>35</v>
      </c>
      <c r="AT3" s="99">
        <v>36</v>
      </c>
      <c r="AU3" s="98">
        <v>37</v>
      </c>
      <c r="AV3" s="98">
        <v>38</v>
      </c>
      <c r="AW3" s="98">
        <v>39</v>
      </c>
      <c r="AX3" s="98">
        <v>40</v>
      </c>
      <c r="AY3" s="98">
        <v>41</v>
      </c>
      <c r="AZ3" s="98">
        <v>42</v>
      </c>
      <c r="BA3" s="98">
        <v>43</v>
      </c>
      <c r="BB3" s="98">
        <v>44</v>
      </c>
      <c r="BC3" s="98">
        <v>45</v>
      </c>
      <c r="BD3" s="98">
        <v>46</v>
      </c>
      <c r="BE3" s="98">
        <v>47</v>
      </c>
      <c r="BF3" s="99">
        <v>48</v>
      </c>
      <c r="BG3" s="98">
        <v>49</v>
      </c>
      <c r="BH3" s="98">
        <v>50</v>
      </c>
      <c r="BI3" s="98">
        <v>51</v>
      </c>
      <c r="BJ3" s="98">
        <v>52</v>
      </c>
      <c r="BK3" s="98">
        <v>53</v>
      </c>
      <c r="BL3" s="98">
        <v>54</v>
      </c>
      <c r="BM3" s="98">
        <v>55</v>
      </c>
      <c r="BN3" s="98">
        <v>56</v>
      </c>
      <c r="BO3" s="98">
        <v>57</v>
      </c>
      <c r="BP3" s="98">
        <v>58</v>
      </c>
      <c r="BQ3" s="98">
        <v>59</v>
      </c>
      <c r="BR3" s="99">
        <v>60</v>
      </c>
    </row>
    <row r="4" spans="1:73" s="8" customFormat="1" ht="6" customHeight="1" x14ac:dyDescent="0.25">
      <c r="A4" s="248"/>
      <c r="B4" s="248"/>
      <c r="E4" s="6"/>
      <c r="F4" s="6"/>
      <c r="G4" s="6"/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6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6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6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6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6"/>
    </row>
    <row r="5" spans="1:73" s="8" customFormat="1" hidden="1" x14ac:dyDescent="0.25">
      <c r="A5" s="248"/>
      <c r="B5" s="248"/>
      <c r="C5" s="9" t="s">
        <v>2</v>
      </c>
      <c r="D5" s="10"/>
    </row>
    <row r="6" spans="1:73" s="9" customFormat="1" x14ac:dyDescent="0.25">
      <c r="A6" s="251"/>
      <c r="B6" s="251"/>
      <c r="C6" s="112" t="s">
        <v>61</v>
      </c>
      <c r="E6" s="104">
        <f ca="1">SUM(K6:V6)</f>
        <v>3852.5911021310121</v>
      </c>
      <c r="F6" s="104">
        <f ca="1">SUM(W6:AH6)</f>
        <v>4149.8329493911615</v>
      </c>
      <c r="G6" s="104">
        <f ca="1">SUM(AI6:AT6)</f>
        <v>4470.0081195554067</v>
      </c>
      <c r="H6" s="104">
        <f ca="1">SUM(AU6:BF6)</f>
        <v>4814.8860044650119</v>
      </c>
      <c r="I6" s="104">
        <f ca="1">SUM(BG6:BR6)</f>
        <v>5186.3725111754102</v>
      </c>
      <c r="J6" s="243"/>
      <c r="K6" s="104">
        <f ca="1">Summary!BF17*Summary!BF18</f>
        <v>310.22619715793434</v>
      </c>
      <c r="L6" s="244">
        <f ca="1">Summary!BG17*Summary!BG18</f>
        <v>312.15354923170105</v>
      </c>
      <c r="M6" s="244">
        <f ca="1">Summary!BH17*Summary!BH18</f>
        <v>314.09287542644881</v>
      </c>
      <c r="N6" s="244">
        <f ca="1">Summary!BI17*Summary!BI18</f>
        <v>316.04425013417642</v>
      </c>
      <c r="O6" s="244">
        <f ca="1">Summary!BJ17*Summary!BJ18</f>
        <v>318.00774820906037</v>
      </c>
      <c r="P6" s="244">
        <f ca="1">Summary!BK17*Summary!BK18</f>
        <v>319.98344497032582</v>
      </c>
      <c r="Q6" s="244">
        <f ca="1">Summary!BL17*Summary!BL18</f>
        <v>321.97141620513617</v>
      </c>
      <c r="R6" s="244">
        <f ca="1">Summary!BM17*Summary!BM18</f>
        <v>323.97173817150019</v>
      </c>
      <c r="S6" s="244">
        <f ca="1">Summary!BN17*Summary!BN18</f>
        <v>325.98448760119697</v>
      </c>
      <c r="T6" s="244">
        <f ca="1">Summary!BO17*Summary!BO18</f>
        <v>328.00974170271985</v>
      </c>
      <c r="U6" s="244">
        <f ca="1">Summary!BP17*Summary!BP18</f>
        <v>330.04757816423762</v>
      </c>
      <c r="V6" s="104">
        <f ca="1">Summary!BQ17*Summary!BQ18</f>
        <v>332.09807515657468</v>
      </c>
      <c r="W6" s="104">
        <f ca="1">Summary!BR17*Summary!BR18</f>
        <v>334.16131133621019</v>
      </c>
      <c r="X6" s="244">
        <f ca="1">Summary!BS17*Summary!BS18</f>
        <v>336.23736584829447</v>
      </c>
      <c r="Y6" s="244">
        <f ca="1">Summary!BT17*Summary!BT18</f>
        <v>338.32631832968553</v>
      </c>
      <c r="Z6" s="244">
        <f ca="1">Summary!BU17*Summary!BU18</f>
        <v>340.42824891200382</v>
      </c>
      <c r="AA6" s="244">
        <f ca="1">Summary!BV17*Summary!BV18</f>
        <v>342.54323822470616</v>
      </c>
      <c r="AB6" s="244">
        <f ca="1">Summary!BW17*Summary!BW18</f>
        <v>344.67136739817846</v>
      </c>
      <c r="AC6" s="244">
        <f ca="1">Summary!BX17*Summary!BX18</f>
        <v>346.81271806684788</v>
      </c>
      <c r="AD6" s="244">
        <f ca="1">Summary!BY17*Summary!BY18</f>
        <v>348.96737237231429</v>
      </c>
      <c r="AE6" s="244">
        <f ca="1">Summary!BZ17*Summary!BZ18</f>
        <v>351.13541296650135</v>
      </c>
      <c r="AF6" s="244">
        <f ca="1">Summary!CA17*Summary!CA18</f>
        <v>353.31692301482718</v>
      </c>
      <c r="AG6" s="244">
        <f ca="1">Summary!CB17*Summary!CB18</f>
        <v>355.51198619939385</v>
      </c>
      <c r="AH6" s="104">
        <f ca="1">Summary!CC17*Summary!CC18</f>
        <v>357.7206867221982</v>
      </c>
      <c r="AI6" s="104">
        <f ca="1">Summary!CD17*Summary!CD18</f>
        <v>359.94310930836127</v>
      </c>
      <c r="AJ6" s="244">
        <f ca="1">Summary!CE17*Summary!CE18</f>
        <v>362.17933920937872</v>
      </c>
      <c r="AK6" s="244">
        <f ca="1">Summary!CF17*Summary!CF18</f>
        <v>364.42946220639078</v>
      </c>
      <c r="AL6" s="244">
        <f ca="1">Summary!CG17*Summary!CG18</f>
        <v>366.6935646134728</v>
      </c>
      <c r="AM6" s="244">
        <f ca="1">Summary!CH17*Summary!CH18</f>
        <v>368.97173328094641</v>
      </c>
      <c r="AN6" s="244">
        <f ca="1">Summary!CI17*Summary!CI18</f>
        <v>371.26405559871097</v>
      </c>
      <c r="AO6" s="244">
        <f ca="1">Summary!CJ17*Summary!CJ18</f>
        <v>373.57061949959564</v>
      </c>
      <c r="AP6" s="244">
        <f ca="1">Summary!CK17*Summary!CK18</f>
        <v>375.8915134627328</v>
      </c>
      <c r="AQ6" s="244">
        <f ca="1">Summary!CL17*Summary!CL18</f>
        <v>378.22682651695203</v>
      </c>
      <c r="AR6" s="244">
        <f ca="1">Summary!CM17*Summary!CM18</f>
        <v>380.57664824419493</v>
      </c>
      <c r="AS6" s="244">
        <f ca="1">Summary!CN17*Summary!CN18</f>
        <v>382.94106878295167</v>
      </c>
      <c r="AT6" s="104">
        <f ca="1">Summary!CO17*Summary!CO18</f>
        <v>385.32017883171886</v>
      </c>
      <c r="AU6" s="104">
        <f ca="1">Summary!CP17*Summary!CP18</f>
        <v>387.71406965247832</v>
      </c>
      <c r="AV6" s="244">
        <f ca="1">Summary!CQ17*Summary!CQ18</f>
        <v>390.12283307419807</v>
      </c>
      <c r="AW6" s="244">
        <f ca="1">Summary!CR17*Summary!CR18</f>
        <v>392.5465614963548</v>
      </c>
      <c r="AX6" s="244">
        <f ca="1">Summary!CS17*Summary!CS18</f>
        <v>394.98534789247867</v>
      </c>
      <c r="AY6" s="244">
        <f ca="1">Summary!CT17*Summary!CT18</f>
        <v>397.4392858137191</v>
      </c>
      <c r="AZ6" s="244">
        <f ca="1">Summary!CU17*Summary!CU18</f>
        <v>399.90846939243363</v>
      </c>
      <c r="BA6" s="244">
        <f ca="1">Summary!CV17*Summary!CV18</f>
        <v>402.39299334579908</v>
      </c>
      <c r="BB6" s="244">
        <f ca="1">Summary!CW17*Summary!CW18</f>
        <v>404.89295297944466</v>
      </c>
      <c r="BC6" s="244">
        <f ca="1">Summary!CX17*Summary!CX18</f>
        <v>407.40844419110795</v>
      </c>
      <c r="BD6" s="244">
        <f ca="1">Summary!CY17*Summary!CY18</f>
        <v>409.93956347431299</v>
      </c>
      <c r="BE6" s="244">
        <f ca="1">Summary!CZ17*Summary!CZ18</f>
        <v>412.48640792207254</v>
      </c>
      <c r="BF6" s="104">
        <f ca="1">Summary!DA17*Summary!DA18</f>
        <v>415.04907523061212</v>
      </c>
      <c r="BG6" s="104">
        <f ca="1">Summary!DB17*Summary!DB18</f>
        <v>417.62766370311766</v>
      </c>
      <c r="BH6" s="244">
        <f ca="1">Summary!DC17*Summary!DC18</f>
        <v>420.22227225350633</v>
      </c>
      <c r="BI6" s="244">
        <f ca="1">Summary!DD17*Summary!DD18</f>
        <v>422.83300041022113</v>
      </c>
      <c r="BJ6" s="244">
        <f ca="1">Summary!DE17*Summary!DE18</f>
        <v>425.45994832004817</v>
      </c>
      <c r="BK6" s="244">
        <f ca="1">Summary!DF17*Summary!DF18</f>
        <v>428.10321675195911</v>
      </c>
      <c r="BL6" s="244">
        <f ca="1">Summary!DG17*Summary!DG18</f>
        <v>430.76290710097584</v>
      </c>
      <c r="BM6" s="244">
        <f ca="1">Summary!DH17*Summary!DH18</f>
        <v>433.43912139206037</v>
      </c>
      <c r="BN6" s="244">
        <f ca="1">Summary!DI17*Summary!DI18</f>
        <v>436.1319622840283</v>
      </c>
      <c r="BO6" s="244">
        <f ca="1">Summary!DJ17*Summary!DJ18</f>
        <v>438.84153307348731</v>
      </c>
      <c r="BP6" s="244">
        <f ca="1">Summary!DK17*Summary!DK18</f>
        <v>441.56793769879869</v>
      </c>
      <c r="BQ6" s="244">
        <f ca="1">Summary!DL17*Summary!DL18</f>
        <v>444.31128074406513</v>
      </c>
      <c r="BR6" s="104">
        <f ca="1">Summary!DM17*Summary!DM18</f>
        <v>447.07166744314225</v>
      </c>
    </row>
    <row r="7" spans="1:73" s="8" customFormat="1" x14ac:dyDescent="0.25">
      <c r="A7" s="248"/>
      <c r="B7" s="248"/>
      <c r="C7" s="204" t="s">
        <v>4</v>
      </c>
      <c r="E7" s="190">
        <f ca="1">SUM(K7:V7)</f>
        <v>2596.4825961407314</v>
      </c>
      <c r="F7" s="190">
        <f ca="1">SUM(W7:AH7)</f>
        <v>2787.0927450504123</v>
      </c>
      <c r="G7" s="190">
        <f ca="1">SUM(AI7:AT7)</f>
        <v>2991.6957583533972</v>
      </c>
      <c r="H7" s="190">
        <f ca="1">SUM(AU7:BF7)</f>
        <v>3211.3188649514486</v>
      </c>
      <c r="I7" s="190">
        <f ca="1">SUM(BG7:BR7)</f>
        <v>3447.0647035542843</v>
      </c>
      <c r="J7" s="154"/>
      <c r="K7" s="181">
        <f ca="1">Summary!BF19*Summary!BF17</f>
        <v>209.41746880169194</v>
      </c>
      <c r="L7" s="181">
        <f ca="1">Summary!BG19*Summary!BG17</f>
        <v>210.65740974514009</v>
      </c>
      <c r="M7" s="181">
        <f ca="1">Summary!BH19*Summary!BH17</f>
        <v>211.90469226115158</v>
      </c>
      <c r="N7" s="181">
        <f ca="1">Summary!BI19*Summary!BI17</f>
        <v>213.15935981848025</v>
      </c>
      <c r="O7" s="181">
        <f ca="1">Summary!BJ19*Summary!BJ17</f>
        <v>214.42145614325449</v>
      </c>
      <c r="P7" s="181">
        <f ca="1">Summary!BK19*Summary!BK17</f>
        <v>215.69102522050068</v>
      </c>
      <c r="Q7" s="181">
        <f ca="1">Summary!BL19*Summary!BL17</f>
        <v>216.96811129567647</v>
      </c>
      <c r="R7" s="181">
        <f ca="1">Summary!BM19*Summary!BM17</f>
        <v>218.25275887621274</v>
      </c>
      <c r="S7" s="181">
        <f ca="1">Summary!BN19*Summary!BN17</f>
        <v>219.54501273306454</v>
      </c>
      <c r="T7" s="181">
        <f ca="1">Summary!BO19*Summary!BO17</f>
        <v>220.84491790227156</v>
      </c>
      <c r="U7" s="181">
        <f ca="1">Summary!BP19*Summary!BP17</f>
        <v>222.15251968652757</v>
      </c>
      <c r="V7" s="190">
        <f ca="1">Summary!BQ19*Summary!BQ17</f>
        <v>223.46786365675925</v>
      </c>
      <c r="W7" s="181">
        <f ca="1">Summary!BR19*Summary!BR17</f>
        <v>224.79099565371459</v>
      </c>
      <c r="X7" s="181">
        <f ca="1">Summary!BS19*Summary!BS17</f>
        <v>226.12196178956</v>
      </c>
      <c r="Y7" s="181">
        <f ca="1">Summary!BT19*Summary!BT17</f>
        <v>227.46080844948787</v>
      </c>
      <c r="Z7" s="181">
        <f ca="1">Summary!BU19*Summary!BU17</f>
        <v>228.80758229333284</v>
      </c>
      <c r="AA7" s="181">
        <f ca="1">Summary!BV19*Summary!BV17</f>
        <v>230.16233025719797</v>
      </c>
      <c r="AB7" s="181">
        <f ca="1">Summary!BW19*Summary!BW17</f>
        <v>231.52509955509058</v>
      </c>
      <c r="AC7" s="181">
        <f ca="1">Summary!BX19*Summary!BX17</f>
        <v>232.8959376805677</v>
      </c>
      <c r="AD7" s="181">
        <f ca="1">Summary!BY19*Summary!BY17</f>
        <v>234.274892408391</v>
      </c>
      <c r="AE7" s="181">
        <f ca="1">Summary!BZ19*Summary!BZ17</f>
        <v>235.66201179619213</v>
      </c>
      <c r="AF7" s="181">
        <f ca="1">Summary!CA19*Summary!CA17</f>
        <v>237.05734418614747</v>
      </c>
      <c r="AG7" s="181">
        <f ca="1">Summary!CB19*Summary!CB17</f>
        <v>238.46093820666266</v>
      </c>
      <c r="AH7" s="190">
        <f ca="1">Summary!CC19*Summary!CC17</f>
        <v>239.87284277406766</v>
      </c>
      <c r="AI7" s="181">
        <f ca="1">Summary!CD19*Summary!CD17</f>
        <v>241.29310709432124</v>
      </c>
      <c r="AJ7" s="181">
        <f ca="1">Summary!CE19*Summary!CE17</f>
        <v>242.72178066472611</v>
      </c>
      <c r="AK7" s="181">
        <f ca="1">Summary!CF19*Summary!CF17</f>
        <v>244.15891327565376</v>
      </c>
      <c r="AL7" s="181">
        <f ca="1">Summary!CG19*Summary!CG17</f>
        <v>245.60455501227969</v>
      </c>
      <c r="AM7" s="181">
        <f ca="1">Summary!CH19*Summary!CH17</f>
        <v>247.05875625632905</v>
      </c>
      <c r="AN7" s="181">
        <f ca="1">Summary!CI19*Summary!CI17</f>
        <v>248.5215676878324</v>
      </c>
      <c r="AO7" s="181">
        <f ca="1">Summary!CJ19*Summary!CJ17</f>
        <v>249.99304028689176</v>
      </c>
      <c r="AP7" s="181">
        <f ca="1">Summary!CK19*Summary!CK17</f>
        <v>251.4732253354577</v>
      </c>
      <c r="AQ7" s="181">
        <f ca="1">Summary!CL19*Summary!CL17</f>
        <v>252.96217441911637</v>
      </c>
      <c r="AR7" s="181">
        <f ca="1">Summary!CM19*Summary!CM17</f>
        <v>254.45993942888714</v>
      </c>
      <c r="AS7" s="181">
        <f ca="1">Summary!CN19*Summary!CN17</f>
        <v>255.96657256303118</v>
      </c>
      <c r="AT7" s="190">
        <f ca="1">Summary!CO19*Summary!CO17</f>
        <v>257.48212632887072</v>
      </c>
      <c r="AU7" s="181">
        <f ca="1">Summary!CP19*Summary!CP17</f>
        <v>259.00665354461887</v>
      </c>
      <c r="AV7" s="181">
        <f ca="1">Summary!CQ19*Summary!CQ17</f>
        <v>260.54020734122014</v>
      </c>
      <c r="AW7" s="181">
        <f ca="1">Summary!CR19*Summary!CR17</f>
        <v>262.08284116420248</v>
      </c>
      <c r="AX7" s="181">
        <f ca="1">Summary!CS19*Summary!CS17</f>
        <v>263.63460877553979</v>
      </c>
      <c r="AY7" s="181">
        <f ca="1">Summary!CT19*Summary!CT17</f>
        <v>265.19556425552548</v>
      </c>
      <c r="AZ7" s="181">
        <f ca="1">Summary!CU19*Summary!CU17</f>
        <v>266.76576200465706</v>
      </c>
      <c r="BA7" s="181">
        <f ca="1">Summary!CV19*Summary!CV17</f>
        <v>268.34525674553248</v>
      </c>
      <c r="BB7" s="181">
        <f ca="1">Summary!CW19*Summary!CW17</f>
        <v>269.93410352475684</v>
      </c>
      <c r="BC7" s="181">
        <f ca="1">Summary!CX19*Summary!CX17</f>
        <v>271.53235771486106</v>
      </c>
      <c r="BD7" s="181">
        <f ca="1">Summary!CY19*Summary!CY17</f>
        <v>273.14007501623144</v>
      </c>
      <c r="BE7" s="181">
        <f ca="1">Summary!CZ19*Summary!CZ17</f>
        <v>274.75731145905098</v>
      </c>
      <c r="BF7" s="190">
        <f ca="1">Summary!DA19*Summary!DA17</f>
        <v>276.38412340525218</v>
      </c>
      <c r="BG7" s="181">
        <f ca="1">Summary!DB19*Summary!DB17</f>
        <v>278.02056755048119</v>
      </c>
      <c r="BH7" s="181">
        <f ca="1">Summary!DC19*Summary!DC17</f>
        <v>279.66670092607347</v>
      </c>
      <c r="BI7" s="181">
        <f ca="1">Summary!DD19*Summary!DD17</f>
        <v>281.32258090104199</v>
      </c>
      <c r="BJ7" s="181">
        <f ca="1">Summary!DE19*Summary!DE17</f>
        <v>282.98826518407577</v>
      </c>
      <c r="BK7" s="181">
        <f ca="1">Summary!DF19*Summary!DF17</f>
        <v>284.66381182555182</v>
      </c>
      <c r="BL7" s="181">
        <f ca="1">Summary!DG19*Summary!DG17</f>
        <v>286.34927921955784</v>
      </c>
      <c r="BM7" s="181">
        <f ca="1">Summary!DH19*Summary!DH17</f>
        <v>288.04472610592734</v>
      </c>
      <c r="BN7" s="181">
        <f ca="1">Summary!DI19*Summary!DI17</f>
        <v>289.75021157228656</v>
      </c>
      <c r="BO7" s="181">
        <f ca="1">Summary!DJ19*Summary!DJ17</f>
        <v>291.46579505611459</v>
      </c>
      <c r="BP7" s="181">
        <f ca="1">Summary!DK19*Summary!DK17</f>
        <v>293.19153634681351</v>
      </c>
      <c r="BQ7" s="181">
        <f ca="1">Summary!DL19*Summary!DL17</f>
        <v>294.92749558779315</v>
      </c>
      <c r="BR7" s="190">
        <f ca="1">Summary!DM19*Summary!DM17</f>
        <v>296.67373327856683</v>
      </c>
    </row>
    <row r="8" spans="1:73" s="8" customFormat="1" x14ac:dyDescent="0.25">
      <c r="A8" s="248"/>
      <c r="B8" s="248"/>
      <c r="C8" s="60" t="s">
        <v>62</v>
      </c>
      <c r="D8" s="10"/>
      <c r="E8" s="8">
        <f ca="1">SUM(K8:V8)</f>
        <v>1256.1085059902812</v>
      </c>
      <c r="F8" s="8">
        <f ca="1">SUM(W8:AH8)</f>
        <v>1362.7402043407487</v>
      </c>
      <c r="G8" s="8">
        <f ca="1">SUM(AI8:AT8)</f>
        <v>1478.3123612020099</v>
      </c>
      <c r="H8" s="8">
        <f ca="1">SUM(AU8:BF8)</f>
        <v>1603.5671395135628</v>
      </c>
      <c r="I8" s="8">
        <f ca="1">SUM(BG8:BR8)</f>
        <v>1739.3078076211259</v>
      </c>
      <c r="J8" s="6"/>
      <c r="K8" s="8">
        <f t="shared" ref="K8:AP8" ca="1" si="0">K6-K7</f>
        <v>100.8087283562424</v>
      </c>
      <c r="L8" s="8">
        <f t="shared" ca="1" si="0"/>
        <v>101.49613948656096</v>
      </c>
      <c r="M8" s="8">
        <f t="shared" ca="1" si="0"/>
        <v>102.18818316529723</v>
      </c>
      <c r="N8" s="8">
        <f t="shared" ca="1" si="0"/>
        <v>102.88489031569617</v>
      </c>
      <c r="O8" s="8">
        <f t="shared" ca="1" si="0"/>
        <v>103.58629206580588</v>
      </c>
      <c r="P8" s="8">
        <f t="shared" ca="1" si="0"/>
        <v>104.29241974982514</v>
      </c>
      <c r="Q8" s="8">
        <f t="shared" ca="1" si="0"/>
        <v>105.0033049094597</v>
      </c>
      <c r="R8" s="8">
        <f t="shared" ca="1" si="0"/>
        <v>105.71897929528745</v>
      </c>
      <c r="S8" s="8">
        <f t="shared" ca="1" si="0"/>
        <v>106.43947486813244</v>
      </c>
      <c r="T8" s="8">
        <f t="shared" ca="1" si="0"/>
        <v>107.16482380044829</v>
      </c>
      <c r="U8" s="8">
        <f t="shared" ca="1" si="0"/>
        <v>107.89505847771005</v>
      </c>
      <c r="V8" s="9">
        <f t="shared" ca="1" si="0"/>
        <v>108.63021149981543</v>
      </c>
      <c r="W8" s="8">
        <f t="shared" ca="1" si="0"/>
        <v>109.3703156824956</v>
      </c>
      <c r="X8" s="8">
        <f t="shared" ca="1" si="0"/>
        <v>110.11540405873447</v>
      </c>
      <c r="Y8" s="8">
        <f t="shared" ca="1" si="0"/>
        <v>110.86550988019766</v>
      </c>
      <c r="Z8" s="8">
        <f t="shared" ca="1" si="0"/>
        <v>111.62066661867098</v>
      </c>
      <c r="AA8" s="8">
        <f t="shared" ca="1" si="0"/>
        <v>112.38090796750819</v>
      </c>
      <c r="AB8" s="8">
        <f t="shared" ca="1" si="0"/>
        <v>113.14626784308788</v>
      </c>
      <c r="AC8" s="8">
        <f t="shared" ca="1" si="0"/>
        <v>113.91678038628018</v>
      </c>
      <c r="AD8" s="8">
        <f t="shared" ca="1" si="0"/>
        <v>114.69247996392329</v>
      </c>
      <c r="AE8" s="8">
        <f t="shared" ca="1" si="0"/>
        <v>115.47340117030922</v>
      </c>
      <c r="AF8" s="8">
        <f t="shared" ca="1" si="0"/>
        <v>116.25957882867971</v>
      </c>
      <c r="AG8" s="8">
        <f t="shared" ca="1" si="0"/>
        <v>117.05104799273118</v>
      </c>
      <c r="AH8" s="9">
        <f t="shared" ca="1" si="0"/>
        <v>117.84784394813053</v>
      </c>
      <c r="AI8" s="8">
        <f t="shared" ca="1" si="0"/>
        <v>118.65000221404003</v>
      </c>
      <c r="AJ8" s="8">
        <f t="shared" ca="1" si="0"/>
        <v>119.45755854465261</v>
      </c>
      <c r="AK8" s="8">
        <f t="shared" ca="1" si="0"/>
        <v>120.27054893073702</v>
      </c>
      <c r="AL8" s="8">
        <f t="shared" ca="1" si="0"/>
        <v>121.08900960119311</v>
      </c>
      <c r="AM8" s="8">
        <f t="shared" ca="1" si="0"/>
        <v>121.91297702461736</v>
      </c>
      <c r="AN8" s="8">
        <f t="shared" ca="1" si="0"/>
        <v>122.74248791087857</v>
      </c>
      <c r="AO8" s="8">
        <f t="shared" ca="1" si="0"/>
        <v>123.57757921270388</v>
      </c>
      <c r="AP8" s="8">
        <f t="shared" ca="1" si="0"/>
        <v>124.4182881272751</v>
      </c>
      <c r="AQ8" s="8">
        <f t="shared" ref="AQ8:BR8" ca="1" si="1">AQ6-AQ7</f>
        <v>125.26465209783566</v>
      </c>
      <c r="AR8" s="8">
        <f t="shared" ca="1" si="1"/>
        <v>126.11670881530779</v>
      </c>
      <c r="AS8" s="8">
        <f t="shared" ca="1" si="1"/>
        <v>126.9744962199205</v>
      </c>
      <c r="AT8" s="9">
        <f t="shared" ca="1" si="1"/>
        <v>127.83805250284814</v>
      </c>
      <c r="AU8" s="8">
        <f t="shared" ca="1" si="1"/>
        <v>128.70741610785944</v>
      </c>
      <c r="AV8" s="8">
        <f t="shared" ca="1" si="1"/>
        <v>129.58262573297793</v>
      </c>
      <c r="AW8" s="8">
        <f t="shared" ca="1" si="1"/>
        <v>130.46372033215232</v>
      </c>
      <c r="AX8" s="8">
        <f t="shared" ca="1" si="1"/>
        <v>131.35073911693888</v>
      </c>
      <c r="AY8" s="8">
        <f t="shared" ca="1" si="1"/>
        <v>132.24372155819361</v>
      </c>
      <c r="AZ8" s="8">
        <f t="shared" ca="1" si="1"/>
        <v>133.14270738777657</v>
      </c>
      <c r="BA8" s="8">
        <f t="shared" ca="1" si="1"/>
        <v>134.0477366002666</v>
      </c>
      <c r="BB8" s="8">
        <f t="shared" ca="1" si="1"/>
        <v>134.95884945468782</v>
      </c>
      <c r="BC8" s="8">
        <f t="shared" ca="1" si="1"/>
        <v>135.87608647624688</v>
      </c>
      <c r="BD8" s="8">
        <f t="shared" ca="1" si="1"/>
        <v>136.79948845808156</v>
      </c>
      <c r="BE8" s="8">
        <f t="shared" ca="1" si="1"/>
        <v>137.72909646302156</v>
      </c>
      <c r="BF8" s="9">
        <f t="shared" ca="1" si="1"/>
        <v>138.66495182535994</v>
      </c>
      <c r="BG8" s="8">
        <f t="shared" ca="1" si="1"/>
        <v>139.60709615263647</v>
      </c>
      <c r="BH8" s="8">
        <f t="shared" ca="1" si="1"/>
        <v>140.55557132743286</v>
      </c>
      <c r="BI8" s="8">
        <f t="shared" ca="1" si="1"/>
        <v>141.51041950917914</v>
      </c>
      <c r="BJ8" s="8">
        <f t="shared" ca="1" si="1"/>
        <v>142.4716831359724</v>
      </c>
      <c r="BK8" s="8">
        <f t="shared" ca="1" si="1"/>
        <v>143.43940492640729</v>
      </c>
      <c r="BL8" s="8">
        <f t="shared" ca="1" si="1"/>
        <v>144.41362788141799</v>
      </c>
      <c r="BM8" s="8">
        <f t="shared" ca="1" si="1"/>
        <v>145.39439528613303</v>
      </c>
      <c r="BN8" s="8">
        <f t="shared" ca="1" si="1"/>
        <v>146.38175071174174</v>
      </c>
      <c r="BO8" s="8">
        <f t="shared" ca="1" si="1"/>
        <v>147.37573801737273</v>
      </c>
      <c r="BP8" s="8">
        <f t="shared" ca="1" si="1"/>
        <v>148.37640135198518</v>
      </c>
      <c r="BQ8" s="8">
        <f t="shared" ca="1" si="1"/>
        <v>149.38378515627198</v>
      </c>
      <c r="BR8" s="9">
        <f t="shared" ca="1" si="1"/>
        <v>150.39793416457542</v>
      </c>
    </row>
    <row r="9" spans="1:73" s="8" customFormat="1" ht="6" customHeight="1" x14ac:dyDescent="0.25">
      <c r="A9" s="248"/>
      <c r="B9" s="248"/>
      <c r="C9" s="60"/>
      <c r="E9" s="6"/>
    </row>
    <row r="10" spans="1:73" s="8" customFormat="1" x14ac:dyDescent="0.25">
      <c r="A10" s="248"/>
      <c r="B10" s="248"/>
      <c r="C10" s="203" t="s">
        <v>63</v>
      </c>
      <c r="E10" s="189">
        <f>paySalaryWgtd*(1+payBonusWgtd+PayLoad)*(1+payCagrWgtd)^(E$3-1)</f>
        <v>404.5</v>
      </c>
      <c r="F10" s="189">
        <f>paySalaryWgtd*(1+payBonusWgtd+PayLoad)*(1+payCagrWgtd)^(F$3-1)</f>
        <v>409.84517857142856</v>
      </c>
      <c r="G10" s="189">
        <f>paySalaryWgtd*(1+payBonusWgtd+PayLoad)*(1+payCagrWgtd)^(G$3-1)</f>
        <v>415.26098985969384</v>
      </c>
      <c r="H10" s="189">
        <f>paySalaryWgtd*(1+payBonusWgtd+PayLoad)*(1+payCagrWgtd)^(H$3-1)</f>
        <v>420.74836722569688</v>
      </c>
      <c r="I10" s="189">
        <f>paySalaryWgtd*(1+payBonusWgtd+PayLoad)*(1+payCagrWgtd)^(I$3-1)</f>
        <v>426.30825636403637</v>
      </c>
      <c r="J10" s="154"/>
      <c r="K10" s="10">
        <f>$E10/12</f>
        <v>33.708333333333336</v>
      </c>
      <c r="L10" s="105">
        <f t="shared" ref="L10:V11" si="2">$E10/12</f>
        <v>33.708333333333336</v>
      </c>
      <c r="M10" s="105">
        <f t="shared" si="2"/>
        <v>33.708333333333336</v>
      </c>
      <c r="N10" s="105">
        <f t="shared" si="2"/>
        <v>33.708333333333336</v>
      </c>
      <c r="O10" s="105">
        <f t="shared" si="2"/>
        <v>33.708333333333336</v>
      </c>
      <c r="P10" s="105">
        <f t="shared" si="2"/>
        <v>33.708333333333336</v>
      </c>
      <c r="Q10" s="105">
        <f t="shared" si="2"/>
        <v>33.708333333333336</v>
      </c>
      <c r="R10" s="105">
        <f t="shared" si="2"/>
        <v>33.708333333333336</v>
      </c>
      <c r="S10" s="105">
        <f t="shared" si="2"/>
        <v>33.708333333333336</v>
      </c>
      <c r="T10" s="105">
        <f t="shared" si="2"/>
        <v>33.708333333333336</v>
      </c>
      <c r="U10" s="105">
        <f t="shared" si="2"/>
        <v>33.708333333333336</v>
      </c>
      <c r="V10" s="189">
        <f t="shared" si="2"/>
        <v>33.708333333333336</v>
      </c>
      <c r="W10" s="10">
        <f>$F10/12</f>
        <v>34.15376488095238</v>
      </c>
      <c r="X10" s="105">
        <f t="shared" ref="X10:AH11" si="3">$F10/12</f>
        <v>34.15376488095238</v>
      </c>
      <c r="Y10" s="105">
        <f t="shared" si="3"/>
        <v>34.15376488095238</v>
      </c>
      <c r="Z10" s="105">
        <f t="shared" si="3"/>
        <v>34.15376488095238</v>
      </c>
      <c r="AA10" s="105">
        <f t="shared" si="3"/>
        <v>34.15376488095238</v>
      </c>
      <c r="AB10" s="105">
        <f t="shared" si="3"/>
        <v>34.15376488095238</v>
      </c>
      <c r="AC10" s="105">
        <f t="shared" si="3"/>
        <v>34.15376488095238</v>
      </c>
      <c r="AD10" s="105">
        <f t="shared" si="3"/>
        <v>34.15376488095238</v>
      </c>
      <c r="AE10" s="105">
        <f t="shared" si="3"/>
        <v>34.15376488095238</v>
      </c>
      <c r="AF10" s="105">
        <f t="shared" si="3"/>
        <v>34.15376488095238</v>
      </c>
      <c r="AG10" s="105">
        <f t="shared" si="3"/>
        <v>34.15376488095238</v>
      </c>
      <c r="AH10" s="189">
        <f t="shared" si="3"/>
        <v>34.15376488095238</v>
      </c>
      <c r="AI10" s="10">
        <f>$G10/12</f>
        <v>34.605082488307822</v>
      </c>
      <c r="AJ10" s="105">
        <f t="shared" ref="AJ10:AT11" si="4">$G10/12</f>
        <v>34.605082488307822</v>
      </c>
      <c r="AK10" s="105">
        <f t="shared" si="4"/>
        <v>34.605082488307822</v>
      </c>
      <c r="AL10" s="105">
        <f t="shared" si="4"/>
        <v>34.605082488307822</v>
      </c>
      <c r="AM10" s="105">
        <f t="shared" si="4"/>
        <v>34.605082488307822</v>
      </c>
      <c r="AN10" s="105">
        <f t="shared" si="4"/>
        <v>34.605082488307822</v>
      </c>
      <c r="AO10" s="105">
        <f t="shared" si="4"/>
        <v>34.605082488307822</v>
      </c>
      <c r="AP10" s="105">
        <f t="shared" si="4"/>
        <v>34.605082488307822</v>
      </c>
      <c r="AQ10" s="105">
        <f t="shared" si="4"/>
        <v>34.605082488307822</v>
      </c>
      <c r="AR10" s="105">
        <f t="shared" si="4"/>
        <v>34.605082488307822</v>
      </c>
      <c r="AS10" s="105">
        <f t="shared" si="4"/>
        <v>34.605082488307822</v>
      </c>
      <c r="AT10" s="189">
        <f t="shared" si="4"/>
        <v>34.605082488307822</v>
      </c>
      <c r="AU10" s="10">
        <f>$H10/12</f>
        <v>35.062363935474743</v>
      </c>
      <c r="AV10" s="105">
        <f t="shared" ref="AV10:BF11" si="5">$H10/12</f>
        <v>35.062363935474743</v>
      </c>
      <c r="AW10" s="105">
        <f t="shared" si="5"/>
        <v>35.062363935474743</v>
      </c>
      <c r="AX10" s="105">
        <f t="shared" si="5"/>
        <v>35.062363935474743</v>
      </c>
      <c r="AY10" s="105">
        <f t="shared" si="5"/>
        <v>35.062363935474743</v>
      </c>
      <c r="AZ10" s="105">
        <f t="shared" si="5"/>
        <v>35.062363935474743</v>
      </c>
      <c r="BA10" s="105">
        <f t="shared" si="5"/>
        <v>35.062363935474743</v>
      </c>
      <c r="BB10" s="105">
        <f t="shared" si="5"/>
        <v>35.062363935474743</v>
      </c>
      <c r="BC10" s="105">
        <f t="shared" si="5"/>
        <v>35.062363935474743</v>
      </c>
      <c r="BD10" s="105">
        <f t="shared" si="5"/>
        <v>35.062363935474743</v>
      </c>
      <c r="BE10" s="105">
        <f t="shared" si="5"/>
        <v>35.062363935474743</v>
      </c>
      <c r="BF10" s="189">
        <f t="shared" si="5"/>
        <v>35.062363935474743</v>
      </c>
      <c r="BG10" s="10">
        <f>$I10/12</f>
        <v>35.525688030336362</v>
      </c>
      <c r="BH10" s="105">
        <f t="shared" ref="BH10:BR11" si="6">$I10/12</f>
        <v>35.525688030336362</v>
      </c>
      <c r="BI10" s="105">
        <f t="shared" si="6"/>
        <v>35.525688030336362</v>
      </c>
      <c r="BJ10" s="105">
        <f t="shared" si="6"/>
        <v>35.525688030336362</v>
      </c>
      <c r="BK10" s="105">
        <f t="shared" si="6"/>
        <v>35.525688030336362</v>
      </c>
      <c r="BL10" s="105">
        <f t="shared" si="6"/>
        <v>35.525688030336362</v>
      </c>
      <c r="BM10" s="105">
        <f t="shared" si="6"/>
        <v>35.525688030336362</v>
      </c>
      <c r="BN10" s="105">
        <f t="shared" si="6"/>
        <v>35.525688030336362</v>
      </c>
      <c r="BO10" s="105">
        <f t="shared" si="6"/>
        <v>35.525688030336362</v>
      </c>
      <c r="BP10" s="105">
        <f t="shared" si="6"/>
        <v>35.525688030336362</v>
      </c>
      <c r="BQ10" s="105">
        <f t="shared" si="6"/>
        <v>35.525688030336362</v>
      </c>
      <c r="BR10" s="189">
        <f t="shared" si="6"/>
        <v>35.525688030336362</v>
      </c>
    </row>
    <row r="11" spans="1:73" s="8" customFormat="1" x14ac:dyDescent="0.25">
      <c r="A11" s="248"/>
      <c r="B11" s="248"/>
      <c r="C11" s="203" t="s">
        <v>25</v>
      </c>
      <c r="E11" s="189">
        <f>SUM(Overhead)*(1+overheadCagrWgtd)^(E$3-1)</f>
        <v>260</v>
      </c>
      <c r="F11" s="189">
        <f>SUM(Overhead)*(1+overheadCagrWgtd)^(F$3-1)</f>
        <v>267.59999999999997</v>
      </c>
      <c r="G11" s="189">
        <f>SUM(Overhead)*(1+overheadCagrWgtd)^(G$3-1)</f>
        <v>275.42215384615383</v>
      </c>
      <c r="H11" s="189">
        <f>SUM(Overhead)*(1+overheadCagrWgtd)^(H$3-1)</f>
        <v>283.47295526627215</v>
      </c>
      <c r="I11" s="189">
        <f>SUM(Overhead)*(1+overheadCagrWgtd)^(I$3-1)</f>
        <v>291.75908780482473</v>
      </c>
      <c r="J11" s="154"/>
      <c r="K11" s="10">
        <f>$E11/12</f>
        <v>21.666666666666668</v>
      </c>
      <c r="L11" s="105">
        <f t="shared" si="2"/>
        <v>21.666666666666668</v>
      </c>
      <c r="M11" s="105">
        <f t="shared" si="2"/>
        <v>21.666666666666668</v>
      </c>
      <c r="N11" s="105">
        <f t="shared" si="2"/>
        <v>21.666666666666668</v>
      </c>
      <c r="O11" s="105">
        <f t="shared" si="2"/>
        <v>21.666666666666668</v>
      </c>
      <c r="P11" s="105">
        <f t="shared" si="2"/>
        <v>21.666666666666668</v>
      </c>
      <c r="Q11" s="105">
        <f t="shared" si="2"/>
        <v>21.666666666666668</v>
      </c>
      <c r="R11" s="105">
        <f t="shared" si="2"/>
        <v>21.666666666666668</v>
      </c>
      <c r="S11" s="105">
        <f t="shared" si="2"/>
        <v>21.666666666666668</v>
      </c>
      <c r="T11" s="105">
        <f t="shared" si="2"/>
        <v>21.666666666666668</v>
      </c>
      <c r="U11" s="105">
        <f t="shared" si="2"/>
        <v>21.666666666666668</v>
      </c>
      <c r="V11" s="189">
        <f t="shared" si="2"/>
        <v>21.666666666666668</v>
      </c>
      <c r="W11" s="10">
        <f>$F11/12</f>
        <v>22.299999999999997</v>
      </c>
      <c r="X11" s="105">
        <f t="shared" si="3"/>
        <v>22.299999999999997</v>
      </c>
      <c r="Y11" s="105">
        <f t="shared" si="3"/>
        <v>22.299999999999997</v>
      </c>
      <c r="Z11" s="105">
        <f t="shared" si="3"/>
        <v>22.299999999999997</v>
      </c>
      <c r="AA11" s="105">
        <f t="shared" si="3"/>
        <v>22.299999999999997</v>
      </c>
      <c r="AB11" s="105">
        <f t="shared" si="3"/>
        <v>22.299999999999997</v>
      </c>
      <c r="AC11" s="105">
        <f t="shared" si="3"/>
        <v>22.299999999999997</v>
      </c>
      <c r="AD11" s="105">
        <f t="shared" si="3"/>
        <v>22.299999999999997</v>
      </c>
      <c r="AE11" s="105">
        <f t="shared" si="3"/>
        <v>22.299999999999997</v>
      </c>
      <c r="AF11" s="105">
        <f t="shared" si="3"/>
        <v>22.299999999999997</v>
      </c>
      <c r="AG11" s="105">
        <f t="shared" si="3"/>
        <v>22.299999999999997</v>
      </c>
      <c r="AH11" s="189">
        <f t="shared" si="3"/>
        <v>22.299999999999997</v>
      </c>
      <c r="AI11" s="10">
        <f>$G11/12</f>
        <v>22.951846153846152</v>
      </c>
      <c r="AJ11" s="105">
        <f t="shared" si="4"/>
        <v>22.951846153846152</v>
      </c>
      <c r="AK11" s="105">
        <f t="shared" si="4"/>
        <v>22.951846153846152</v>
      </c>
      <c r="AL11" s="105">
        <f t="shared" si="4"/>
        <v>22.951846153846152</v>
      </c>
      <c r="AM11" s="105">
        <f t="shared" si="4"/>
        <v>22.951846153846152</v>
      </c>
      <c r="AN11" s="105">
        <f t="shared" si="4"/>
        <v>22.951846153846152</v>
      </c>
      <c r="AO11" s="105">
        <f t="shared" si="4"/>
        <v>22.951846153846152</v>
      </c>
      <c r="AP11" s="105">
        <f t="shared" si="4"/>
        <v>22.951846153846152</v>
      </c>
      <c r="AQ11" s="105">
        <f t="shared" si="4"/>
        <v>22.951846153846152</v>
      </c>
      <c r="AR11" s="105">
        <f t="shared" si="4"/>
        <v>22.951846153846152</v>
      </c>
      <c r="AS11" s="105">
        <f t="shared" si="4"/>
        <v>22.951846153846152</v>
      </c>
      <c r="AT11" s="189">
        <f t="shared" si="4"/>
        <v>22.951846153846152</v>
      </c>
      <c r="AU11" s="10">
        <f>$H11/12</f>
        <v>23.622746272189346</v>
      </c>
      <c r="AV11" s="105">
        <f t="shared" si="5"/>
        <v>23.622746272189346</v>
      </c>
      <c r="AW11" s="105">
        <f t="shared" si="5"/>
        <v>23.622746272189346</v>
      </c>
      <c r="AX11" s="105">
        <f t="shared" si="5"/>
        <v>23.622746272189346</v>
      </c>
      <c r="AY11" s="105">
        <f t="shared" si="5"/>
        <v>23.622746272189346</v>
      </c>
      <c r="AZ11" s="105">
        <f t="shared" si="5"/>
        <v>23.622746272189346</v>
      </c>
      <c r="BA11" s="105">
        <f t="shared" si="5"/>
        <v>23.622746272189346</v>
      </c>
      <c r="BB11" s="105">
        <f t="shared" si="5"/>
        <v>23.622746272189346</v>
      </c>
      <c r="BC11" s="105">
        <f t="shared" si="5"/>
        <v>23.622746272189346</v>
      </c>
      <c r="BD11" s="105">
        <f t="shared" si="5"/>
        <v>23.622746272189346</v>
      </c>
      <c r="BE11" s="105">
        <f t="shared" si="5"/>
        <v>23.622746272189346</v>
      </c>
      <c r="BF11" s="189">
        <f t="shared" si="5"/>
        <v>23.622746272189346</v>
      </c>
      <c r="BG11" s="10">
        <f>$I11/12</f>
        <v>24.313257317068729</v>
      </c>
      <c r="BH11" s="105">
        <f t="shared" si="6"/>
        <v>24.313257317068729</v>
      </c>
      <c r="BI11" s="105">
        <f t="shared" si="6"/>
        <v>24.313257317068729</v>
      </c>
      <c r="BJ11" s="105">
        <f t="shared" si="6"/>
        <v>24.313257317068729</v>
      </c>
      <c r="BK11" s="105">
        <f t="shared" si="6"/>
        <v>24.313257317068729</v>
      </c>
      <c r="BL11" s="105">
        <f t="shared" si="6"/>
        <v>24.313257317068729</v>
      </c>
      <c r="BM11" s="105">
        <f t="shared" si="6"/>
        <v>24.313257317068729</v>
      </c>
      <c r="BN11" s="105">
        <f t="shared" si="6"/>
        <v>24.313257317068729</v>
      </c>
      <c r="BO11" s="105">
        <f t="shared" si="6"/>
        <v>24.313257317068729</v>
      </c>
      <c r="BP11" s="105">
        <f t="shared" si="6"/>
        <v>24.313257317068729</v>
      </c>
      <c r="BQ11" s="105">
        <f t="shared" si="6"/>
        <v>24.313257317068729</v>
      </c>
      <c r="BR11" s="189">
        <f t="shared" si="6"/>
        <v>24.313257317068729</v>
      </c>
    </row>
    <row r="12" spans="1:73" s="8" customFormat="1" x14ac:dyDescent="0.25">
      <c r="A12" s="248"/>
      <c r="B12" s="248"/>
      <c r="C12" s="204" t="s">
        <v>51</v>
      </c>
      <c r="E12" s="190">
        <f ca="1">SUM(K12:V12)</f>
        <v>77.051822042620245</v>
      </c>
      <c r="F12" s="190">
        <f ca="1">SUM(W12:AH12)</f>
        <v>82.996658987823238</v>
      </c>
      <c r="G12" s="190">
        <f ca="1">SUM(AI12:AT12)</f>
        <v>89.400162391108125</v>
      </c>
      <c r="H12" s="190">
        <f ca="1">SUM(AU12:BF12)</f>
        <v>96.297720089300242</v>
      </c>
      <c r="I12" s="190">
        <f ca="1">SUM(BG12:BR12)</f>
        <v>103.72745022350821</v>
      </c>
      <c r="J12" s="154"/>
      <c r="K12" s="181">
        <f t="shared" ref="K12:AP12" ca="1" si="7">PayCommissions*K6</f>
        <v>6.2045239431586872</v>
      </c>
      <c r="L12" s="181">
        <f t="shared" ca="1" si="7"/>
        <v>6.2430709846340209</v>
      </c>
      <c r="M12" s="181">
        <f t="shared" ca="1" si="7"/>
        <v>6.2818575085289767</v>
      </c>
      <c r="N12" s="181">
        <f t="shared" ca="1" si="7"/>
        <v>6.3208850026835286</v>
      </c>
      <c r="O12" s="181">
        <f t="shared" ca="1" si="7"/>
        <v>6.3601549641812074</v>
      </c>
      <c r="P12" s="181">
        <f t="shared" ca="1" si="7"/>
        <v>6.3996688994065165</v>
      </c>
      <c r="Q12" s="181">
        <f t="shared" ca="1" si="7"/>
        <v>6.4394283241027237</v>
      </c>
      <c r="R12" s="181">
        <f t="shared" ca="1" si="7"/>
        <v>6.479434763430004</v>
      </c>
      <c r="S12" s="181">
        <f t="shared" ca="1" si="7"/>
        <v>6.5196897520239396</v>
      </c>
      <c r="T12" s="181">
        <f t="shared" ca="1" si="7"/>
        <v>6.5601948340543972</v>
      </c>
      <c r="U12" s="181">
        <f t="shared" ca="1" si="7"/>
        <v>6.6009515632847524</v>
      </c>
      <c r="V12" s="190">
        <f t="shared" ca="1" si="7"/>
        <v>6.641961503131494</v>
      </c>
      <c r="W12" s="181">
        <f t="shared" ca="1" si="7"/>
        <v>6.6832262267242042</v>
      </c>
      <c r="X12" s="181">
        <f t="shared" ca="1" si="7"/>
        <v>6.7247473169658898</v>
      </c>
      <c r="Y12" s="181">
        <f t="shared" ca="1" si="7"/>
        <v>6.7665263665937108</v>
      </c>
      <c r="Z12" s="181">
        <f t="shared" ca="1" si="7"/>
        <v>6.808564978240077</v>
      </c>
      <c r="AA12" s="181">
        <f t="shared" ca="1" si="7"/>
        <v>6.8508647644941236</v>
      </c>
      <c r="AB12" s="181">
        <f t="shared" ca="1" si="7"/>
        <v>6.893427347963569</v>
      </c>
      <c r="AC12" s="181">
        <f t="shared" ca="1" si="7"/>
        <v>6.9362543613369576</v>
      </c>
      <c r="AD12" s="181">
        <f t="shared" ca="1" si="7"/>
        <v>6.979347447446286</v>
      </c>
      <c r="AE12" s="181">
        <f t="shared" ca="1" si="7"/>
        <v>7.0227082593300274</v>
      </c>
      <c r="AF12" s="181">
        <f t="shared" ca="1" si="7"/>
        <v>7.066338460296544</v>
      </c>
      <c r="AG12" s="181">
        <f t="shared" ca="1" si="7"/>
        <v>7.1102397239878767</v>
      </c>
      <c r="AH12" s="190">
        <f t="shared" ca="1" si="7"/>
        <v>7.1544137344439642</v>
      </c>
      <c r="AI12" s="181">
        <f t="shared" ca="1" si="7"/>
        <v>7.1988621861672257</v>
      </c>
      <c r="AJ12" s="181">
        <f t="shared" ca="1" si="7"/>
        <v>7.243586784187575</v>
      </c>
      <c r="AK12" s="181">
        <f t="shared" ca="1" si="7"/>
        <v>7.2885892441278157</v>
      </c>
      <c r="AL12" s="181">
        <f t="shared" ca="1" si="7"/>
        <v>7.333871292269456</v>
      </c>
      <c r="AM12" s="181">
        <f t="shared" ca="1" si="7"/>
        <v>7.3794346656189287</v>
      </c>
      <c r="AN12" s="181">
        <f t="shared" ca="1" si="7"/>
        <v>7.4252811119742193</v>
      </c>
      <c r="AO12" s="181">
        <f t="shared" ca="1" si="7"/>
        <v>7.4714123899919125</v>
      </c>
      <c r="AP12" s="181">
        <f t="shared" ca="1" si="7"/>
        <v>7.5178302692546559</v>
      </c>
      <c r="AQ12" s="181">
        <f t="shared" ref="AQ12:BR12" ca="1" si="8">PayCommissions*AQ6</f>
        <v>7.5645365303390406</v>
      </c>
      <c r="AR12" s="181">
        <f t="shared" ca="1" si="8"/>
        <v>7.6115329648838985</v>
      </c>
      <c r="AS12" s="181">
        <f t="shared" ca="1" si="8"/>
        <v>7.6588213756590333</v>
      </c>
      <c r="AT12" s="190">
        <f t="shared" ca="1" si="8"/>
        <v>7.7064035766343775</v>
      </c>
      <c r="AU12" s="181">
        <f t="shared" ca="1" si="8"/>
        <v>7.7542813930495669</v>
      </c>
      <c r="AV12" s="181">
        <f t="shared" ca="1" si="8"/>
        <v>7.8024566614839612</v>
      </c>
      <c r="AW12" s="181">
        <f t="shared" ca="1" si="8"/>
        <v>7.8509312299270961</v>
      </c>
      <c r="AX12" s="181">
        <f t="shared" ca="1" si="8"/>
        <v>7.899706957849574</v>
      </c>
      <c r="AY12" s="181">
        <f t="shared" ca="1" si="8"/>
        <v>7.948785716274382</v>
      </c>
      <c r="AZ12" s="181">
        <f t="shared" ca="1" si="8"/>
        <v>7.998169387848673</v>
      </c>
      <c r="BA12" s="181">
        <f t="shared" ca="1" si="8"/>
        <v>8.0478598669159815</v>
      </c>
      <c r="BB12" s="181">
        <f t="shared" ca="1" si="8"/>
        <v>8.0978590595888935</v>
      </c>
      <c r="BC12" s="181">
        <f t="shared" ca="1" si="8"/>
        <v>8.1481688838221586</v>
      </c>
      <c r="BD12" s="181">
        <f t="shared" ca="1" si="8"/>
        <v>8.1987912694862608</v>
      </c>
      <c r="BE12" s="181">
        <f t="shared" ca="1" si="8"/>
        <v>8.2497281584414512</v>
      </c>
      <c r="BF12" s="190">
        <f t="shared" ca="1" si="8"/>
        <v>8.3009815046122419</v>
      </c>
      <c r="BG12" s="181">
        <f t="shared" ca="1" si="8"/>
        <v>8.3525532740623536</v>
      </c>
      <c r="BH12" s="181">
        <f t="shared" ca="1" si="8"/>
        <v>8.4044454450701274</v>
      </c>
      <c r="BI12" s="181">
        <f t="shared" ca="1" si="8"/>
        <v>8.4566600082044232</v>
      </c>
      <c r="BJ12" s="181">
        <f t="shared" ca="1" si="8"/>
        <v>8.5091989664009642</v>
      </c>
      <c r="BK12" s="181">
        <f t="shared" ca="1" si="8"/>
        <v>8.5620643350391816</v>
      </c>
      <c r="BL12" s="181">
        <f t="shared" ca="1" si="8"/>
        <v>8.6152581420195169</v>
      </c>
      <c r="BM12" s="181">
        <f t="shared" ca="1" si="8"/>
        <v>8.668782427841208</v>
      </c>
      <c r="BN12" s="181">
        <f t="shared" ca="1" si="8"/>
        <v>8.7226392456805666</v>
      </c>
      <c r="BO12" s="181">
        <f t="shared" ca="1" si="8"/>
        <v>8.7768306614697469</v>
      </c>
      <c r="BP12" s="181">
        <f t="shared" ca="1" si="8"/>
        <v>8.8313587539759748</v>
      </c>
      <c r="BQ12" s="181">
        <f t="shared" ca="1" si="8"/>
        <v>8.8862256148813028</v>
      </c>
      <c r="BR12" s="190">
        <f t="shared" ca="1" si="8"/>
        <v>8.9414333488628444</v>
      </c>
    </row>
    <row r="13" spans="1:73" s="8" customFormat="1" x14ac:dyDescent="0.25">
      <c r="A13" s="251"/>
      <c r="B13" s="251"/>
      <c r="C13" s="187" t="s">
        <v>125</v>
      </c>
      <c r="E13" s="182">
        <f ca="1">SUM(K13:V13)</f>
        <v>741.55182204262019</v>
      </c>
      <c r="F13" s="182">
        <f ca="1">SUM(W13:AH13)</f>
        <v>760.44183755925178</v>
      </c>
      <c r="G13" s="182">
        <f ca="1">SUM(AI13:AT13)</f>
        <v>780.08330609695577</v>
      </c>
      <c r="H13" s="182">
        <f ca="1">SUM(AU13:BF13)</f>
        <v>800.51904258126933</v>
      </c>
      <c r="I13" s="182">
        <f ca="1">SUM(BG13:BR13)</f>
        <v>821.79479439236911</v>
      </c>
      <c r="J13" s="7"/>
      <c r="K13" s="182" cm="1">
        <f t="array" aca="1" ref="K13" ca="1">SUM(+K10:K12)</f>
        <v>61.579523943158691</v>
      </c>
      <c r="L13" s="182">
        <f t="shared" ref="L13:AQ13" ca="1" si="9">SUM(L10:L12)</f>
        <v>61.618070984634024</v>
      </c>
      <c r="M13" s="182">
        <f t="shared" ca="1" si="9"/>
        <v>61.656857508528979</v>
      </c>
      <c r="N13" s="182">
        <f t="shared" ca="1" si="9"/>
        <v>61.695885002683525</v>
      </c>
      <c r="O13" s="182">
        <f t="shared" ca="1" si="9"/>
        <v>61.735154964181206</v>
      </c>
      <c r="P13" s="182">
        <f t="shared" ca="1" si="9"/>
        <v>61.774668899406514</v>
      </c>
      <c r="Q13" s="182">
        <f t="shared" ca="1" si="9"/>
        <v>61.814428324102721</v>
      </c>
      <c r="R13" s="182">
        <f t="shared" ca="1" si="9"/>
        <v>61.854434763430007</v>
      </c>
      <c r="S13" s="182">
        <f t="shared" ca="1" si="9"/>
        <v>61.894689752023936</v>
      </c>
      <c r="T13" s="182">
        <f t="shared" ca="1" si="9"/>
        <v>61.9351948340544</v>
      </c>
      <c r="U13" s="182">
        <f t="shared" ca="1" si="9"/>
        <v>61.975951563284752</v>
      </c>
      <c r="V13" s="183">
        <f t="shared" ca="1" si="9"/>
        <v>62.016961503131498</v>
      </c>
      <c r="W13" s="182">
        <f t="shared" ca="1" si="9"/>
        <v>63.136991107676579</v>
      </c>
      <c r="X13" s="182">
        <f t="shared" ca="1" si="9"/>
        <v>63.178512197918266</v>
      </c>
      <c r="Y13" s="182">
        <f t="shared" ca="1" si="9"/>
        <v>63.220291247546086</v>
      </c>
      <c r="Z13" s="182">
        <f t="shared" ca="1" si="9"/>
        <v>63.262329859192455</v>
      </c>
      <c r="AA13" s="182">
        <f t="shared" ca="1" si="9"/>
        <v>63.304629645446504</v>
      </c>
      <c r="AB13" s="182">
        <f t="shared" ca="1" si="9"/>
        <v>63.347192228915944</v>
      </c>
      <c r="AC13" s="182">
        <f t="shared" ca="1" si="9"/>
        <v>63.390019242289334</v>
      </c>
      <c r="AD13" s="182">
        <f t="shared" ca="1" si="9"/>
        <v>63.433112328398664</v>
      </c>
      <c r="AE13" s="182">
        <f t="shared" ca="1" si="9"/>
        <v>63.476473140282408</v>
      </c>
      <c r="AF13" s="182">
        <f t="shared" ca="1" si="9"/>
        <v>63.52010334124892</v>
      </c>
      <c r="AG13" s="182">
        <f t="shared" ca="1" si="9"/>
        <v>63.564004604940251</v>
      </c>
      <c r="AH13" s="183">
        <f t="shared" ca="1" si="9"/>
        <v>63.608178615396341</v>
      </c>
      <c r="AI13" s="182">
        <f t="shared" ca="1" si="9"/>
        <v>64.75579082832121</v>
      </c>
      <c r="AJ13" s="182">
        <f t="shared" ca="1" si="9"/>
        <v>64.800515426341548</v>
      </c>
      <c r="AK13" s="182">
        <f t="shared" ca="1" si="9"/>
        <v>64.845517886281797</v>
      </c>
      <c r="AL13" s="182">
        <f t="shared" ca="1" si="9"/>
        <v>64.890799934423427</v>
      </c>
      <c r="AM13" s="182">
        <f t="shared" ca="1" si="9"/>
        <v>64.936363307772908</v>
      </c>
      <c r="AN13" s="182">
        <f t="shared" ca="1" si="9"/>
        <v>64.982209754128192</v>
      </c>
      <c r="AO13" s="182">
        <f t="shared" ca="1" si="9"/>
        <v>65.028341032145889</v>
      </c>
      <c r="AP13" s="182">
        <f t="shared" ca="1" si="9"/>
        <v>65.074758911408637</v>
      </c>
      <c r="AQ13" s="182">
        <f t="shared" ca="1" si="9"/>
        <v>65.121465172493018</v>
      </c>
      <c r="AR13" s="182">
        <f t="shared" ref="AR13:BR13" ca="1" si="10">SUM(AR10:AR12)</f>
        <v>65.168461607037869</v>
      </c>
      <c r="AS13" s="182">
        <f t="shared" ca="1" si="10"/>
        <v>65.215750017813008</v>
      </c>
      <c r="AT13" s="183">
        <f t="shared" ca="1" si="10"/>
        <v>65.263332218788349</v>
      </c>
      <c r="AU13" s="182">
        <f t="shared" ca="1" si="10"/>
        <v>66.439391600713662</v>
      </c>
      <c r="AV13" s="182">
        <f t="shared" ca="1" si="10"/>
        <v>66.487566869148054</v>
      </c>
      <c r="AW13" s="182">
        <f t="shared" ca="1" si="10"/>
        <v>66.53604143759118</v>
      </c>
      <c r="AX13" s="182">
        <f t="shared" ca="1" si="10"/>
        <v>66.58481716551367</v>
      </c>
      <c r="AY13" s="182">
        <f t="shared" ca="1" si="10"/>
        <v>66.633895923938468</v>
      </c>
      <c r="AZ13" s="182">
        <f t="shared" ca="1" si="10"/>
        <v>66.683279595512758</v>
      </c>
      <c r="BA13" s="182">
        <f t="shared" ca="1" si="10"/>
        <v>66.732970074580066</v>
      </c>
      <c r="BB13" s="182">
        <f t="shared" ca="1" si="10"/>
        <v>66.78296926725298</v>
      </c>
      <c r="BC13" s="182">
        <f t="shared" ca="1" si="10"/>
        <v>66.833279091486247</v>
      </c>
      <c r="BD13" s="182">
        <f t="shared" ca="1" si="10"/>
        <v>66.883901477150346</v>
      </c>
      <c r="BE13" s="182">
        <f t="shared" ca="1" si="10"/>
        <v>66.934838366105538</v>
      </c>
      <c r="BF13" s="183">
        <f t="shared" ca="1" si="10"/>
        <v>66.986091712276334</v>
      </c>
      <c r="BG13" s="182">
        <f t="shared" ca="1" si="10"/>
        <v>68.191498621467446</v>
      </c>
      <c r="BH13" s="182">
        <f t="shared" ca="1" si="10"/>
        <v>68.243390792475211</v>
      </c>
      <c r="BI13" s="182">
        <f t="shared" ca="1" si="10"/>
        <v>68.29560535560951</v>
      </c>
      <c r="BJ13" s="182">
        <f t="shared" ca="1" si="10"/>
        <v>68.348144313806046</v>
      </c>
      <c r="BK13" s="182">
        <f t="shared" ca="1" si="10"/>
        <v>68.401009682444268</v>
      </c>
      <c r="BL13" s="182">
        <f t="shared" ca="1" si="10"/>
        <v>68.4542034894246</v>
      </c>
      <c r="BM13" s="182">
        <f t="shared" ca="1" si="10"/>
        <v>68.507727775246295</v>
      </c>
      <c r="BN13" s="182">
        <f t="shared" ca="1" si="10"/>
        <v>68.561584593085655</v>
      </c>
      <c r="BO13" s="182">
        <f t="shared" ca="1" si="10"/>
        <v>68.615776008874832</v>
      </c>
      <c r="BP13" s="182">
        <f t="shared" ca="1" si="10"/>
        <v>68.670304101381063</v>
      </c>
      <c r="BQ13" s="182">
        <f t="shared" ca="1" si="10"/>
        <v>68.725170962286384</v>
      </c>
      <c r="BR13" s="183">
        <f t="shared" ca="1" si="10"/>
        <v>68.780378696267931</v>
      </c>
      <c r="BT13" s="10"/>
      <c r="BU13" s="10"/>
    </row>
    <row r="14" spans="1:73" s="9" customFormat="1" x14ac:dyDescent="0.25">
      <c r="A14" s="251"/>
      <c r="B14" s="251"/>
      <c r="C14" s="9" t="s">
        <v>64</v>
      </c>
      <c r="D14" s="104"/>
      <c r="E14" s="9">
        <f ca="1">SUM(K14:V14)</f>
        <v>514.55668394766087</v>
      </c>
      <c r="F14" s="9">
        <f ca="1">SUM(W14:AH14)</f>
        <v>602.29836678149718</v>
      </c>
      <c r="G14" s="9">
        <f ca="1">SUM(AI14:AT14)</f>
        <v>698.22905510505393</v>
      </c>
      <c r="H14" s="9">
        <f ca="1">SUM(AU14:BF14)</f>
        <v>803.04809693229379</v>
      </c>
      <c r="I14" s="9">
        <f ca="1">SUM(BG14:BR14)</f>
        <v>917.5130132287569</v>
      </c>
      <c r="J14" s="59"/>
      <c r="K14" s="9">
        <f t="shared" ref="K14:AP14" ca="1" si="11">K8-K13</f>
        <v>39.229204413083707</v>
      </c>
      <c r="L14" s="9">
        <f t="shared" ca="1" si="11"/>
        <v>39.87806850192694</v>
      </c>
      <c r="M14" s="9">
        <f t="shared" ca="1" si="11"/>
        <v>40.531325656768253</v>
      </c>
      <c r="N14" s="9">
        <f t="shared" ca="1" si="11"/>
        <v>41.189005313012643</v>
      </c>
      <c r="O14" s="9">
        <f t="shared" ca="1" si="11"/>
        <v>41.851137101624673</v>
      </c>
      <c r="P14" s="9">
        <f t="shared" ca="1" si="11"/>
        <v>42.517750850418629</v>
      </c>
      <c r="Q14" s="9">
        <f t="shared" ca="1" si="11"/>
        <v>43.188876585356979</v>
      </c>
      <c r="R14" s="9">
        <f t="shared" ca="1" si="11"/>
        <v>43.864544531857447</v>
      </c>
      <c r="S14" s="9">
        <f t="shared" ca="1" si="11"/>
        <v>44.5447851161085</v>
      </c>
      <c r="T14" s="9">
        <f t="shared" ca="1" si="11"/>
        <v>45.229628966393889</v>
      </c>
      <c r="U14" s="9">
        <f t="shared" ca="1" si="11"/>
        <v>45.919106914425299</v>
      </c>
      <c r="V14" s="9">
        <f t="shared" ca="1" si="11"/>
        <v>46.613249996683933</v>
      </c>
      <c r="W14" s="9">
        <f t="shared" ca="1" si="11"/>
        <v>46.233324574819022</v>
      </c>
      <c r="X14" s="9">
        <f t="shared" ca="1" si="11"/>
        <v>46.936891860816203</v>
      </c>
      <c r="Y14" s="9">
        <f t="shared" ca="1" si="11"/>
        <v>47.645218632651577</v>
      </c>
      <c r="Z14" s="9">
        <f t="shared" ca="1" si="11"/>
        <v>48.358336759478526</v>
      </c>
      <c r="AA14" s="9">
        <f t="shared" ca="1" si="11"/>
        <v>49.07627832206169</v>
      </c>
      <c r="AB14" s="9">
        <f t="shared" ca="1" si="11"/>
        <v>49.79907561417194</v>
      </c>
      <c r="AC14" s="9">
        <f t="shared" ca="1" si="11"/>
        <v>50.526761143990846</v>
      </c>
      <c r="AD14" s="9">
        <f t="shared" ca="1" si="11"/>
        <v>51.259367635524626</v>
      </c>
      <c r="AE14" s="9">
        <f t="shared" ca="1" si="11"/>
        <v>51.996928030026808</v>
      </c>
      <c r="AF14" s="9">
        <f t="shared" ca="1" si="11"/>
        <v>52.739475487430788</v>
      </c>
      <c r="AG14" s="9">
        <f t="shared" ca="1" si="11"/>
        <v>53.487043387790933</v>
      </c>
      <c r="AH14" s="9">
        <f t="shared" ca="1" si="11"/>
        <v>54.239665332734191</v>
      </c>
      <c r="AI14" s="9">
        <f t="shared" ca="1" si="11"/>
        <v>53.894211385718819</v>
      </c>
      <c r="AJ14" s="9">
        <f t="shared" ca="1" si="11"/>
        <v>54.657043118311066</v>
      </c>
      <c r="AK14" s="9">
        <f t="shared" ca="1" si="11"/>
        <v>55.425031044455224</v>
      </c>
      <c r="AL14" s="9">
        <f t="shared" ca="1" si="11"/>
        <v>56.198209666769685</v>
      </c>
      <c r="AM14" s="9">
        <f t="shared" ca="1" si="11"/>
        <v>56.976613716844454</v>
      </c>
      <c r="AN14" s="9">
        <f t="shared" ca="1" si="11"/>
        <v>57.760278156750374</v>
      </c>
      <c r="AO14" s="9">
        <f t="shared" ca="1" si="11"/>
        <v>58.549238180557992</v>
      </c>
      <c r="AP14" s="9">
        <f t="shared" ca="1" si="11"/>
        <v>59.343529215866468</v>
      </c>
      <c r="AQ14" s="9">
        <f t="shared" ref="AQ14:BR14" ca="1" si="12">AQ8-AQ13</f>
        <v>60.143186925342647</v>
      </c>
      <c r="AR14" s="9">
        <f t="shared" ca="1" si="12"/>
        <v>60.948247208269919</v>
      </c>
      <c r="AS14" s="9">
        <f t="shared" ca="1" si="12"/>
        <v>61.758746202107488</v>
      </c>
      <c r="AT14" s="9">
        <f t="shared" ca="1" si="12"/>
        <v>62.574720284059794</v>
      </c>
      <c r="AU14" s="9">
        <f t="shared" ca="1" si="12"/>
        <v>62.268024507145782</v>
      </c>
      <c r="AV14" s="9">
        <f t="shared" ca="1" si="12"/>
        <v>63.095058863829877</v>
      </c>
      <c r="AW14" s="9">
        <f t="shared" ca="1" si="12"/>
        <v>63.92767889456114</v>
      </c>
      <c r="AX14" s="9">
        <f t="shared" ca="1" si="12"/>
        <v>64.765921951425213</v>
      </c>
      <c r="AY14" s="9">
        <f t="shared" ca="1" si="12"/>
        <v>65.609825634255145</v>
      </c>
      <c r="AZ14" s="9">
        <f t="shared" ca="1" si="12"/>
        <v>66.45942779226381</v>
      </c>
      <c r="BA14" s="9">
        <f t="shared" ca="1" si="12"/>
        <v>67.314766525686537</v>
      </c>
      <c r="BB14" s="9">
        <f t="shared" ca="1" si="12"/>
        <v>68.175880187434842</v>
      </c>
      <c r="BC14" s="9">
        <f t="shared" ca="1" si="12"/>
        <v>69.042807384760636</v>
      </c>
      <c r="BD14" s="9">
        <f t="shared" ca="1" si="12"/>
        <v>69.915586980931209</v>
      </c>
      <c r="BE14" s="9">
        <f t="shared" ca="1" si="12"/>
        <v>70.794258096916025</v>
      </c>
      <c r="BF14" s="9">
        <f t="shared" ca="1" si="12"/>
        <v>71.678860113083601</v>
      </c>
      <c r="BG14" s="9">
        <f t="shared" ca="1" si="12"/>
        <v>71.415597531169027</v>
      </c>
      <c r="BH14" s="9">
        <f t="shared" ca="1" si="12"/>
        <v>72.312180534957648</v>
      </c>
      <c r="BI14" s="9">
        <f t="shared" ca="1" si="12"/>
        <v>73.214814153569634</v>
      </c>
      <c r="BJ14" s="9">
        <f t="shared" ca="1" si="12"/>
        <v>74.123538822166353</v>
      </c>
      <c r="BK14" s="9">
        <f t="shared" ca="1" si="12"/>
        <v>75.038395243963024</v>
      </c>
      <c r="BL14" s="9">
        <f t="shared" ca="1" si="12"/>
        <v>75.959424391993394</v>
      </c>
      <c r="BM14" s="9">
        <f t="shared" ca="1" si="12"/>
        <v>76.886667510886738</v>
      </c>
      <c r="BN14" s="9">
        <f t="shared" ca="1" si="12"/>
        <v>77.82016611865609</v>
      </c>
      <c r="BO14" s="9">
        <f t="shared" ca="1" si="12"/>
        <v>78.759962008497894</v>
      </c>
      <c r="BP14" s="9">
        <f t="shared" ca="1" si="12"/>
        <v>79.706097250604117</v>
      </c>
      <c r="BQ14" s="9">
        <f t="shared" ca="1" si="12"/>
        <v>80.658614193985599</v>
      </c>
      <c r="BR14" s="9">
        <f t="shared" ca="1" si="12"/>
        <v>81.617555468307486</v>
      </c>
    </row>
    <row r="15" spans="1:73" s="8" customFormat="1" ht="6" customHeight="1" x14ac:dyDescent="0.25">
      <c r="A15" s="248"/>
      <c r="B15" s="248"/>
      <c r="C15" s="60"/>
      <c r="E15" s="6"/>
    </row>
    <row r="16" spans="1:73" s="8" customFormat="1" x14ac:dyDescent="0.25">
      <c r="A16" s="248"/>
      <c r="B16" s="248"/>
      <c r="C16" s="203" t="s">
        <v>165</v>
      </c>
      <c r="E16" s="189">
        <f t="shared" ref="E16:E20" si="13">SUM(K16:V16)</f>
        <v>40</v>
      </c>
      <c r="F16" s="189">
        <f t="shared" ref="F16:F20" si="14">SUM(W16:AH16)</f>
        <v>120</v>
      </c>
      <c r="G16" s="189">
        <f t="shared" ref="G16:G20" si="15">SUM(AI16:AT16)</f>
        <v>20</v>
      </c>
      <c r="H16" s="189">
        <f t="shared" ref="H16:H20" si="16">SUM(AU16:BF16)</f>
        <v>0</v>
      </c>
      <c r="I16" s="189">
        <f t="shared" ref="I16:I20" si="17">SUM(BG16:BR16)</f>
        <v>0</v>
      </c>
      <c r="J16" s="154"/>
      <c r="K16" s="10">
        <f>CapEx!K108</f>
        <v>0</v>
      </c>
      <c r="L16" s="105">
        <f>CapEx!L108</f>
        <v>0</v>
      </c>
      <c r="M16" s="105">
        <f>CapEx!M108</f>
        <v>0</v>
      </c>
      <c r="N16" s="105">
        <f>CapEx!N108</f>
        <v>0</v>
      </c>
      <c r="O16" s="105">
        <f>CapEx!O108</f>
        <v>0</v>
      </c>
      <c r="P16" s="105">
        <f>CapEx!P108</f>
        <v>0</v>
      </c>
      <c r="Q16" s="105">
        <f>CapEx!Q108</f>
        <v>0</v>
      </c>
      <c r="R16" s="105">
        <f>CapEx!R108</f>
        <v>0</v>
      </c>
      <c r="S16" s="105">
        <f>CapEx!S108</f>
        <v>10</v>
      </c>
      <c r="T16" s="105">
        <f>CapEx!T108</f>
        <v>10</v>
      </c>
      <c r="U16" s="105">
        <f>CapEx!U108</f>
        <v>10</v>
      </c>
      <c r="V16" s="189">
        <f>CapEx!V108</f>
        <v>10</v>
      </c>
      <c r="W16" s="10">
        <f>CapEx!W108</f>
        <v>10</v>
      </c>
      <c r="X16" s="105">
        <f>CapEx!X108</f>
        <v>10</v>
      </c>
      <c r="Y16" s="105">
        <f>CapEx!Y108</f>
        <v>10</v>
      </c>
      <c r="Z16" s="105">
        <f>CapEx!Z108</f>
        <v>10</v>
      </c>
      <c r="AA16" s="105">
        <f>CapEx!AA108</f>
        <v>10</v>
      </c>
      <c r="AB16" s="105">
        <f>CapEx!AB108</f>
        <v>10</v>
      </c>
      <c r="AC16" s="105">
        <f>CapEx!AC108</f>
        <v>10</v>
      </c>
      <c r="AD16" s="105">
        <f>CapEx!AD108</f>
        <v>10</v>
      </c>
      <c r="AE16" s="105">
        <f>CapEx!AE108</f>
        <v>10</v>
      </c>
      <c r="AF16" s="105">
        <f>CapEx!AF108</f>
        <v>10</v>
      </c>
      <c r="AG16" s="105">
        <f>CapEx!AG108</f>
        <v>10</v>
      </c>
      <c r="AH16" s="189">
        <f>CapEx!AH108</f>
        <v>10</v>
      </c>
      <c r="AI16" s="10">
        <f>CapEx!AI108</f>
        <v>10</v>
      </c>
      <c r="AJ16" s="105">
        <f>CapEx!AJ108</f>
        <v>10</v>
      </c>
      <c r="AK16" s="105">
        <f>CapEx!AK108</f>
        <v>0</v>
      </c>
      <c r="AL16" s="105">
        <f>CapEx!AL108</f>
        <v>0</v>
      </c>
      <c r="AM16" s="105">
        <f>CapEx!AM108</f>
        <v>0</v>
      </c>
      <c r="AN16" s="105">
        <f>CapEx!AN108</f>
        <v>0</v>
      </c>
      <c r="AO16" s="105">
        <f>CapEx!AO108</f>
        <v>0</v>
      </c>
      <c r="AP16" s="105">
        <f>CapEx!AP108</f>
        <v>0</v>
      </c>
      <c r="AQ16" s="105">
        <f>CapEx!AQ108</f>
        <v>0</v>
      </c>
      <c r="AR16" s="105">
        <f>CapEx!AR108</f>
        <v>0</v>
      </c>
      <c r="AS16" s="105">
        <f>CapEx!AS108</f>
        <v>0</v>
      </c>
      <c r="AT16" s="189">
        <f>CapEx!AT108</f>
        <v>0</v>
      </c>
      <c r="AU16" s="10">
        <f>CapEx!AU108</f>
        <v>0</v>
      </c>
      <c r="AV16" s="105">
        <f>CapEx!AV108</f>
        <v>0</v>
      </c>
      <c r="AW16" s="105">
        <f>CapEx!AW108</f>
        <v>0</v>
      </c>
      <c r="AX16" s="105">
        <f>CapEx!AX108</f>
        <v>0</v>
      </c>
      <c r="AY16" s="105">
        <f>CapEx!AY108</f>
        <v>0</v>
      </c>
      <c r="AZ16" s="105">
        <f>CapEx!AZ108</f>
        <v>0</v>
      </c>
      <c r="BA16" s="105">
        <f>CapEx!BA108</f>
        <v>0</v>
      </c>
      <c r="BB16" s="105">
        <f>CapEx!BB108</f>
        <v>0</v>
      </c>
      <c r="BC16" s="105">
        <f>CapEx!BC108</f>
        <v>0</v>
      </c>
      <c r="BD16" s="105">
        <f>CapEx!BD108</f>
        <v>0</v>
      </c>
      <c r="BE16" s="105">
        <f>CapEx!BE108</f>
        <v>0</v>
      </c>
      <c r="BF16" s="189">
        <f>CapEx!BF108</f>
        <v>0</v>
      </c>
      <c r="BG16" s="10">
        <f>CapEx!BG108</f>
        <v>0</v>
      </c>
      <c r="BH16" s="105">
        <f>CapEx!BH108</f>
        <v>0</v>
      </c>
      <c r="BI16" s="105">
        <f>CapEx!BI108</f>
        <v>0</v>
      </c>
      <c r="BJ16" s="105">
        <f>CapEx!BJ108</f>
        <v>0</v>
      </c>
      <c r="BK16" s="105">
        <f>CapEx!BK108</f>
        <v>0</v>
      </c>
      <c r="BL16" s="105">
        <f>CapEx!BL108</f>
        <v>0</v>
      </c>
      <c r="BM16" s="105">
        <f>CapEx!BM108</f>
        <v>0</v>
      </c>
      <c r="BN16" s="105">
        <f>CapEx!BN108</f>
        <v>0</v>
      </c>
      <c r="BO16" s="105">
        <f>CapEx!BO108</f>
        <v>0</v>
      </c>
      <c r="BP16" s="105">
        <f>CapEx!BP108</f>
        <v>0</v>
      </c>
      <c r="BQ16" s="105">
        <f>CapEx!BQ108</f>
        <v>0</v>
      </c>
      <c r="BR16" s="189">
        <f>CapEx!BR108</f>
        <v>0</v>
      </c>
    </row>
    <row r="17" spans="1:73" s="8" customFormat="1" x14ac:dyDescent="0.25">
      <c r="A17" s="248"/>
      <c r="B17" s="248"/>
      <c r="C17" s="203" t="s">
        <v>166</v>
      </c>
      <c r="E17" s="189">
        <f t="shared" si="13"/>
        <v>0</v>
      </c>
      <c r="F17" s="189">
        <f t="shared" si="14"/>
        <v>0</v>
      </c>
      <c r="G17" s="189">
        <f t="shared" si="15"/>
        <v>13.125</v>
      </c>
      <c r="H17" s="189">
        <f t="shared" si="16"/>
        <v>0</v>
      </c>
      <c r="I17" s="189">
        <f t="shared" si="17"/>
        <v>0</v>
      </c>
      <c r="J17" s="154"/>
      <c r="K17" s="10">
        <f>CapEx!K109</f>
        <v>0</v>
      </c>
      <c r="L17" s="105">
        <f>CapEx!L109</f>
        <v>0</v>
      </c>
      <c r="M17" s="105">
        <f>CapEx!M109</f>
        <v>0</v>
      </c>
      <c r="N17" s="105">
        <f>CapEx!N109</f>
        <v>0</v>
      </c>
      <c r="O17" s="105">
        <f>CapEx!O109</f>
        <v>0</v>
      </c>
      <c r="P17" s="105">
        <f>CapEx!P109</f>
        <v>0</v>
      </c>
      <c r="Q17" s="105">
        <f>CapEx!Q109</f>
        <v>0</v>
      </c>
      <c r="R17" s="105">
        <f>CapEx!R109</f>
        <v>0</v>
      </c>
      <c r="S17" s="105">
        <f>CapEx!S109</f>
        <v>0</v>
      </c>
      <c r="T17" s="105">
        <f>CapEx!T109</f>
        <v>0</v>
      </c>
      <c r="U17" s="105">
        <f>CapEx!U109</f>
        <v>0</v>
      </c>
      <c r="V17" s="189">
        <f>CapEx!V109</f>
        <v>0</v>
      </c>
      <c r="W17" s="10">
        <f>CapEx!W109</f>
        <v>0</v>
      </c>
      <c r="X17" s="105">
        <f>CapEx!X109</f>
        <v>0</v>
      </c>
      <c r="Y17" s="105">
        <f>CapEx!Y109</f>
        <v>0</v>
      </c>
      <c r="Z17" s="105">
        <f>CapEx!Z109</f>
        <v>0</v>
      </c>
      <c r="AA17" s="105">
        <f>CapEx!AA109</f>
        <v>0</v>
      </c>
      <c r="AB17" s="105">
        <f>CapEx!AB109</f>
        <v>0</v>
      </c>
      <c r="AC17" s="105">
        <f>CapEx!AC109</f>
        <v>0</v>
      </c>
      <c r="AD17" s="105">
        <f>CapEx!AD109</f>
        <v>0</v>
      </c>
      <c r="AE17" s="105">
        <f>CapEx!AE109</f>
        <v>0</v>
      </c>
      <c r="AF17" s="105">
        <f>CapEx!AF109</f>
        <v>0</v>
      </c>
      <c r="AG17" s="105">
        <f>CapEx!AG109</f>
        <v>0</v>
      </c>
      <c r="AH17" s="189">
        <f>CapEx!AH109</f>
        <v>0</v>
      </c>
      <c r="AI17" s="10">
        <f>CapEx!AI109</f>
        <v>1.875</v>
      </c>
      <c r="AJ17" s="105">
        <f>CapEx!AJ109</f>
        <v>1.875</v>
      </c>
      <c r="AK17" s="105">
        <f>CapEx!AK109</f>
        <v>1.875</v>
      </c>
      <c r="AL17" s="105">
        <f>CapEx!AL109</f>
        <v>1.875</v>
      </c>
      <c r="AM17" s="105">
        <f>CapEx!AM109</f>
        <v>1.875</v>
      </c>
      <c r="AN17" s="105">
        <f>CapEx!AN109</f>
        <v>1.875</v>
      </c>
      <c r="AO17" s="105">
        <f>CapEx!AO109</f>
        <v>1.875</v>
      </c>
      <c r="AP17" s="105">
        <f>CapEx!AP109</f>
        <v>0</v>
      </c>
      <c r="AQ17" s="105">
        <f>CapEx!AQ109</f>
        <v>0</v>
      </c>
      <c r="AR17" s="105">
        <f>CapEx!AR109</f>
        <v>0</v>
      </c>
      <c r="AS17" s="105">
        <f>CapEx!AS109</f>
        <v>0</v>
      </c>
      <c r="AT17" s="189">
        <f>CapEx!AT109</f>
        <v>0</v>
      </c>
      <c r="AU17" s="10">
        <f>CapEx!AU109</f>
        <v>0</v>
      </c>
      <c r="AV17" s="105">
        <f>CapEx!AV109</f>
        <v>0</v>
      </c>
      <c r="AW17" s="105">
        <f>CapEx!AW109</f>
        <v>0</v>
      </c>
      <c r="AX17" s="105">
        <f>CapEx!AX109</f>
        <v>0</v>
      </c>
      <c r="AY17" s="105">
        <f>CapEx!AY109</f>
        <v>0</v>
      </c>
      <c r="AZ17" s="105">
        <f>CapEx!AZ109</f>
        <v>0</v>
      </c>
      <c r="BA17" s="105">
        <f>CapEx!BA109</f>
        <v>0</v>
      </c>
      <c r="BB17" s="105">
        <f>CapEx!BB109</f>
        <v>0</v>
      </c>
      <c r="BC17" s="105">
        <f>CapEx!BC109</f>
        <v>0</v>
      </c>
      <c r="BD17" s="105">
        <f>CapEx!BD109</f>
        <v>0</v>
      </c>
      <c r="BE17" s="105">
        <f>CapEx!BE109</f>
        <v>0</v>
      </c>
      <c r="BF17" s="189">
        <f>CapEx!BF109</f>
        <v>0</v>
      </c>
      <c r="BG17" s="10">
        <f>CapEx!BG109</f>
        <v>0</v>
      </c>
      <c r="BH17" s="105">
        <f>CapEx!BH109</f>
        <v>0</v>
      </c>
      <c r="BI17" s="105">
        <f>CapEx!BI109</f>
        <v>0</v>
      </c>
      <c r="BJ17" s="105">
        <f>CapEx!BJ109</f>
        <v>0</v>
      </c>
      <c r="BK17" s="105">
        <f>CapEx!BK109</f>
        <v>0</v>
      </c>
      <c r="BL17" s="105">
        <f>CapEx!BL109</f>
        <v>0</v>
      </c>
      <c r="BM17" s="105">
        <f>CapEx!BM109</f>
        <v>0</v>
      </c>
      <c r="BN17" s="105">
        <f>CapEx!BN109</f>
        <v>0</v>
      </c>
      <c r="BO17" s="105">
        <f>CapEx!BO109</f>
        <v>0</v>
      </c>
      <c r="BP17" s="105">
        <f>CapEx!BP109</f>
        <v>0</v>
      </c>
      <c r="BQ17" s="105">
        <f>CapEx!BQ109</f>
        <v>0</v>
      </c>
      <c r="BR17" s="189">
        <f>CapEx!BR109</f>
        <v>0</v>
      </c>
    </row>
    <row r="18" spans="1:73" s="8" customFormat="1" x14ac:dyDescent="0.25">
      <c r="A18" s="248"/>
      <c r="B18" s="248"/>
      <c r="C18" s="203" t="s">
        <v>167</v>
      </c>
      <c r="E18" s="189">
        <f t="shared" si="13"/>
        <v>0</v>
      </c>
      <c r="F18" s="189">
        <f t="shared" si="14"/>
        <v>0</v>
      </c>
      <c r="G18" s="189">
        <f t="shared" si="15"/>
        <v>0</v>
      </c>
      <c r="H18" s="189">
        <f t="shared" si="16"/>
        <v>0</v>
      </c>
      <c r="I18" s="189">
        <f t="shared" si="17"/>
        <v>0</v>
      </c>
      <c r="J18" s="154"/>
      <c r="K18" s="10">
        <f>CapEx!K110</f>
        <v>0</v>
      </c>
      <c r="L18" s="105">
        <f>CapEx!L110</f>
        <v>0</v>
      </c>
      <c r="M18" s="105">
        <f>CapEx!M110</f>
        <v>0</v>
      </c>
      <c r="N18" s="105">
        <f>CapEx!N110</f>
        <v>0</v>
      </c>
      <c r="O18" s="105">
        <f>CapEx!O110</f>
        <v>0</v>
      </c>
      <c r="P18" s="105">
        <f>CapEx!P110</f>
        <v>0</v>
      </c>
      <c r="Q18" s="105">
        <f>CapEx!Q110</f>
        <v>0</v>
      </c>
      <c r="R18" s="105">
        <f>CapEx!R110</f>
        <v>0</v>
      </c>
      <c r="S18" s="105">
        <f>CapEx!S110</f>
        <v>0</v>
      </c>
      <c r="T18" s="105">
        <f>CapEx!T110</f>
        <v>0</v>
      </c>
      <c r="U18" s="105">
        <f>CapEx!U110</f>
        <v>0</v>
      </c>
      <c r="V18" s="189">
        <f>CapEx!V110</f>
        <v>0</v>
      </c>
      <c r="W18" s="10">
        <f>CapEx!W110</f>
        <v>0</v>
      </c>
      <c r="X18" s="105">
        <f>CapEx!X110</f>
        <v>0</v>
      </c>
      <c r="Y18" s="105">
        <f>CapEx!Y110</f>
        <v>0</v>
      </c>
      <c r="Z18" s="105">
        <f>CapEx!Z110</f>
        <v>0</v>
      </c>
      <c r="AA18" s="105">
        <f>CapEx!AA110</f>
        <v>0</v>
      </c>
      <c r="AB18" s="105">
        <f>CapEx!AB110</f>
        <v>0</v>
      </c>
      <c r="AC18" s="105">
        <f>CapEx!AC110</f>
        <v>0</v>
      </c>
      <c r="AD18" s="105">
        <f>CapEx!AD110</f>
        <v>0</v>
      </c>
      <c r="AE18" s="105">
        <f>CapEx!AE110</f>
        <v>0</v>
      </c>
      <c r="AF18" s="105">
        <f>CapEx!AF110</f>
        <v>0</v>
      </c>
      <c r="AG18" s="105">
        <f>CapEx!AG110</f>
        <v>0</v>
      </c>
      <c r="AH18" s="189">
        <f>CapEx!AH110</f>
        <v>0</v>
      </c>
      <c r="AI18" s="10">
        <f>CapEx!AI110</f>
        <v>0</v>
      </c>
      <c r="AJ18" s="105">
        <f>CapEx!AJ110</f>
        <v>0</v>
      </c>
      <c r="AK18" s="105">
        <f>CapEx!AK110</f>
        <v>0</v>
      </c>
      <c r="AL18" s="105">
        <f>CapEx!AL110</f>
        <v>0</v>
      </c>
      <c r="AM18" s="105">
        <f>CapEx!AM110</f>
        <v>0</v>
      </c>
      <c r="AN18" s="105">
        <f>CapEx!AN110</f>
        <v>0</v>
      </c>
      <c r="AO18" s="105">
        <f>CapEx!AO110</f>
        <v>0</v>
      </c>
      <c r="AP18" s="105">
        <f>CapEx!AP110</f>
        <v>0</v>
      </c>
      <c r="AQ18" s="105">
        <f>CapEx!AQ110</f>
        <v>0</v>
      </c>
      <c r="AR18" s="105">
        <f>CapEx!AR110</f>
        <v>0</v>
      </c>
      <c r="AS18" s="105">
        <f>CapEx!AS110</f>
        <v>0</v>
      </c>
      <c r="AT18" s="189">
        <f>CapEx!AT110</f>
        <v>0</v>
      </c>
      <c r="AU18" s="10">
        <f>CapEx!AU110</f>
        <v>0</v>
      </c>
      <c r="AV18" s="105">
        <f>CapEx!AV110</f>
        <v>0</v>
      </c>
      <c r="AW18" s="105">
        <f>CapEx!AW110</f>
        <v>0</v>
      </c>
      <c r="AX18" s="105">
        <f>CapEx!AX110</f>
        <v>0</v>
      </c>
      <c r="AY18" s="105">
        <f>CapEx!AY110</f>
        <v>0</v>
      </c>
      <c r="AZ18" s="105">
        <f>CapEx!AZ110</f>
        <v>0</v>
      </c>
      <c r="BA18" s="105">
        <f>CapEx!BA110</f>
        <v>0</v>
      </c>
      <c r="BB18" s="105">
        <f>CapEx!BB110</f>
        <v>0</v>
      </c>
      <c r="BC18" s="105">
        <f>CapEx!BC110</f>
        <v>0</v>
      </c>
      <c r="BD18" s="105">
        <f>CapEx!BD110</f>
        <v>0</v>
      </c>
      <c r="BE18" s="105">
        <f>CapEx!BE110</f>
        <v>0</v>
      </c>
      <c r="BF18" s="189">
        <f>CapEx!BF110</f>
        <v>0</v>
      </c>
      <c r="BG18" s="10">
        <f>CapEx!BG110</f>
        <v>0</v>
      </c>
      <c r="BH18" s="105">
        <f>CapEx!BH110</f>
        <v>0</v>
      </c>
      <c r="BI18" s="105">
        <f>CapEx!BI110</f>
        <v>0</v>
      </c>
      <c r="BJ18" s="105">
        <f>CapEx!BJ110</f>
        <v>0</v>
      </c>
      <c r="BK18" s="105">
        <f>CapEx!BK110</f>
        <v>0</v>
      </c>
      <c r="BL18" s="105">
        <f>CapEx!BL110</f>
        <v>0</v>
      </c>
      <c r="BM18" s="105">
        <f>CapEx!BM110</f>
        <v>0</v>
      </c>
      <c r="BN18" s="105">
        <f>CapEx!BN110</f>
        <v>0</v>
      </c>
      <c r="BO18" s="105">
        <f>CapEx!BO110</f>
        <v>0</v>
      </c>
      <c r="BP18" s="105">
        <f>CapEx!BP110</f>
        <v>0</v>
      </c>
      <c r="BQ18" s="105">
        <f>CapEx!BQ110</f>
        <v>0</v>
      </c>
      <c r="BR18" s="189">
        <f>CapEx!BR110</f>
        <v>0</v>
      </c>
    </row>
    <row r="19" spans="1:73" s="8" customFormat="1" x14ac:dyDescent="0.25">
      <c r="A19" s="248"/>
      <c r="B19" s="248"/>
      <c r="C19" s="203" t="s">
        <v>168</v>
      </c>
      <c r="E19" s="189">
        <f t="shared" si="13"/>
        <v>0</v>
      </c>
      <c r="F19" s="189">
        <f t="shared" si="14"/>
        <v>0</v>
      </c>
      <c r="G19" s="189">
        <f t="shared" si="15"/>
        <v>0</v>
      </c>
      <c r="H19" s="189">
        <f t="shared" si="16"/>
        <v>0</v>
      </c>
      <c r="I19" s="189">
        <f t="shared" si="17"/>
        <v>0</v>
      </c>
      <c r="J19" s="154"/>
      <c r="K19" s="10">
        <f>CapEx!K111</f>
        <v>0</v>
      </c>
      <c r="L19" s="105">
        <f>CapEx!L111</f>
        <v>0</v>
      </c>
      <c r="M19" s="105">
        <f>CapEx!M111</f>
        <v>0</v>
      </c>
      <c r="N19" s="105">
        <f>CapEx!N111</f>
        <v>0</v>
      </c>
      <c r="O19" s="105">
        <f>CapEx!O111</f>
        <v>0</v>
      </c>
      <c r="P19" s="105">
        <f>CapEx!P111</f>
        <v>0</v>
      </c>
      <c r="Q19" s="105">
        <f>CapEx!Q111</f>
        <v>0</v>
      </c>
      <c r="R19" s="105">
        <f>CapEx!R111</f>
        <v>0</v>
      </c>
      <c r="S19" s="105">
        <f>CapEx!S111</f>
        <v>0</v>
      </c>
      <c r="T19" s="105">
        <f>CapEx!T111</f>
        <v>0</v>
      </c>
      <c r="U19" s="105">
        <f>CapEx!U111</f>
        <v>0</v>
      </c>
      <c r="V19" s="189">
        <f>CapEx!V111</f>
        <v>0</v>
      </c>
      <c r="W19" s="10">
        <f>CapEx!W111</f>
        <v>0</v>
      </c>
      <c r="X19" s="105">
        <f>CapEx!X111</f>
        <v>0</v>
      </c>
      <c r="Y19" s="105">
        <f>CapEx!Y111</f>
        <v>0</v>
      </c>
      <c r="Z19" s="105">
        <f>CapEx!Z111</f>
        <v>0</v>
      </c>
      <c r="AA19" s="105">
        <f>CapEx!AA111</f>
        <v>0</v>
      </c>
      <c r="AB19" s="105">
        <f>CapEx!AB111</f>
        <v>0</v>
      </c>
      <c r="AC19" s="105">
        <f>CapEx!AC111</f>
        <v>0</v>
      </c>
      <c r="AD19" s="105">
        <f>CapEx!AD111</f>
        <v>0</v>
      </c>
      <c r="AE19" s="105">
        <f>CapEx!AE111</f>
        <v>0</v>
      </c>
      <c r="AF19" s="105">
        <f>CapEx!AF111</f>
        <v>0</v>
      </c>
      <c r="AG19" s="105">
        <f>CapEx!AG111</f>
        <v>0</v>
      </c>
      <c r="AH19" s="189">
        <f>CapEx!AH111</f>
        <v>0</v>
      </c>
      <c r="AI19" s="10">
        <f>CapEx!AI111</f>
        <v>0</v>
      </c>
      <c r="AJ19" s="105">
        <f>CapEx!AJ111</f>
        <v>0</v>
      </c>
      <c r="AK19" s="105">
        <f>CapEx!AK111</f>
        <v>0</v>
      </c>
      <c r="AL19" s="105">
        <f>CapEx!AL111</f>
        <v>0</v>
      </c>
      <c r="AM19" s="105">
        <f>CapEx!AM111</f>
        <v>0</v>
      </c>
      <c r="AN19" s="105">
        <f>CapEx!AN111</f>
        <v>0</v>
      </c>
      <c r="AO19" s="105">
        <f>CapEx!AO111</f>
        <v>0</v>
      </c>
      <c r="AP19" s="105">
        <f>CapEx!AP111</f>
        <v>0</v>
      </c>
      <c r="AQ19" s="105">
        <f>CapEx!AQ111</f>
        <v>0</v>
      </c>
      <c r="AR19" s="105">
        <f>CapEx!AR111</f>
        <v>0</v>
      </c>
      <c r="AS19" s="105">
        <f>CapEx!AS111</f>
        <v>0</v>
      </c>
      <c r="AT19" s="189">
        <f>CapEx!AT111</f>
        <v>0</v>
      </c>
      <c r="AU19" s="10">
        <f>CapEx!AU111</f>
        <v>0</v>
      </c>
      <c r="AV19" s="105">
        <f>CapEx!AV111</f>
        <v>0</v>
      </c>
      <c r="AW19" s="105">
        <f>CapEx!AW111</f>
        <v>0</v>
      </c>
      <c r="AX19" s="105">
        <f>CapEx!AX111</f>
        <v>0</v>
      </c>
      <c r="AY19" s="105">
        <f>CapEx!AY111</f>
        <v>0</v>
      </c>
      <c r="AZ19" s="105">
        <f>CapEx!AZ111</f>
        <v>0</v>
      </c>
      <c r="BA19" s="105">
        <f>CapEx!BA111</f>
        <v>0</v>
      </c>
      <c r="BB19" s="105">
        <f>CapEx!BB111</f>
        <v>0</v>
      </c>
      <c r="BC19" s="105">
        <f>CapEx!BC111</f>
        <v>0</v>
      </c>
      <c r="BD19" s="105">
        <f>CapEx!BD111</f>
        <v>0</v>
      </c>
      <c r="BE19" s="105">
        <f>CapEx!BE111</f>
        <v>0</v>
      </c>
      <c r="BF19" s="189">
        <f>CapEx!BF111</f>
        <v>0</v>
      </c>
      <c r="BG19" s="10">
        <f>CapEx!BG111</f>
        <v>0</v>
      </c>
      <c r="BH19" s="105">
        <f>CapEx!BH111</f>
        <v>0</v>
      </c>
      <c r="BI19" s="105">
        <f>CapEx!BI111</f>
        <v>0</v>
      </c>
      <c r="BJ19" s="105">
        <f>CapEx!BJ111</f>
        <v>0</v>
      </c>
      <c r="BK19" s="105">
        <f>CapEx!BK111</f>
        <v>0</v>
      </c>
      <c r="BL19" s="105">
        <f>CapEx!BL111</f>
        <v>0</v>
      </c>
      <c r="BM19" s="105">
        <f>CapEx!BM111</f>
        <v>0</v>
      </c>
      <c r="BN19" s="105">
        <f>CapEx!BN111</f>
        <v>0</v>
      </c>
      <c r="BO19" s="105">
        <f>CapEx!BO111</f>
        <v>0</v>
      </c>
      <c r="BP19" s="105">
        <f>CapEx!BP111</f>
        <v>0</v>
      </c>
      <c r="BQ19" s="105">
        <f>CapEx!BQ111</f>
        <v>0</v>
      </c>
      <c r="BR19" s="189">
        <f>CapEx!BR111</f>
        <v>0</v>
      </c>
    </row>
    <row r="20" spans="1:73" s="8" customFormat="1" x14ac:dyDescent="0.25">
      <c r="A20" s="248"/>
      <c r="B20" s="248"/>
      <c r="C20" s="204" t="str">
        <f>CapEx!C112</f>
        <v>All other</v>
      </c>
      <c r="E20" s="190">
        <f t="shared" si="13"/>
        <v>0</v>
      </c>
      <c r="F20" s="190">
        <f t="shared" si="14"/>
        <v>0</v>
      </c>
      <c r="G20" s="190">
        <f t="shared" si="15"/>
        <v>0</v>
      </c>
      <c r="H20" s="190">
        <f t="shared" si="16"/>
        <v>0</v>
      </c>
      <c r="I20" s="190">
        <f t="shared" si="17"/>
        <v>0</v>
      </c>
      <c r="J20" s="154"/>
      <c r="K20" s="181">
        <f>CapEx!K112</f>
        <v>0</v>
      </c>
      <c r="L20" s="181">
        <f>CapEx!L112</f>
        <v>0</v>
      </c>
      <c r="M20" s="181">
        <f>CapEx!M112</f>
        <v>0</v>
      </c>
      <c r="N20" s="181">
        <f>CapEx!N112</f>
        <v>0</v>
      </c>
      <c r="O20" s="181">
        <f>CapEx!O112</f>
        <v>0</v>
      </c>
      <c r="P20" s="181">
        <f>CapEx!P112</f>
        <v>0</v>
      </c>
      <c r="Q20" s="181">
        <f>CapEx!Q112</f>
        <v>0</v>
      </c>
      <c r="R20" s="181">
        <f>CapEx!R112</f>
        <v>0</v>
      </c>
      <c r="S20" s="181">
        <f>CapEx!S112</f>
        <v>0</v>
      </c>
      <c r="T20" s="181">
        <f>CapEx!T112</f>
        <v>0</v>
      </c>
      <c r="U20" s="181">
        <f>CapEx!U112</f>
        <v>0</v>
      </c>
      <c r="V20" s="190">
        <f>CapEx!V112</f>
        <v>0</v>
      </c>
      <c r="W20" s="181">
        <f>CapEx!W112</f>
        <v>0</v>
      </c>
      <c r="X20" s="181">
        <f>CapEx!X112</f>
        <v>0</v>
      </c>
      <c r="Y20" s="181">
        <f>CapEx!Y112</f>
        <v>0</v>
      </c>
      <c r="Z20" s="181">
        <f>CapEx!Z112</f>
        <v>0</v>
      </c>
      <c r="AA20" s="181">
        <f>CapEx!AA112</f>
        <v>0</v>
      </c>
      <c r="AB20" s="181">
        <f>CapEx!AB112</f>
        <v>0</v>
      </c>
      <c r="AC20" s="181">
        <f>CapEx!AC112</f>
        <v>0</v>
      </c>
      <c r="AD20" s="181">
        <f>CapEx!AD112</f>
        <v>0</v>
      </c>
      <c r="AE20" s="181">
        <f>CapEx!AE112</f>
        <v>0</v>
      </c>
      <c r="AF20" s="181">
        <f>CapEx!AF112</f>
        <v>0</v>
      </c>
      <c r="AG20" s="181">
        <f>CapEx!AG112</f>
        <v>0</v>
      </c>
      <c r="AH20" s="190">
        <f>CapEx!AH112</f>
        <v>0</v>
      </c>
      <c r="AI20" s="181">
        <f>CapEx!AI112</f>
        <v>0</v>
      </c>
      <c r="AJ20" s="181">
        <f>CapEx!AJ112</f>
        <v>0</v>
      </c>
      <c r="AK20" s="181">
        <f>CapEx!AK112</f>
        <v>0</v>
      </c>
      <c r="AL20" s="181">
        <f>CapEx!AL112</f>
        <v>0</v>
      </c>
      <c r="AM20" s="181">
        <f>CapEx!AM112</f>
        <v>0</v>
      </c>
      <c r="AN20" s="181">
        <f>CapEx!AN112</f>
        <v>0</v>
      </c>
      <c r="AO20" s="181">
        <f>CapEx!AO112</f>
        <v>0</v>
      </c>
      <c r="AP20" s="181">
        <f>CapEx!AP112</f>
        <v>0</v>
      </c>
      <c r="AQ20" s="181">
        <f>CapEx!AQ112</f>
        <v>0</v>
      </c>
      <c r="AR20" s="181">
        <f>CapEx!AR112</f>
        <v>0</v>
      </c>
      <c r="AS20" s="181">
        <f>CapEx!AS112</f>
        <v>0</v>
      </c>
      <c r="AT20" s="190">
        <f>CapEx!AT112</f>
        <v>0</v>
      </c>
      <c r="AU20" s="181">
        <f>CapEx!AU112</f>
        <v>0</v>
      </c>
      <c r="AV20" s="181">
        <f>CapEx!AV112</f>
        <v>0</v>
      </c>
      <c r="AW20" s="181">
        <f>CapEx!AW112</f>
        <v>0</v>
      </c>
      <c r="AX20" s="181">
        <f>CapEx!AX112</f>
        <v>0</v>
      </c>
      <c r="AY20" s="181">
        <f>CapEx!AY112</f>
        <v>0</v>
      </c>
      <c r="AZ20" s="181">
        <f>CapEx!AZ112</f>
        <v>0</v>
      </c>
      <c r="BA20" s="181">
        <f>CapEx!BA112</f>
        <v>0</v>
      </c>
      <c r="BB20" s="181">
        <f>CapEx!BB112</f>
        <v>0</v>
      </c>
      <c r="BC20" s="181">
        <f>CapEx!BC112</f>
        <v>0</v>
      </c>
      <c r="BD20" s="181">
        <f>CapEx!BD112</f>
        <v>0</v>
      </c>
      <c r="BE20" s="181">
        <f>CapEx!BE112</f>
        <v>0</v>
      </c>
      <c r="BF20" s="190">
        <f>CapEx!BF112</f>
        <v>0</v>
      </c>
      <c r="BG20" s="181">
        <f>CapEx!BG112</f>
        <v>0</v>
      </c>
      <c r="BH20" s="181">
        <f>CapEx!BH112</f>
        <v>0</v>
      </c>
      <c r="BI20" s="181">
        <f>CapEx!BI112</f>
        <v>0</v>
      </c>
      <c r="BJ20" s="181">
        <f>CapEx!BJ112</f>
        <v>0</v>
      </c>
      <c r="BK20" s="181">
        <f>CapEx!BK112</f>
        <v>0</v>
      </c>
      <c r="BL20" s="181">
        <f>CapEx!BL112</f>
        <v>0</v>
      </c>
      <c r="BM20" s="181">
        <f>CapEx!BM112</f>
        <v>0</v>
      </c>
      <c r="BN20" s="181">
        <f>CapEx!BN112</f>
        <v>0</v>
      </c>
      <c r="BO20" s="181">
        <f>CapEx!BO112</f>
        <v>0</v>
      </c>
      <c r="BP20" s="181">
        <f>CapEx!BP112</f>
        <v>0</v>
      </c>
      <c r="BQ20" s="181">
        <f>CapEx!BQ112</f>
        <v>0</v>
      </c>
      <c r="BR20" s="190">
        <f>CapEx!BR112</f>
        <v>0</v>
      </c>
    </row>
    <row r="21" spans="1:73" s="8" customFormat="1" x14ac:dyDescent="0.25">
      <c r="A21" s="251"/>
      <c r="B21" s="251"/>
      <c r="C21" s="187" t="s">
        <v>124</v>
      </c>
      <c r="E21" s="182">
        <f>SUM(K21:V21)</f>
        <v>40</v>
      </c>
      <c r="F21" s="182">
        <f>SUM(W21:AH21)</f>
        <v>120</v>
      </c>
      <c r="G21" s="182">
        <f>SUM(AI21:AT21)</f>
        <v>33.125</v>
      </c>
      <c r="H21" s="182">
        <f>SUM(AU21:BF21)</f>
        <v>0</v>
      </c>
      <c r="I21" s="182">
        <f>SUM(BG21:BR21)</f>
        <v>0</v>
      </c>
      <c r="J21" s="7"/>
      <c r="K21" s="182">
        <f>SUM(K16:K20)</f>
        <v>0</v>
      </c>
      <c r="L21" s="182">
        <f t="shared" ref="L21:BR21" si="18">SUM(L16:L20)</f>
        <v>0</v>
      </c>
      <c r="M21" s="182">
        <f t="shared" si="18"/>
        <v>0</v>
      </c>
      <c r="N21" s="182">
        <f t="shared" si="18"/>
        <v>0</v>
      </c>
      <c r="O21" s="182">
        <f t="shared" si="18"/>
        <v>0</v>
      </c>
      <c r="P21" s="182">
        <f t="shared" si="18"/>
        <v>0</v>
      </c>
      <c r="Q21" s="182">
        <f t="shared" si="18"/>
        <v>0</v>
      </c>
      <c r="R21" s="182">
        <f t="shared" si="18"/>
        <v>0</v>
      </c>
      <c r="S21" s="182">
        <f t="shared" si="18"/>
        <v>10</v>
      </c>
      <c r="T21" s="182">
        <f t="shared" si="18"/>
        <v>10</v>
      </c>
      <c r="U21" s="182">
        <f t="shared" si="18"/>
        <v>10</v>
      </c>
      <c r="V21" s="183">
        <f t="shared" si="18"/>
        <v>10</v>
      </c>
      <c r="W21" s="182">
        <f t="shared" si="18"/>
        <v>10</v>
      </c>
      <c r="X21" s="182">
        <f t="shared" si="18"/>
        <v>10</v>
      </c>
      <c r="Y21" s="182">
        <f t="shared" si="18"/>
        <v>10</v>
      </c>
      <c r="Z21" s="182">
        <f t="shared" si="18"/>
        <v>10</v>
      </c>
      <c r="AA21" s="182">
        <f t="shared" si="18"/>
        <v>10</v>
      </c>
      <c r="AB21" s="182">
        <f t="shared" si="18"/>
        <v>10</v>
      </c>
      <c r="AC21" s="182">
        <f t="shared" si="18"/>
        <v>10</v>
      </c>
      <c r="AD21" s="182">
        <f t="shared" si="18"/>
        <v>10</v>
      </c>
      <c r="AE21" s="182">
        <f t="shared" si="18"/>
        <v>10</v>
      </c>
      <c r="AF21" s="182">
        <f t="shared" si="18"/>
        <v>10</v>
      </c>
      <c r="AG21" s="182">
        <f t="shared" si="18"/>
        <v>10</v>
      </c>
      <c r="AH21" s="183">
        <f t="shared" si="18"/>
        <v>10</v>
      </c>
      <c r="AI21" s="182">
        <f t="shared" si="18"/>
        <v>11.875</v>
      </c>
      <c r="AJ21" s="182">
        <f t="shared" si="18"/>
        <v>11.875</v>
      </c>
      <c r="AK21" s="182">
        <f t="shared" si="18"/>
        <v>1.875</v>
      </c>
      <c r="AL21" s="182">
        <f t="shared" si="18"/>
        <v>1.875</v>
      </c>
      <c r="AM21" s="182">
        <f t="shared" si="18"/>
        <v>1.875</v>
      </c>
      <c r="AN21" s="182">
        <f t="shared" si="18"/>
        <v>1.875</v>
      </c>
      <c r="AO21" s="182">
        <f t="shared" si="18"/>
        <v>1.875</v>
      </c>
      <c r="AP21" s="182">
        <f t="shared" si="18"/>
        <v>0</v>
      </c>
      <c r="AQ21" s="182">
        <f t="shared" si="18"/>
        <v>0</v>
      </c>
      <c r="AR21" s="182">
        <f t="shared" si="18"/>
        <v>0</v>
      </c>
      <c r="AS21" s="182">
        <f t="shared" si="18"/>
        <v>0</v>
      </c>
      <c r="AT21" s="183">
        <f t="shared" si="18"/>
        <v>0</v>
      </c>
      <c r="AU21" s="182">
        <f t="shared" si="18"/>
        <v>0</v>
      </c>
      <c r="AV21" s="182">
        <f t="shared" si="18"/>
        <v>0</v>
      </c>
      <c r="AW21" s="182">
        <f t="shared" si="18"/>
        <v>0</v>
      </c>
      <c r="AX21" s="182">
        <f t="shared" si="18"/>
        <v>0</v>
      </c>
      <c r="AY21" s="182">
        <f t="shared" si="18"/>
        <v>0</v>
      </c>
      <c r="AZ21" s="182">
        <f t="shared" si="18"/>
        <v>0</v>
      </c>
      <c r="BA21" s="182">
        <f t="shared" si="18"/>
        <v>0</v>
      </c>
      <c r="BB21" s="182">
        <f t="shared" si="18"/>
        <v>0</v>
      </c>
      <c r="BC21" s="182">
        <f t="shared" si="18"/>
        <v>0</v>
      </c>
      <c r="BD21" s="182">
        <f t="shared" si="18"/>
        <v>0</v>
      </c>
      <c r="BE21" s="182">
        <f t="shared" si="18"/>
        <v>0</v>
      </c>
      <c r="BF21" s="183">
        <f t="shared" si="18"/>
        <v>0</v>
      </c>
      <c r="BG21" s="182">
        <f t="shared" si="18"/>
        <v>0</v>
      </c>
      <c r="BH21" s="182">
        <f t="shared" si="18"/>
        <v>0</v>
      </c>
      <c r="BI21" s="182">
        <f t="shared" si="18"/>
        <v>0</v>
      </c>
      <c r="BJ21" s="182">
        <f t="shared" si="18"/>
        <v>0</v>
      </c>
      <c r="BK21" s="182">
        <f t="shared" si="18"/>
        <v>0</v>
      </c>
      <c r="BL21" s="182">
        <f t="shared" si="18"/>
        <v>0</v>
      </c>
      <c r="BM21" s="182">
        <f t="shared" si="18"/>
        <v>0</v>
      </c>
      <c r="BN21" s="182">
        <f t="shared" si="18"/>
        <v>0</v>
      </c>
      <c r="BO21" s="182">
        <f t="shared" si="18"/>
        <v>0</v>
      </c>
      <c r="BP21" s="182">
        <f t="shared" si="18"/>
        <v>0</v>
      </c>
      <c r="BQ21" s="182">
        <f t="shared" si="18"/>
        <v>0</v>
      </c>
      <c r="BR21" s="183">
        <f t="shared" si="18"/>
        <v>0</v>
      </c>
      <c r="BT21" s="10"/>
      <c r="BU21" s="10"/>
    </row>
    <row r="22" spans="1:73" s="9" customFormat="1" x14ac:dyDescent="0.25">
      <c r="A22" s="251"/>
      <c r="B22" s="251"/>
      <c r="C22" s="9" t="s">
        <v>65</v>
      </c>
      <c r="E22" s="9">
        <f ca="1">SUM(K22:V22)</f>
        <v>474.55668394766087</v>
      </c>
      <c r="F22" s="9">
        <f ca="1">SUM(W22:AH22)</f>
        <v>482.29836678149724</v>
      </c>
      <c r="G22" s="9">
        <f ca="1">SUM(AI22:AT22)</f>
        <v>665.10405510505393</v>
      </c>
      <c r="H22" s="9">
        <f ca="1">SUM(AU22:BF22)</f>
        <v>803.04809693229379</v>
      </c>
      <c r="I22" s="9">
        <f ca="1">SUM(BG22:BR22)</f>
        <v>917.5130132287569</v>
      </c>
      <c r="J22" s="102"/>
      <c r="K22" s="9">
        <f t="shared" ref="K22:AP22" ca="1" si="19">K14-K21</f>
        <v>39.229204413083707</v>
      </c>
      <c r="L22" s="9">
        <f t="shared" ca="1" si="19"/>
        <v>39.87806850192694</v>
      </c>
      <c r="M22" s="9">
        <f t="shared" ca="1" si="19"/>
        <v>40.531325656768253</v>
      </c>
      <c r="N22" s="9">
        <f t="shared" ca="1" si="19"/>
        <v>41.189005313012643</v>
      </c>
      <c r="O22" s="9">
        <f t="shared" ca="1" si="19"/>
        <v>41.851137101624673</v>
      </c>
      <c r="P22" s="9">
        <f t="shared" ca="1" si="19"/>
        <v>42.517750850418629</v>
      </c>
      <c r="Q22" s="9">
        <f t="shared" ca="1" si="19"/>
        <v>43.188876585356979</v>
      </c>
      <c r="R22" s="9">
        <f t="shared" ca="1" si="19"/>
        <v>43.864544531857447</v>
      </c>
      <c r="S22" s="9">
        <f t="shared" ca="1" si="19"/>
        <v>34.5447851161085</v>
      </c>
      <c r="T22" s="9">
        <f t="shared" ca="1" si="19"/>
        <v>35.229628966393889</v>
      </c>
      <c r="U22" s="9">
        <f t="shared" ca="1" si="19"/>
        <v>35.919106914425299</v>
      </c>
      <c r="V22" s="9">
        <f t="shared" ca="1" si="19"/>
        <v>36.613249996683933</v>
      </c>
      <c r="W22" s="9">
        <f t="shared" ca="1" si="19"/>
        <v>36.233324574819022</v>
      </c>
      <c r="X22" s="9">
        <f t="shared" ca="1" si="19"/>
        <v>36.936891860816203</v>
      </c>
      <c r="Y22" s="9">
        <f t="shared" ca="1" si="19"/>
        <v>37.645218632651577</v>
      </c>
      <c r="Z22" s="9">
        <f t="shared" ca="1" si="19"/>
        <v>38.358336759478526</v>
      </c>
      <c r="AA22" s="9">
        <f t="shared" ca="1" si="19"/>
        <v>39.07627832206169</v>
      </c>
      <c r="AB22" s="9">
        <f t="shared" ca="1" si="19"/>
        <v>39.79907561417194</v>
      </c>
      <c r="AC22" s="9">
        <f t="shared" ca="1" si="19"/>
        <v>40.526761143990846</v>
      </c>
      <c r="AD22" s="9">
        <f t="shared" ca="1" si="19"/>
        <v>41.259367635524626</v>
      </c>
      <c r="AE22" s="9">
        <f t="shared" ca="1" si="19"/>
        <v>41.996928030026808</v>
      </c>
      <c r="AF22" s="9">
        <f t="shared" ca="1" si="19"/>
        <v>42.739475487430788</v>
      </c>
      <c r="AG22" s="9">
        <f t="shared" ca="1" si="19"/>
        <v>43.487043387790933</v>
      </c>
      <c r="AH22" s="9">
        <f t="shared" ca="1" si="19"/>
        <v>44.239665332734191</v>
      </c>
      <c r="AI22" s="9">
        <f t="shared" ca="1" si="19"/>
        <v>42.019211385718819</v>
      </c>
      <c r="AJ22" s="9">
        <f t="shared" ca="1" si="19"/>
        <v>42.782043118311066</v>
      </c>
      <c r="AK22" s="9">
        <f t="shared" ca="1" si="19"/>
        <v>53.550031044455224</v>
      </c>
      <c r="AL22" s="9">
        <f t="shared" ca="1" si="19"/>
        <v>54.323209666769685</v>
      </c>
      <c r="AM22" s="9">
        <f t="shared" ca="1" si="19"/>
        <v>55.101613716844454</v>
      </c>
      <c r="AN22" s="9">
        <f t="shared" ca="1" si="19"/>
        <v>55.885278156750374</v>
      </c>
      <c r="AO22" s="9">
        <f t="shared" ca="1" si="19"/>
        <v>56.674238180557992</v>
      </c>
      <c r="AP22" s="9">
        <f t="shared" ca="1" si="19"/>
        <v>59.343529215866468</v>
      </c>
      <c r="AQ22" s="9">
        <f t="shared" ref="AQ22:BR22" ca="1" si="20">AQ14-AQ21</f>
        <v>60.143186925342647</v>
      </c>
      <c r="AR22" s="9">
        <f t="shared" ca="1" si="20"/>
        <v>60.948247208269919</v>
      </c>
      <c r="AS22" s="9">
        <f t="shared" ca="1" si="20"/>
        <v>61.758746202107488</v>
      </c>
      <c r="AT22" s="9">
        <f t="shared" ca="1" si="20"/>
        <v>62.574720284059794</v>
      </c>
      <c r="AU22" s="9">
        <f t="shared" ca="1" si="20"/>
        <v>62.268024507145782</v>
      </c>
      <c r="AV22" s="9">
        <f t="shared" ca="1" si="20"/>
        <v>63.095058863829877</v>
      </c>
      <c r="AW22" s="9">
        <f t="shared" ca="1" si="20"/>
        <v>63.92767889456114</v>
      </c>
      <c r="AX22" s="9">
        <f t="shared" ca="1" si="20"/>
        <v>64.765921951425213</v>
      </c>
      <c r="AY22" s="9">
        <f t="shared" ca="1" si="20"/>
        <v>65.609825634255145</v>
      </c>
      <c r="AZ22" s="9">
        <f t="shared" ca="1" si="20"/>
        <v>66.45942779226381</v>
      </c>
      <c r="BA22" s="9">
        <f t="shared" ca="1" si="20"/>
        <v>67.314766525686537</v>
      </c>
      <c r="BB22" s="9">
        <f t="shared" ca="1" si="20"/>
        <v>68.175880187434842</v>
      </c>
      <c r="BC22" s="9">
        <f t="shared" ca="1" si="20"/>
        <v>69.042807384760636</v>
      </c>
      <c r="BD22" s="9">
        <f t="shared" ca="1" si="20"/>
        <v>69.915586980931209</v>
      </c>
      <c r="BE22" s="9">
        <f t="shared" ca="1" si="20"/>
        <v>70.794258096916025</v>
      </c>
      <c r="BF22" s="9">
        <f t="shared" ca="1" si="20"/>
        <v>71.678860113083601</v>
      </c>
      <c r="BG22" s="9">
        <f t="shared" ca="1" si="20"/>
        <v>71.415597531169027</v>
      </c>
      <c r="BH22" s="9">
        <f t="shared" ca="1" si="20"/>
        <v>72.312180534957648</v>
      </c>
      <c r="BI22" s="9">
        <f t="shared" ca="1" si="20"/>
        <v>73.214814153569634</v>
      </c>
      <c r="BJ22" s="9">
        <f t="shared" ca="1" si="20"/>
        <v>74.123538822166353</v>
      </c>
      <c r="BK22" s="9">
        <f t="shared" ca="1" si="20"/>
        <v>75.038395243963024</v>
      </c>
      <c r="BL22" s="9">
        <f t="shared" ca="1" si="20"/>
        <v>75.959424391993394</v>
      </c>
      <c r="BM22" s="9">
        <f t="shared" ca="1" si="20"/>
        <v>76.886667510886738</v>
      </c>
      <c r="BN22" s="9">
        <f t="shared" ca="1" si="20"/>
        <v>77.82016611865609</v>
      </c>
      <c r="BO22" s="9">
        <f t="shared" ca="1" si="20"/>
        <v>78.759962008497894</v>
      </c>
      <c r="BP22" s="9">
        <f t="shared" ca="1" si="20"/>
        <v>79.706097250604117</v>
      </c>
      <c r="BQ22" s="9">
        <f t="shared" ca="1" si="20"/>
        <v>80.658614193985599</v>
      </c>
      <c r="BR22" s="9">
        <f t="shared" ca="1" si="20"/>
        <v>81.617555468307486</v>
      </c>
    </row>
    <row r="23" spans="1:73" s="8" customFormat="1" ht="6" customHeight="1" x14ac:dyDescent="0.25">
      <c r="A23" s="248"/>
      <c r="B23" s="248"/>
      <c r="C23" s="60"/>
      <c r="E23" s="6"/>
    </row>
    <row r="24" spans="1:73" s="8" customFormat="1" x14ac:dyDescent="0.25">
      <c r="A24" s="248"/>
      <c r="B24" s="248"/>
      <c r="C24" s="203" t="s">
        <v>238</v>
      </c>
      <c r="E24" s="195">
        <f>SUM(K24:V24)</f>
        <v>0</v>
      </c>
      <c r="F24" s="195">
        <f>SUM(W24:AH24)</f>
        <v>0</v>
      </c>
      <c r="G24" s="195">
        <f>SUM(AI24:AT24)</f>
        <v>-31.875</v>
      </c>
      <c r="H24" s="195">
        <f>SUM(AU24:BF24)</f>
        <v>120</v>
      </c>
      <c r="I24" s="195">
        <f>SUM(BG24:BR24)</f>
        <v>400</v>
      </c>
      <c r="J24" s="7"/>
      <c r="K24" s="10">
        <f>CapEx!K223</f>
        <v>0</v>
      </c>
      <c r="L24" s="8">
        <f>CapEx!L223</f>
        <v>0</v>
      </c>
      <c r="M24" s="8">
        <f>CapEx!M223</f>
        <v>0</v>
      </c>
      <c r="N24" s="8">
        <f>CapEx!N223</f>
        <v>0</v>
      </c>
      <c r="O24" s="8">
        <f>CapEx!O223</f>
        <v>0</v>
      </c>
      <c r="P24" s="8">
        <f>CapEx!P223</f>
        <v>0</v>
      </c>
      <c r="Q24" s="8">
        <f>CapEx!Q223</f>
        <v>0</v>
      </c>
      <c r="R24" s="8">
        <f>CapEx!R223</f>
        <v>0</v>
      </c>
      <c r="S24" s="8">
        <f>CapEx!S223</f>
        <v>0</v>
      </c>
      <c r="T24" s="8">
        <f>CapEx!T223</f>
        <v>0</v>
      </c>
      <c r="U24" s="8">
        <f>CapEx!U223</f>
        <v>0</v>
      </c>
      <c r="V24" s="189">
        <f>CapEx!V223</f>
        <v>0</v>
      </c>
      <c r="W24" s="10">
        <f>CapEx!W223</f>
        <v>0</v>
      </c>
      <c r="X24" s="8">
        <f>CapEx!X223</f>
        <v>0</v>
      </c>
      <c r="Y24" s="8">
        <f>CapEx!Y223</f>
        <v>0</v>
      </c>
      <c r="Z24" s="8">
        <f>CapEx!Z223</f>
        <v>0</v>
      </c>
      <c r="AA24" s="8">
        <f>CapEx!AA223</f>
        <v>0</v>
      </c>
      <c r="AB24" s="8">
        <f>CapEx!AB223</f>
        <v>0</v>
      </c>
      <c r="AC24" s="8">
        <f>CapEx!AC223</f>
        <v>0</v>
      </c>
      <c r="AD24" s="8">
        <f>CapEx!AD223</f>
        <v>0</v>
      </c>
      <c r="AE24" s="8">
        <f>CapEx!AE223</f>
        <v>0</v>
      </c>
      <c r="AF24" s="8">
        <f>CapEx!AF223</f>
        <v>0</v>
      </c>
      <c r="AG24" s="8">
        <f>CapEx!AG223</f>
        <v>0</v>
      </c>
      <c r="AH24" s="189">
        <f>CapEx!AH223</f>
        <v>0</v>
      </c>
      <c r="AI24" s="10">
        <f>CapEx!AI223</f>
        <v>0</v>
      </c>
      <c r="AJ24" s="8">
        <f>CapEx!AJ223</f>
        <v>0</v>
      </c>
      <c r="AK24" s="8">
        <f>CapEx!AK223</f>
        <v>0</v>
      </c>
      <c r="AL24" s="8">
        <f>CapEx!AL223</f>
        <v>0</v>
      </c>
      <c r="AM24" s="8">
        <f>CapEx!AM223</f>
        <v>0</v>
      </c>
      <c r="AN24" s="8">
        <f>CapEx!AN223</f>
        <v>0</v>
      </c>
      <c r="AO24" s="8">
        <f>CapEx!AO223</f>
        <v>0</v>
      </c>
      <c r="AP24" s="8">
        <f>CapEx!AP223</f>
        <v>-31.875</v>
      </c>
      <c r="AQ24" s="8">
        <f>CapEx!AQ223</f>
        <v>0</v>
      </c>
      <c r="AR24" s="8">
        <f>CapEx!AR223</f>
        <v>0</v>
      </c>
      <c r="AS24" s="8">
        <f>CapEx!AS223</f>
        <v>0</v>
      </c>
      <c r="AT24" s="189">
        <f>CapEx!AT223</f>
        <v>0</v>
      </c>
      <c r="AU24" s="10">
        <f>CapEx!AU223</f>
        <v>0</v>
      </c>
      <c r="AV24" s="8">
        <f>CapEx!AV223</f>
        <v>0</v>
      </c>
      <c r="AW24" s="8">
        <f>CapEx!AW223</f>
        <v>0</v>
      </c>
      <c r="AX24" s="8">
        <f>CapEx!AX223</f>
        <v>120</v>
      </c>
      <c r="AY24" s="8">
        <f>CapEx!AY223</f>
        <v>0</v>
      </c>
      <c r="AZ24" s="8">
        <f>CapEx!AZ223</f>
        <v>0</v>
      </c>
      <c r="BA24" s="8">
        <f>CapEx!BA223</f>
        <v>0</v>
      </c>
      <c r="BB24" s="8">
        <f>CapEx!BB223</f>
        <v>0</v>
      </c>
      <c r="BC24" s="8">
        <f>CapEx!BC223</f>
        <v>0</v>
      </c>
      <c r="BD24" s="8">
        <f>CapEx!BD223</f>
        <v>0</v>
      </c>
      <c r="BE24" s="8">
        <f>CapEx!BE223</f>
        <v>0</v>
      </c>
      <c r="BF24" s="189">
        <f>CapEx!BF223</f>
        <v>0</v>
      </c>
      <c r="BG24" s="10">
        <f>CapEx!BG223</f>
        <v>0</v>
      </c>
      <c r="BH24" s="8">
        <f>CapEx!BH223</f>
        <v>0</v>
      </c>
      <c r="BI24" s="8">
        <f>CapEx!BI223</f>
        <v>0</v>
      </c>
      <c r="BJ24" s="8">
        <f>CapEx!BJ223</f>
        <v>0</v>
      </c>
      <c r="BK24" s="8">
        <f>CapEx!BK223</f>
        <v>0</v>
      </c>
      <c r="BL24" s="8">
        <f>CapEx!BL223</f>
        <v>400</v>
      </c>
      <c r="BM24" s="8">
        <f>CapEx!BM223</f>
        <v>0</v>
      </c>
      <c r="BN24" s="8">
        <f>CapEx!BN223</f>
        <v>0</v>
      </c>
      <c r="BO24" s="8">
        <f>CapEx!BO223</f>
        <v>0</v>
      </c>
      <c r="BP24" s="8">
        <f>CapEx!BP223</f>
        <v>0</v>
      </c>
      <c r="BQ24" s="8">
        <f>CapEx!BQ223</f>
        <v>0</v>
      </c>
      <c r="BR24" s="189">
        <f>CapEx!BR223</f>
        <v>0</v>
      </c>
    </row>
    <row r="25" spans="1:73" s="8" customFormat="1" x14ac:dyDescent="0.25">
      <c r="A25" s="248"/>
      <c r="B25" s="248"/>
      <c r="C25" s="203" t="s">
        <v>135</v>
      </c>
      <c r="E25" s="189">
        <f ca="1">SUM(K25:V25)</f>
        <v>47.465985315853743</v>
      </c>
      <c r="F25" s="189">
        <f ca="1">SUM(W25:AH25)</f>
        <v>38.571780073718436</v>
      </c>
      <c r="G25" s="189">
        <f ca="1">SUM(AI25:AT25)</f>
        <v>10.594685335203328</v>
      </c>
      <c r="H25" s="189">
        <f ca="1">SUM(AU25:BF25)</f>
        <v>3.024999999999999</v>
      </c>
      <c r="I25" s="189">
        <f ca="1">SUM(BG25:BR25)</f>
        <v>3.024999999999999</v>
      </c>
      <c r="J25" s="154"/>
      <c r="K25" s="10">
        <f>SUM(Credit!K35:K37)</f>
        <v>0.16458333333333336</v>
      </c>
      <c r="L25" s="105">
        <f ca="1">SUM(Credit!L35:L37)</f>
        <v>4.4471944114938129</v>
      </c>
      <c r="M25" s="105">
        <f ca="1">SUM(Credit!M35:M37)</f>
        <v>4.6277247314510657</v>
      </c>
      <c r="N25" s="105">
        <f ca="1">SUM(Credit!N35:N37)</f>
        <v>4.529719095387077</v>
      </c>
      <c r="O25" s="105">
        <f ca="1">SUM(Credit!O35:O37)</f>
        <v>4.376772665997283</v>
      </c>
      <c r="P25" s="105">
        <f ca="1">SUM(Credit!P35:P37)</f>
        <v>4.220310315576481</v>
      </c>
      <c r="Q25" s="105">
        <f ca="1">SUM(Credit!Q35:Q37)</f>
        <v>3.9754939273014802</v>
      </c>
      <c r="R25" s="105">
        <f ca="1">SUM(Credit!R35:R37)</f>
        <v>3.8115244676219695</v>
      </c>
      <c r="S25" s="105">
        <f ca="1">SUM(Credit!S35:S37)</f>
        <v>3.6439326480111656</v>
      </c>
      <c r="T25" s="105">
        <f ca="1">SUM(Credit!T35:T37)</f>
        <v>4.7560162889902298</v>
      </c>
      <c r="U25" s="105">
        <f ca="1">SUM(Credit!U35:U37)</f>
        <v>4.5575208406307972</v>
      </c>
      <c r="V25" s="189">
        <f ca="1">SUM(Credit!V35:V37)</f>
        <v>4.3551925900590511</v>
      </c>
      <c r="W25" s="10">
        <f ca="1">SUM(Credit!W35:W37)</f>
        <v>4.1489947059035357</v>
      </c>
      <c r="X25" s="105">
        <f ca="1">SUM(Credit!X35:X37)</f>
        <v>3.943609657619108</v>
      </c>
      <c r="Y25" s="105">
        <f ca="1">SUM(Credit!Y35:Y37)</f>
        <v>3.8218010724729168</v>
      </c>
      <c r="Z25" s="105">
        <f ca="1">SUM(Credit!Z35:Z37)</f>
        <v>3.8631826819213324</v>
      </c>
      <c r="AA25" s="105">
        <f ca="1">SUM(Credit!AA35:AA37)</f>
        <v>3.6474107309670707</v>
      </c>
      <c r="AB25" s="105">
        <f ca="1">SUM(Credit!AB35:AB37)</f>
        <v>3.4276079821306835</v>
      </c>
      <c r="AC25" s="105">
        <f ca="1">SUM(Credit!AC35:AC37)</f>
        <v>3.2037359179581877</v>
      </c>
      <c r="AD25" s="105">
        <f ca="1">SUM(Credit!AD35:AD37)</f>
        <v>2.9757557126462406</v>
      </c>
      <c r="AE25" s="105">
        <f ca="1">SUM(Credit!AE35:AE37)</f>
        <v>2.7436282297645729</v>
      </c>
      <c r="AF25" s="105">
        <f ca="1">SUM(Credit!AF35:AF37)</f>
        <v>2.5073140199623243</v>
      </c>
      <c r="AG25" s="105">
        <f ca="1">SUM(Credit!AG35:AG37)</f>
        <v>2.2667733186581942</v>
      </c>
      <c r="AH25" s="189">
        <f ca="1">SUM(Credit!AH35:AH37)</f>
        <v>2.0219660437142708</v>
      </c>
      <c r="AI25" s="10">
        <f ca="1">SUM(Credit!AI35:AI37)</f>
        <v>1.7728517930934484</v>
      </c>
      <c r="AJ25" s="105">
        <f ca="1">SUM(Credit!AJ35:AJ37)</f>
        <v>1.8468724339555669</v>
      </c>
      <c r="AK25" s="105">
        <f ca="1">SUM(Credit!AK35:AK37)</f>
        <v>1.589812062253487</v>
      </c>
      <c r="AL25" s="105">
        <f ca="1">SUM(Credit!AL35:AL37)</f>
        <v>1.3574916900442471</v>
      </c>
      <c r="AM25" s="105">
        <f ca="1">SUM(Credit!AM35:AM37)</f>
        <v>1.1208305645630958</v>
      </c>
      <c r="AN25" s="105">
        <f ca="1">SUM(Credit!AN35:AN37)</f>
        <v>0.8797872220172841</v>
      </c>
      <c r="AO25" s="105">
        <f ca="1">SUM(Credit!AO35:AO37)</f>
        <v>0.63431986681704222</v>
      </c>
      <c r="AP25" s="105">
        <f ca="1">SUM(Credit!AP35:AP37)</f>
        <v>0.38438636912582386</v>
      </c>
      <c r="AQ25" s="105">
        <f ca="1">SUM(Credit!AQ35:AQ37)</f>
        <v>0.25208333333333333</v>
      </c>
      <c r="AR25" s="105">
        <f ca="1">SUM(Credit!AR35:AR37)</f>
        <v>0.25208333333333333</v>
      </c>
      <c r="AS25" s="105">
        <f ca="1">SUM(Credit!AS35:AS37)</f>
        <v>0.25208333333333333</v>
      </c>
      <c r="AT25" s="189">
        <f ca="1">SUM(Credit!AT35:AT37)</f>
        <v>0.25208333333333333</v>
      </c>
      <c r="AU25" s="10">
        <f ca="1">SUM(Credit!AU35:AU37)</f>
        <v>0.25208333333333333</v>
      </c>
      <c r="AV25" s="105">
        <f ca="1">SUM(Credit!AV35:AV37)</f>
        <v>0.25208333333333333</v>
      </c>
      <c r="AW25" s="105">
        <f ca="1">SUM(Credit!AW35:AW37)</f>
        <v>0.25208333333333333</v>
      </c>
      <c r="AX25" s="105">
        <f ca="1">SUM(Credit!AX35:AX37)</f>
        <v>0.25208333333333333</v>
      </c>
      <c r="AY25" s="105">
        <f ca="1">SUM(Credit!AY35:AY37)</f>
        <v>0.25208333333333333</v>
      </c>
      <c r="AZ25" s="105">
        <f ca="1">SUM(Credit!AZ35:AZ37)</f>
        <v>0.25208333333333333</v>
      </c>
      <c r="BA25" s="105">
        <f ca="1">SUM(Credit!BA35:BA37)</f>
        <v>0.25208333333333333</v>
      </c>
      <c r="BB25" s="105">
        <f ca="1">SUM(Credit!BB35:BB37)</f>
        <v>0.25208333333333333</v>
      </c>
      <c r="BC25" s="105">
        <f ca="1">SUM(Credit!BC35:BC37)</f>
        <v>0.25208333333333333</v>
      </c>
      <c r="BD25" s="105">
        <f ca="1">SUM(Credit!BD35:BD37)</f>
        <v>0.25208333333333333</v>
      </c>
      <c r="BE25" s="105">
        <f ca="1">SUM(Credit!BE35:BE37)</f>
        <v>0.25208333333333333</v>
      </c>
      <c r="BF25" s="189">
        <f ca="1">SUM(Credit!BF35:BF37)</f>
        <v>0.25208333333333333</v>
      </c>
      <c r="BG25" s="10">
        <f ca="1">SUM(Credit!BG35:BG37)</f>
        <v>0.25208333333333333</v>
      </c>
      <c r="BH25" s="105">
        <f ca="1">SUM(Credit!BH35:BH37)</f>
        <v>0.25208333333333333</v>
      </c>
      <c r="BI25" s="105">
        <f ca="1">SUM(Credit!BI35:BI37)</f>
        <v>0.25208333333333333</v>
      </c>
      <c r="BJ25" s="105">
        <f ca="1">SUM(Credit!BJ35:BJ37)</f>
        <v>0.25208333333333333</v>
      </c>
      <c r="BK25" s="105">
        <f ca="1">SUM(Credit!BK35:BK37)</f>
        <v>0.25208333333333333</v>
      </c>
      <c r="BL25" s="105">
        <f ca="1">SUM(Credit!BL35:BL37)</f>
        <v>0.25208333333333333</v>
      </c>
      <c r="BM25" s="105">
        <f ca="1">SUM(Credit!BM35:BM37)</f>
        <v>0.25208333333333333</v>
      </c>
      <c r="BN25" s="105">
        <f ca="1">SUM(Credit!BN35:BN37)</f>
        <v>0.25208333333333333</v>
      </c>
      <c r="BO25" s="105">
        <f ca="1">SUM(Credit!BO35:BO37)</f>
        <v>0.25208333333333333</v>
      </c>
      <c r="BP25" s="105">
        <f ca="1">SUM(Credit!BP35:BP37)</f>
        <v>0.25208333333333333</v>
      </c>
      <c r="BQ25" s="105">
        <f ca="1">SUM(Credit!BQ35:BQ37)</f>
        <v>0.25208333333333333</v>
      </c>
      <c r="BR25" s="189">
        <f ca="1">SUM(Credit!BR35:BR37)</f>
        <v>0.25208333333333333</v>
      </c>
    </row>
    <row r="26" spans="1:73" s="8" customFormat="1" x14ac:dyDescent="0.25">
      <c r="A26" s="251"/>
      <c r="B26" s="251"/>
      <c r="C26" s="205" t="s">
        <v>41</v>
      </c>
      <c r="E26" s="200">
        <f ca="1">SUM(K26:V26)</f>
        <v>170.83627945272286</v>
      </c>
      <c r="F26" s="200">
        <f ca="1">SUM(W26:AH26)</f>
        <v>177.49063468311147</v>
      </c>
      <c r="G26" s="200">
        <f ca="1">SUM(AI26:AT26)</f>
        <v>249.05374790794025</v>
      </c>
      <c r="H26" s="200">
        <f ca="1">SUM(AU26:BF26)</f>
        <v>368.00923877291757</v>
      </c>
      <c r="I26" s="200">
        <f ca="1">SUM(BG26:BR26)</f>
        <v>525.79520529150273</v>
      </c>
      <c r="J26" s="7"/>
      <c r="K26" s="182">
        <f t="shared" ref="K26:AP26" ca="1" si="21">(SUM(K22:K24)-K25)*Taxes</f>
        <v>15.625848431900151</v>
      </c>
      <c r="L26" s="182">
        <f t="shared" ca="1" si="21"/>
        <v>14.172349636173251</v>
      </c>
      <c r="M26" s="182">
        <f t="shared" ca="1" si="21"/>
        <v>14.361440370126875</v>
      </c>
      <c r="N26" s="182">
        <f t="shared" ca="1" si="21"/>
        <v>14.663714487050227</v>
      </c>
      <c r="O26" s="182">
        <f t="shared" ca="1" si="21"/>
        <v>14.989745774250958</v>
      </c>
      <c r="P26" s="182">
        <f t="shared" ca="1" si="21"/>
        <v>15.318976213936859</v>
      </c>
      <c r="Q26" s="182">
        <f t="shared" ca="1" si="21"/>
        <v>15.685353063222202</v>
      </c>
      <c r="R26" s="182">
        <f t="shared" ca="1" si="21"/>
        <v>16.02120802569419</v>
      </c>
      <c r="S26" s="182">
        <f t="shared" ca="1" si="21"/>
        <v>12.360340987238935</v>
      </c>
      <c r="T26" s="182">
        <f t="shared" ca="1" si="21"/>
        <v>12.189445070961463</v>
      </c>
      <c r="U26" s="182">
        <f t="shared" ca="1" si="21"/>
        <v>12.544634429517801</v>
      </c>
      <c r="V26" s="200">
        <f t="shared" ca="1" si="21"/>
        <v>12.903222962649956</v>
      </c>
      <c r="W26" s="182">
        <f t="shared" ca="1" si="21"/>
        <v>12.833731947566196</v>
      </c>
      <c r="X26" s="182">
        <f t="shared" ca="1" si="21"/>
        <v>13.19731288127884</v>
      </c>
      <c r="Y26" s="182">
        <f t="shared" ca="1" si="21"/>
        <v>13.529367024071465</v>
      </c>
      <c r="Z26" s="182">
        <f t="shared" ca="1" si="21"/>
        <v>13.798061631022879</v>
      </c>
      <c r="AA26" s="182">
        <f t="shared" ca="1" si="21"/>
        <v>14.171547036437847</v>
      </c>
      <c r="AB26" s="182">
        <f t="shared" ca="1" si="21"/>
        <v>14.548587052816504</v>
      </c>
      <c r="AC26" s="182">
        <f t="shared" ca="1" si="21"/>
        <v>14.929210090413063</v>
      </c>
      <c r="AD26" s="182">
        <f t="shared" ca="1" si="21"/>
        <v>15.313444769151355</v>
      </c>
      <c r="AE26" s="182">
        <f t="shared" ca="1" si="21"/>
        <v>15.701319920104893</v>
      </c>
      <c r="AF26" s="182">
        <f t="shared" ca="1" si="21"/>
        <v>16.092864586987385</v>
      </c>
      <c r="AG26" s="182">
        <f t="shared" ca="1" si="21"/>
        <v>16.488108027653094</v>
      </c>
      <c r="AH26" s="200">
        <f t="shared" ca="1" si="21"/>
        <v>16.887079715607968</v>
      </c>
      <c r="AI26" s="182">
        <f t="shared" ca="1" si="21"/>
        <v>16.098543837050148</v>
      </c>
      <c r="AJ26" s="182">
        <f t="shared" ca="1" si="21"/>
        <v>16.3740682737422</v>
      </c>
      <c r="AK26" s="182">
        <f t="shared" ca="1" si="21"/>
        <v>20.784087592880695</v>
      </c>
      <c r="AL26" s="182">
        <f t="shared" ca="1" si="21"/>
        <v>21.186287190690177</v>
      </c>
      <c r="AM26" s="182">
        <f t="shared" ca="1" si="21"/>
        <v>21.592313260912547</v>
      </c>
      <c r="AN26" s="182">
        <f t="shared" ca="1" si="21"/>
        <v>22.002196373893238</v>
      </c>
      <c r="AO26" s="182">
        <f t="shared" ca="1" si="21"/>
        <v>22.415967325496382</v>
      </c>
      <c r="AP26" s="182">
        <f t="shared" ca="1" si="21"/>
        <v>10.833657138696259</v>
      </c>
      <c r="AQ26" s="182">
        <f t="shared" ref="AQ26:BR26" ca="1" si="22">(SUM(AQ22:AQ24)-AQ25)*Taxes</f>
        <v>23.956441436803729</v>
      </c>
      <c r="AR26" s="182">
        <f t="shared" ca="1" si="22"/>
        <v>24.278465549974637</v>
      </c>
      <c r="AS26" s="182">
        <f t="shared" ca="1" si="22"/>
        <v>24.602665147509665</v>
      </c>
      <c r="AT26" s="200">
        <f t="shared" ca="1" si="22"/>
        <v>24.929054780290585</v>
      </c>
      <c r="AU26" s="182">
        <f t="shared" ca="1" si="22"/>
        <v>24.806376469524981</v>
      </c>
      <c r="AV26" s="182">
        <f t="shared" ca="1" si="22"/>
        <v>25.137190212198618</v>
      </c>
      <c r="AW26" s="182">
        <f t="shared" ca="1" si="22"/>
        <v>25.470238224491126</v>
      </c>
      <c r="AX26" s="182">
        <f t="shared" ca="1" si="22"/>
        <v>73.80553544723675</v>
      </c>
      <c r="AY26" s="182">
        <f t="shared" ca="1" si="22"/>
        <v>26.143096920368727</v>
      </c>
      <c r="AZ26" s="182">
        <f t="shared" ca="1" si="22"/>
        <v>26.482937783572194</v>
      </c>
      <c r="BA26" s="182">
        <f t="shared" ca="1" si="22"/>
        <v>26.825073276941282</v>
      </c>
      <c r="BB26" s="182">
        <f t="shared" ca="1" si="22"/>
        <v>27.169518741640605</v>
      </c>
      <c r="BC26" s="182">
        <f t="shared" ca="1" si="22"/>
        <v>27.516289620570923</v>
      </c>
      <c r="BD26" s="182">
        <f t="shared" ca="1" si="22"/>
        <v>27.865401459039152</v>
      </c>
      <c r="BE26" s="182">
        <f t="shared" ca="1" si="22"/>
        <v>28.216869905433079</v>
      </c>
      <c r="BF26" s="200">
        <f t="shared" ca="1" si="22"/>
        <v>28.570710711900109</v>
      </c>
      <c r="BG26" s="182">
        <f t="shared" ca="1" si="22"/>
        <v>28.465405679134278</v>
      </c>
      <c r="BH26" s="182">
        <f t="shared" ca="1" si="22"/>
        <v>28.824038880649727</v>
      </c>
      <c r="BI26" s="182">
        <f t="shared" ca="1" si="22"/>
        <v>29.185092328094523</v>
      </c>
      <c r="BJ26" s="182">
        <f t="shared" ca="1" si="22"/>
        <v>29.548582195533211</v>
      </c>
      <c r="BK26" s="182">
        <f t="shared" ca="1" si="22"/>
        <v>29.91452476425188</v>
      </c>
      <c r="BL26" s="182">
        <f t="shared" ca="1" si="22"/>
        <v>190.28293642346401</v>
      </c>
      <c r="BM26" s="182">
        <f t="shared" ca="1" si="22"/>
        <v>30.653833671021363</v>
      </c>
      <c r="BN26" s="182">
        <f t="shared" ca="1" si="22"/>
        <v>31.027233114129103</v>
      </c>
      <c r="BO26" s="182">
        <f t="shared" ca="1" si="22"/>
        <v>31.403151470065826</v>
      </c>
      <c r="BP26" s="182">
        <f t="shared" ca="1" si="22"/>
        <v>31.781605566908315</v>
      </c>
      <c r="BQ26" s="182">
        <f t="shared" ca="1" si="22"/>
        <v>32.162612344260907</v>
      </c>
      <c r="BR26" s="200">
        <f t="shared" ca="1" si="22"/>
        <v>32.546188853989662</v>
      </c>
      <c r="BT26" s="10"/>
      <c r="BU26" s="10"/>
    </row>
    <row r="27" spans="1:73" s="9" customFormat="1" x14ac:dyDescent="0.25">
      <c r="A27" s="251"/>
      <c r="B27" s="251"/>
      <c r="C27" s="9" t="s">
        <v>138</v>
      </c>
      <c r="D27" s="197"/>
      <c r="E27" s="9">
        <f ca="1">SUM(K27:V27)</f>
        <v>256.25441917908432</v>
      </c>
      <c r="F27" s="9">
        <f ca="1">SUM(W27:AH27)</f>
        <v>266.23595202466726</v>
      </c>
      <c r="G27" s="9">
        <f ca="1">SUM(AI27:AT27)</f>
        <v>373.58062186191034</v>
      </c>
      <c r="H27" s="9">
        <f ca="1">SUM(AU27:BF27)</f>
        <v>552.01385815937624</v>
      </c>
      <c r="I27" s="9">
        <f ca="1">SUM(BG27:BR27)</f>
        <v>788.69280793725409</v>
      </c>
      <c r="J27" s="198"/>
      <c r="K27" s="9">
        <f ca="1">SUM(K22:K24)-SUM(K25:K26)</f>
        <v>23.438772647850222</v>
      </c>
      <c r="L27" s="9">
        <f t="shared" ref="L27:AO27" ca="1" si="23">SUM(L22:L24)-SUM(L25:L26)</f>
        <v>21.258524454259877</v>
      </c>
      <c r="M27" s="9">
        <f t="shared" ca="1" si="23"/>
        <v>21.542160555190314</v>
      </c>
      <c r="N27" s="9">
        <f t="shared" ca="1" si="23"/>
        <v>21.995571730575339</v>
      </c>
      <c r="O27" s="9">
        <f t="shared" ca="1" si="23"/>
        <v>22.48461866137643</v>
      </c>
      <c r="P27" s="9">
        <f t="shared" ca="1" si="23"/>
        <v>22.978464320905289</v>
      </c>
      <c r="Q27" s="9">
        <f t="shared" ca="1" si="23"/>
        <v>23.528029594833299</v>
      </c>
      <c r="R27" s="9">
        <f t="shared" ca="1" si="23"/>
        <v>24.03181203854129</v>
      </c>
      <c r="S27" s="9">
        <f t="shared" ca="1" si="23"/>
        <v>18.540511480858399</v>
      </c>
      <c r="T27" s="9">
        <f t="shared" ca="1" si="23"/>
        <v>18.284167606442196</v>
      </c>
      <c r="U27" s="9">
        <f t="shared" ca="1" si="23"/>
        <v>18.816951644276699</v>
      </c>
      <c r="V27" s="9">
        <f t="shared" ca="1" si="23"/>
        <v>19.354834443974926</v>
      </c>
      <c r="W27" s="9">
        <f t="shared" ca="1" si="23"/>
        <v>19.250597921349289</v>
      </c>
      <c r="X27" s="9">
        <f t="shared" ca="1" si="23"/>
        <v>19.795969321918257</v>
      </c>
      <c r="Y27" s="9">
        <f t="shared" ca="1" si="23"/>
        <v>20.294050536107196</v>
      </c>
      <c r="Z27" s="9">
        <f t="shared" ca="1" si="23"/>
        <v>20.697092446534313</v>
      </c>
      <c r="AA27" s="9">
        <f t="shared" ca="1" si="23"/>
        <v>21.257320554656772</v>
      </c>
      <c r="AB27" s="9">
        <f t="shared" ca="1" si="23"/>
        <v>21.822880579224751</v>
      </c>
      <c r="AC27" s="9">
        <f t="shared" ca="1" si="23"/>
        <v>22.393815135619597</v>
      </c>
      <c r="AD27" s="9">
        <f t="shared" ca="1" si="23"/>
        <v>22.970167153727029</v>
      </c>
      <c r="AE27" s="9">
        <f t="shared" ca="1" si="23"/>
        <v>23.55197988015734</v>
      </c>
      <c r="AF27" s="9">
        <f t="shared" ca="1" si="23"/>
        <v>24.139296880481076</v>
      </c>
      <c r="AG27" s="9">
        <f t="shared" ca="1" si="23"/>
        <v>24.732162041479643</v>
      </c>
      <c r="AH27" s="9">
        <f t="shared" ca="1" si="23"/>
        <v>25.330619573411951</v>
      </c>
      <c r="AI27" s="9">
        <f t="shared" ca="1" si="23"/>
        <v>24.147815755575223</v>
      </c>
      <c r="AJ27" s="9">
        <f t="shared" ca="1" si="23"/>
        <v>24.561102410613298</v>
      </c>
      <c r="AK27" s="9">
        <f t="shared" ca="1" si="23"/>
        <v>31.176131389321043</v>
      </c>
      <c r="AL27" s="9">
        <f t="shared" ca="1" si="23"/>
        <v>31.779430786035263</v>
      </c>
      <c r="AM27" s="9">
        <f t="shared" ca="1" si="23"/>
        <v>32.388469891368814</v>
      </c>
      <c r="AN27" s="9">
        <f t="shared" ca="1" si="23"/>
        <v>33.003294560839848</v>
      </c>
      <c r="AO27" s="9">
        <f t="shared" ca="1" si="23"/>
        <v>33.623950988244573</v>
      </c>
      <c r="AP27" s="9">
        <f ca="1">SUM(AP22:AP24)-SUM(AP25:AP26)</f>
        <v>16.250485708044387</v>
      </c>
      <c r="AQ27" s="9">
        <f t="shared" ref="AQ27:BR27" ca="1" si="24">SUM(AQ22:AQ24)-SUM(AQ25:AQ26)</f>
        <v>35.934662155205586</v>
      </c>
      <c r="AR27" s="9">
        <f t="shared" ca="1" si="24"/>
        <v>36.417698324961947</v>
      </c>
      <c r="AS27" s="9">
        <f t="shared" ca="1" si="24"/>
        <v>36.903997721264489</v>
      </c>
      <c r="AT27" s="9">
        <f t="shared" ca="1" si="24"/>
        <v>37.393582170435877</v>
      </c>
      <c r="AU27" s="9">
        <f t="shared" ca="1" si="24"/>
        <v>37.209564704287466</v>
      </c>
      <c r="AV27" s="9">
        <f t="shared" ca="1" si="24"/>
        <v>37.705785318297927</v>
      </c>
      <c r="AW27" s="9">
        <f t="shared" ca="1" si="24"/>
        <v>38.205357336736682</v>
      </c>
      <c r="AX27" s="9">
        <f t="shared" ca="1" si="24"/>
        <v>110.70830317085513</v>
      </c>
      <c r="AY27" s="9">
        <f t="shared" ca="1" si="24"/>
        <v>39.21464538055308</v>
      </c>
      <c r="AZ27" s="9">
        <f t="shared" ca="1" si="24"/>
        <v>39.724406675358281</v>
      </c>
      <c r="BA27" s="9">
        <f t="shared" ca="1" si="24"/>
        <v>40.237609915411923</v>
      </c>
      <c r="BB27" s="9">
        <f t="shared" ca="1" si="24"/>
        <v>40.754278112460902</v>
      </c>
      <c r="BC27" s="9">
        <f t="shared" ca="1" si="24"/>
        <v>41.274434430856374</v>
      </c>
      <c r="BD27" s="9">
        <f t="shared" ca="1" si="24"/>
        <v>41.798102188558723</v>
      </c>
      <c r="BE27" s="9">
        <f t="shared" ca="1" si="24"/>
        <v>42.325304858149607</v>
      </c>
      <c r="BF27" s="9">
        <f t="shared" ca="1" si="24"/>
        <v>42.856066067850158</v>
      </c>
      <c r="BG27" s="9">
        <f t="shared" ca="1" si="24"/>
        <v>42.698108518701417</v>
      </c>
      <c r="BH27" s="9">
        <f t="shared" ca="1" si="24"/>
        <v>43.236058320974585</v>
      </c>
      <c r="BI27" s="9">
        <f t="shared" ca="1" si="24"/>
        <v>43.777638492141776</v>
      </c>
      <c r="BJ27" s="9">
        <f t="shared" ca="1" si="24"/>
        <v>44.322873293299807</v>
      </c>
      <c r="BK27" s="9">
        <f t="shared" ca="1" si="24"/>
        <v>44.871787146377812</v>
      </c>
      <c r="BL27" s="9">
        <f t="shared" ca="1" si="24"/>
        <v>285.42440463519603</v>
      </c>
      <c r="BM27" s="9">
        <f t="shared" ca="1" si="24"/>
        <v>45.98075050653204</v>
      </c>
      <c r="BN27" s="9">
        <f t="shared" ca="1" si="24"/>
        <v>46.540849671193655</v>
      </c>
      <c r="BO27" s="9">
        <f t="shared" ca="1" si="24"/>
        <v>47.104727205098733</v>
      </c>
      <c r="BP27" s="9">
        <f t="shared" ca="1" si="24"/>
        <v>47.672408350362467</v>
      </c>
      <c r="BQ27" s="9">
        <f t="shared" ca="1" si="24"/>
        <v>48.243918516391361</v>
      </c>
      <c r="BR27" s="9">
        <f t="shared" ca="1" si="24"/>
        <v>48.819283280984493</v>
      </c>
    </row>
    <row r="28" spans="1:73" s="12" customFormat="1" x14ac:dyDescent="0.25">
      <c r="A28" s="254"/>
      <c r="B28" s="254"/>
      <c r="C28" s="107" t="s">
        <v>67</v>
      </c>
      <c r="D28" s="108"/>
      <c r="E28" s="109">
        <f ca="1">E27/E6</f>
        <v>6.6514824019953844E-2</v>
      </c>
      <c r="F28" s="109">
        <f ca="1">F27/F6</f>
        <v>6.4155823926292696E-2</v>
      </c>
      <c r="G28" s="109">
        <f ca="1">G27/G6</f>
        <v>8.3574931380452883E-2</v>
      </c>
      <c r="H28" s="109">
        <f ca="1">H27/H6</f>
        <v>0.11464733695615525</v>
      </c>
      <c r="I28" s="109">
        <f ca="1">I27/I6</f>
        <v>0.15207021983820232</v>
      </c>
      <c r="J28" s="110"/>
      <c r="K28" s="109">
        <f t="shared" ref="K28:AP28" ca="1" si="25">K27/K6</f>
        <v>7.5553814805387573E-2</v>
      </c>
      <c r="L28" s="109">
        <f t="shared" ca="1" si="25"/>
        <v>6.8102779886960021E-2</v>
      </c>
      <c r="M28" s="109">
        <f t="shared" ca="1" si="25"/>
        <v>6.8585320586919352E-2</v>
      </c>
      <c r="N28" s="109">
        <f t="shared" ca="1" si="25"/>
        <v>6.9596493912599672E-2</v>
      </c>
      <c r="O28" s="109">
        <f t="shared" ca="1" si="25"/>
        <v>7.0704625242636834E-2</v>
      </c>
      <c r="P28" s="109">
        <f t="shared" ca="1" si="25"/>
        <v>7.1811416128219493E-2</v>
      </c>
      <c r="Q28" s="109">
        <f t="shared" ca="1" si="25"/>
        <v>7.3074901716874752E-2</v>
      </c>
      <c r="R28" s="109">
        <f t="shared" ca="1" si="25"/>
        <v>7.4178729830500292E-2</v>
      </c>
      <c r="S28" s="109">
        <f t="shared" ca="1" si="25"/>
        <v>5.6875440967425715E-2</v>
      </c>
      <c r="T28" s="109">
        <f t="shared" ca="1" si="25"/>
        <v>5.5742757856909665E-2</v>
      </c>
      <c r="U28" s="109">
        <f t="shared" ca="1" si="25"/>
        <v>5.7012845690123638E-2</v>
      </c>
      <c r="V28" s="111">
        <f t="shared" ca="1" si="25"/>
        <v>5.8280477641581271E-2</v>
      </c>
      <c r="W28" s="109">
        <f t="shared" ca="1" si="25"/>
        <v>5.7608697560983226E-2</v>
      </c>
      <c r="X28" s="109">
        <f t="shared" ca="1" si="25"/>
        <v>5.8874983367701965E-2</v>
      </c>
      <c r="Y28" s="109">
        <f t="shared" ca="1" si="25"/>
        <v>5.9983659078899833E-2</v>
      </c>
      <c r="Z28" s="109">
        <f t="shared" ca="1" si="25"/>
        <v>6.0797223828167789E-2</v>
      </c>
      <c r="AA28" s="109">
        <f t="shared" ca="1" si="25"/>
        <v>6.2057335198986201E-2</v>
      </c>
      <c r="AB28" s="109">
        <f t="shared" ca="1" si="25"/>
        <v>6.3315037579010927E-2</v>
      </c>
      <c r="AC28" s="109">
        <f t="shared" ca="1" si="25"/>
        <v>6.4570340039557625E-2</v>
      </c>
      <c r="AD28" s="109">
        <f t="shared" ca="1" si="25"/>
        <v>6.5823251605368116E-2</v>
      </c>
      <c r="AE28" s="109">
        <f t="shared" ca="1" si="25"/>
        <v>6.7073781254880782E-2</v>
      </c>
      <c r="AF28" s="109">
        <f t="shared" ca="1" si="25"/>
        <v>6.8321937920499926E-2</v>
      </c>
      <c r="AG28" s="109">
        <f t="shared" ca="1" si="25"/>
        <v>6.9567730488862528E-2</v>
      </c>
      <c r="AH28" s="111">
        <f t="shared" ca="1" si="25"/>
        <v>7.0811167801104608E-2</v>
      </c>
      <c r="AI28" s="109">
        <f t="shared" ca="1" si="25"/>
        <v>6.7087867863273698E-2</v>
      </c>
      <c r="AJ28" s="109">
        <f t="shared" ca="1" si="25"/>
        <v>6.7814752945955126E-2</v>
      </c>
      <c r="AK28" s="109">
        <f t="shared" ca="1" si="25"/>
        <v>8.5547779810581745E-2</v>
      </c>
      <c r="AL28" s="109">
        <f t="shared" ca="1" si="25"/>
        <v>8.6664817310152617E-2</v>
      </c>
      <c r="AM28" s="109">
        <f t="shared" ca="1" si="25"/>
        <v>8.7780355430932808E-2</v>
      </c>
      <c r="AN28" s="109">
        <f t="shared" ca="1" si="25"/>
        <v>8.8894397567299638E-2</v>
      </c>
      <c r="AO28" s="109">
        <f t="shared" ca="1" si="25"/>
        <v>9.0006947102222443E-2</v>
      </c>
      <c r="AP28" s="109">
        <f t="shared" ca="1" si="25"/>
        <v>4.3231850483518609E-2</v>
      </c>
      <c r="AQ28" s="109">
        <f t="shared" ref="AQ28:BR28" ca="1" si="26">AQ27/AQ6</f>
        <v>9.5008232192633754E-2</v>
      </c>
      <c r="AR28" s="109">
        <f t="shared" ca="1" si="26"/>
        <v>9.5690837819336544E-2</v>
      </c>
      <c r="AS28" s="109">
        <f t="shared" ca="1" si="26"/>
        <v>9.6369913622875003E-2</v>
      </c>
      <c r="AT28" s="111">
        <f t="shared" ca="1" si="26"/>
        <v>9.7045481199070041E-2</v>
      </c>
      <c r="AU28" s="109">
        <f t="shared" ca="1" si="26"/>
        <v>9.597166473127916E-2</v>
      </c>
      <c r="AV28" s="109">
        <f t="shared" ca="1" si="26"/>
        <v>9.6651059926878474E-2</v>
      </c>
      <c r="AW28" s="109">
        <f t="shared" ca="1" si="26"/>
        <v>9.732694432757491E-2</v>
      </c>
      <c r="AX28" s="109">
        <f t="shared" ca="1" si="26"/>
        <v>0.28028458210300933</v>
      </c>
      <c r="AY28" s="109">
        <f t="shared" ca="1" si="26"/>
        <v>9.866826652595459E-2</v>
      </c>
      <c r="AZ28" s="109">
        <f t="shared" ca="1" si="26"/>
        <v>9.9333746883906018E-2</v>
      </c>
      <c r="BA28" s="109">
        <f t="shared" ca="1" si="26"/>
        <v>9.9995801569122911E-2</v>
      </c>
      <c r="BB28" s="109">
        <f t="shared" ca="1" si="26"/>
        <v>0.10065445153482305</v>
      </c>
      <c r="BC28" s="109">
        <f t="shared" ca="1" si="26"/>
        <v>0.10130971760490876</v>
      </c>
      <c r="BD28" s="109">
        <f t="shared" ca="1" si="26"/>
        <v>0.10196162047476497</v>
      </c>
      <c r="BE28" s="109">
        <f t="shared" ca="1" si="26"/>
        <v>0.10261018071205333</v>
      </c>
      <c r="BF28" s="111">
        <f t="shared" ca="1" si="26"/>
        <v>0.10325541875750044</v>
      </c>
      <c r="BG28" s="109">
        <f t="shared" ca="1" si="26"/>
        <v>0.10223965563031899</v>
      </c>
      <c r="BH28" s="109">
        <f t="shared" ca="1" si="26"/>
        <v>0.1028885453622308</v>
      </c>
      <c r="BI28" s="109">
        <f t="shared" ca="1" si="26"/>
        <v>0.10353411027443434</v>
      </c>
      <c r="BJ28" s="109">
        <f t="shared" ca="1" si="26"/>
        <v>0.10417637069790257</v>
      </c>
      <c r="BK28" s="109">
        <f t="shared" ca="1" si="26"/>
        <v>0.10481534683813484</v>
      </c>
      <c r="BL28" s="109">
        <f t="shared" ca="1" si="26"/>
        <v>0.66260209486488875</v>
      </c>
      <c r="BM28" s="109">
        <f t="shared" ca="1" si="26"/>
        <v>0.1060835264681632</v>
      </c>
      <c r="BN28" s="109">
        <f t="shared" ca="1" si="26"/>
        <v>0.10671276974853819</v>
      </c>
      <c r="BO28" s="109">
        <f t="shared" ca="1" si="26"/>
        <v>0.10733880832836006</v>
      </c>
      <c r="BP28" s="109">
        <f t="shared" ca="1" si="26"/>
        <v>0.10796166179728534</v>
      </c>
      <c r="BQ28" s="109">
        <f t="shared" ca="1" si="26"/>
        <v>0.10858134962407384</v>
      </c>
      <c r="BR28" s="111">
        <f t="shared" ca="1" si="26"/>
        <v>0.10919789115733494</v>
      </c>
    </row>
    <row r="29" spans="1:73" s="8" customFormat="1" x14ac:dyDescent="0.25">
      <c r="A29" s="251"/>
      <c r="B29" s="251"/>
      <c r="C29" s="187" t="s">
        <v>68</v>
      </c>
      <c r="E29" s="182">
        <f ca="1">SUM(K29:V29)</f>
        <v>13.369811237015748</v>
      </c>
      <c r="F29" s="182">
        <f ca="1">SUM(W29:AH29)</f>
        <v>49.871115860231725</v>
      </c>
      <c r="G29" s="182">
        <f ca="1">SUM(AI29:AT29)</f>
        <v>0</v>
      </c>
      <c r="H29" s="182">
        <f ca="1">SUM(AU29:BF29)</f>
        <v>0</v>
      </c>
      <c r="I29" s="182">
        <f ca="1">SUM(BG29:BR29)</f>
        <v>0</v>
      </c>
      <c r="J29" s="7"/>
      <c r="K29" s="182">
        <f ca="1">IFERROR(IF(SUM(K27:OFFSET(K27,0,MAX(-K3+1,-11)))&lt;0,0,SUM(K27:OFFSET(K27,0,MAX(-K3+1,-11)))*VLOOKUP(K3,Inputs!$C$8:$H$23,6,FALSE)),0)</f>
        <v>0</v>
      </c>
      <c r="L29" s="182">
        <f ca="1">IFERROR(IF(SUM(L27:OFFSET(L27,0,MAX(-L3+1,-11)))&lt;0,0,SUM(L27:OFFSET(L27,0,MAX(-L3+1,-11)))*VLOOKUP(L3,Inputs!$C$8:$H$23,6,FALSE)),0)</f>
        <v>0</v>
      </c>
      <c r="M29" s="182">
        <f ca="1">IFERROR(IF(SUM(M27:OFFSET(M27,0,MAX(-M3+1,-11)))&lt;0,0,SUM(M27:OFFSET(M27,0,MAX(-M3+1,-11)))*VLOOKUP(M3,Inputs!$C$8:$H$23,6,FALSE)),0)</f>
        <v>0</v>
      </c>
      <c r="N29" s="182">
        <f ca="1">IFERROR(IF(SUM(N27:OFFSET(N27,0,MAX(-N3+1,-11)))&lt;0,0,SUM(N27:OFFSET(N27,0,MAX(-N3+1,-11)))*VLOOKUP(N3,Inputs!$C$8:$H$23,6,FALSE)),0)</f>
        <v>0</v>
      </c>
      <c r="O29" s="182">
        <f ca="1">IFERROR(IF(SUM(O27:OFFSET(O27,0,MAX(-O3+1,-11)))&lt;0,0,SUM(O27:OFFSET(O27,0,MAX(-O3+1,-11)))*VLOOKUP(O3,Inputs!$C$8:$H$23,6,FALSE)),0)</f>
        <v>0</v>
      </c>
      <c r="P29" s="182">
        <f ca="1">IFERROR(IF(SUM(P27:OFFSET(P27,0,MAX(-P3+1,-11)))&lt;0,0,SUM(P27:OFFSET(P27,0,MAX(-P3+1,-11)))*VLOOKUP(P3,Inputs!$C$8:$H$23,6,FALSE)),0)</f>
        <v>13.369811237015748</v>
      </c>
      <c r="Q29" s="182">
        <f ca="1">IFERROR(IF(SUM(Q27:OFFSET(Q27,0,MAX(-Q3+1,-11)))&lt;0,0,SUM(Q27:OFFSET(Q27,0,MAX(-Q3+1,-11)))*VLOOKUP(Q3,Inputs!$C$8:$H$23,6,FALSE)),0)</f>
        <v>0</v>
      </c>
      <c r="R29" s="182">
        <f ca="1">IFERROR(IF(SUM(R27:OFFSET(R27,0,MAX(-R3+1,-11)))&lt;0,0,SUM(R27:OFFSET(R27,0,MAX(-R3+1,-11)))*VLOOKUP(R3,Inputs!$C$8:$H$23,6,FALSE)),0)</f>
        <v>0</v>
      </c>
      <c r="S29" s="182">
        <f ca="1">IFERROR(IF(SUM(S27:OFFSET(S27,0,MAX(-S3+1,-11)))&lt;0,0,SUM(S27:OFFSET(S27,0,MAX(-S3+1,-11)))*VLOOKUP(S3,Inputs!$C$8:$H$23,6,FALSE)),0)</f>
        <v>0</v>
      </c>
      <c r="T29" s="182">
        <f ca="1">IFERROR(IF(SUM(T27:OFFSET(T27,0,MAX(-T3+1,-11)))&lt;0,0,SUM(T27:OFFSET(T27,0,MAX(-T3+1,-11)))*VLOOKUP(T3,Inputs!$C$8:$H$23,6,FALSE)),0)</f>
        <v>0</v>
      </c>
      <c r="U29" s="182">
        <f ca="1">IFERROR(IF(SUM(U27:OFFSET(U27,0,MAX(-U3+1,-11)))&lt;0,0,SUM(U27:OFFSET(U27,0,MAX(-U3+1,-11)))*VLOOKUP(U3,Inputs!$C$8:$H$23,6,FALSE)),0)</f>
        <v>0</v>
      </c>
      <c r="V29" s="183">
        <f ca="1">IFERROR(IF(SUM(V27:OFFSET(V27,0,MAX(-V3+1,-11)))&lt;0,0,SUM(V27:OFFSET(V27,0,MAX(-V3+1,-11)))*VLOOKUP(V3,Inputs!$C$8:$H$23,6,FALSE)),0)</f>
        <v>0</v>
      </c>
      <c r="W29" s="182">
        <f ca="1">IFERROR(IF(SUM(W27:OFFSET(W27,0,MAX(-W3+1,-11)))&lt;0,0,SUM(W27:OFFSET(W27,0,MAX(-W3+1,-11)))*VLOOKUP(W3,Inputs!$C$8:$H$23,6,FALSE)),0)</f>
        <v>0</v>
      </c>
      <c r="X29" s="182">
        <f ca="1">IFERROR(IF(SUM(X27:OFFSET(X27,0,MAX(-X3+1,-11)))&lt;0,0,SUM(X27:OFFSET(X27,0,MAX(-X3+1,-11)))*VLOOKUP(X3,Inputs!$C$8:$H$23,6,FALSE)),0)</f>
        <v>0</v>
      </c>
      <c r="Y29" s="182">
        <f ca="1">IFERROR(IF(SUM(Y27:OFFSET(Y27,0,MAX(-Y3+1,-11)))&lt;0,0,SUM(Y27:OFFSET(Y27,0,MAX(-Y3+1,-11)))*VLOOKUP(Y3,Inputs!$C$8:$H$23,6,FALSE)),0)</f>
        <v>49.871115860231725</v>
      </c>
      <c r="Z29" s="182">
        <f ca="1">IFERROR(IF(SUM(Z27:OFFSET(Z27,0,MAX(-Z3+1,-11)))&lt;0,0,SUM(Z27:OFFSET(Z27,0,MAX(-Z3+1,-11)))*VLOOKUP(Z3,Inputs!$C$8:$H$23,6,FALSE)),0)</f>
        <v>0</v>
      </c>
      <c r="AA29" s="182">
        <f ca="1">IFERROR(IF(SUM(AA27:OFFSET(AA27,0,MAX(-AA3+1,-11)))&lt;0,0,SUM(AA27:OFFSET(AA27,0,MAX(-AA3+1,-11)))*VLOOKUP(AA3,Inputs!$C$8:$H$23,6,FALSE)),0)</f>
        <v>0</v>
      </c>
      <c r="AB29" s="182">
        <f ca="1">IFERROR(IF(SUM(AB27:OFFSET(AB27,0,MAX(-AB3+1,-11)))&lt;0,0,SUM(AB27:OFFSET(AB27,0,MAX(-AB3+1,-11)))*VLOOKUP(AB3,Inputs!$C$8:$H$23,6,FALSE)),0)</f>
        <v>0</v>
      </c>
      <c r="AC29" s="182">
        <f ca="1">IFERROR(IF(SUM(AC27:OFFSET(AC27,0,MAX(-AC3+1,-11)))&lt;0,0,SUM(AC27:OFFSET(AC27,0,MAX(-AC3+1,-11)))*VLOOKUP(AC3,Inputs!$C$8:$H$23,6,FALSE)),0)</f>
        <v>0</v>
      </c>
      <c r="AD29" s="182">
        <f ca="1">IFERROR(IF(SUM(AD27:OFFSET(AD27,0,MAX(-AD3+1,-11)))&lt;0,0,SUM(AD27:OFFSET(AD27,0,MAX(-AD3+1,-11)))*VLOOKUP(AD3,Inputs!$C$8:$H$23,6,FALSE)),0)</f>
        <v>0</v>
      </c>
      <c r="AE29" s="182">
        <f ca="1">IFERROR(IF(SUM(AE27:OFFSET(AE27,0,MAX(-AE3+1,-11)))&lt;0,0,SUM(AE27:OFFSET(AE27,0,MAX(-AE3+1,-11)))*VLOOKUP(AE3,Inputs!$C$8:$H$23,6,FALSE)),0)</f>
        <v>0</v>
      </c>
      <c r="AF29" s="182">
        <f ca="1">IFERROR(IF(SUM(AF27:OFFSET(AF27,0,MAX(-AF3+1,-11)))&lt;0,0,SUM(AF27:OFFSET(AF27,0,MAX(-AF3+1,-11)))*VLOOKUP(AF3,Inputs!$C$8:$H$23,6,FALSE)),0)</f>
        <v>0</v>
      </c>
      <c r="AG29" s="182">
        <f ca="1">IFERROR(IF(SUM(AG27:OFFSET(AG27,0,MAX(-AG3+1,-11)))&lt;0,0,SUM(AG27:OFFSET(AG27,0,MAX(-AG3+1,-11)))*VLOOKUP(AG3,Inputs!$C$8:$H$23,6,FALSE)),0)</f>
        <v>0</v>
      </c>
      <c r="AH29" s="183">
        <f ca="1">IFERROR(IF(SUM(AH27:OFFSET(AH27,0,MAX(-AH3+1,-11)))&lt;0,0,SUM(AH27:OFFSET(AH27,0,MAX(-AH3+1,-11)))*VLOOKUP(AH3,Inputs!$C$8:$H$23,6,FALSE)),0)</f>
        <v>0</v>
      </c>
      <c r="AI29" s="182">
        <f ca="1">IFERROR(IF(SUM(AI27:OFFSET(AI27,0,MAX(-AI3+1,-11)))&lt;0,0,SUM(AI27:OFFSET(AI27,0,MAX(-AI3+1,-11)))*VLOOKUP(AI3,Inputs!$C$8:$H$23,6,FALSE)),0)</f>
        <v>0</v>
      </c>
      <c r="AJ29" s="182">
        <f ca="1">IFERROR(IF(SUM(AJ27:OFFSET(AJ27,0,MAX(-AJ3+1,-11)))&lt;0,0,SUM(AJ27:OFFSET(AJ27,0,MAX(-AJ3+1,-11)))*VLOOKUP(AJ3,Inputs!$C$8:$H$23,6,FALSE)),0)</f>
        <v>0</v>
      </c>
      <c r="AK29" s="182">
        <f ca="1">IFERROR(IF(SUM(AK27:OFFSET(AK27,0,MAX(-AK3+1,-11)))&lt;0,0,SUM(AK27:OFFSET(AK27,0,MAX(-AK3+1,-11)))*VLOOKUP(AK3,Inputs!$C$8:$H$23,6,FALSE)),0)</f>
        <v>0</v>
      </c>
      <c r="AL29" s="182">
        <f ca="1">IFERROR(IF(SUM(AL27:OFFSET(AL27,0,MAX(-AL3+1,-11)))&lt;0,0,SUM(AL27:OFFSET(AL27,0,MAX(-AL3+1,-11)))*VLOOKUP(AL3,Inputs!$C$8:$H$23,6,FALSE)),0)</f>
        <v>0</v>
      </c>
      <c r="AM29" s="182">
        <f ca="1">IFERROR(IF(SUM(AM27:OFFSET(AM27,0,MAX(-AM3+1,-11)))&lt;0,0,SUM(AM27:OFFSET(AM27,0,MAX(-AM3+1,-11)))*VLOOKUP(AM3,Inputs!$C$8:$H$23,6,FALSE)),0)</f>
        <v>0</v>
      </c>
      <c r="AN29" s="182">
        <f ca="1">IFERROR(IF(SUM(AN27:OFFSET(AN27,0,MAX(-AN3+1,-11)))&lt;0,0,SUM(AN27:OFFSET(AN27,0,MAX(-AN3+1,-11)))*VLOOKUP(AN3,Inputs!$C$8:$H$23,6,FALSE)),0)</f>
        <v>0</v>
      </c>
      <c r="AO29" s="182">
        <f ca="1">IFERROR(IF(SUM(AO27:OFFSET(AO27,0,MAX(-AO3+1,-11)))&lt;0,0,SUM(AO27:OFFSET(AO27,0,MAX(-AO3+1,-11)))*VLOOKUP(AO3,Inputs!$C$8:$H$23,6,FALSE)),0)</f>
        <v>0</v>
      </c>
      <c r="AP29" s="182">
        <f ca="1">IFERROR(IF(SUM(AP27:OFFSET(AP27,0,MAX(-AP3+1,-11)))&lt;0,0,SUM(AP27:OFFSET(AP27,0,MAX(-AP3+1,-11)))*VLOOKUP(AP3,Inputs!$C$8:$H$23,6,FALSE)),0)</f>
        <v>0</v>
      </c>
      <c r="AQ29" s="182">
        <f ca="1">IFERROR(IF(SUM(AQ27:OFFSET(AQ27,0,MAX(-AQ3+1,-11)))&lt;0,0,SUM(AQ27:OFFSET(AQ27,0,MAX(-AQ3+1,-11)))*VLOOKUP(AQ3,Inputs!$C$8:$H$23,6,FALSE)),0)</f>
        <v>0</v>
      </c>
      <c r="AR29" s="182">
        <f ca="1">IFERROR(IF(SUM(AR27:OFFSET(AR27,0,MAX(-AR3+1,-11)))&lt;0,0,SUM(AR27:OFFSET(AR27,0,MAX(-AR3+1,-11)))*VLOOKUP(AR3,Inputs!$C$8:$H$23,6,FALSE)),0)</f>
        <v>0</v>
      </c>
      <c r="AS29" s="182">
        <f ca="1">IFERROR(IF(SUM(AS27:OFFSET(AS27,0,MAX(-AS3+1,-11)))&lt;0,0,SUM(AS27:OFFSET(AS27,0,MAX(-AS3+1,-11)))*VLOOKUP(AS3,Inputs!$C$8:$H$23,6,FALSE)),0)</f>
        <v>0</v>
      </c>
      <c r="AT29" s="183">
        <f ca="1">IFERROR(IF(SUM(AT27:OFFSET(AT27,0,MAX(-AT3+1,-11)))&lt;0,0,SUM(AT27:OFFSET(AT27,0,MAX(-AT3+1,-11)))*VLOOKUP(AT3,Inputs!$C$8:$H$23,6,FALSE)),0)</f>
        <v>0</v>
      </c>
      <c r="AU29" s="182">
        <f ca="1">IFERROR(IF(SUM(AU27:OFFSET(AU27,0,MAX(-AU3+1,-11)))&lt;0,0,SUM(AU27:OFFSET(AU27,0,MAX(-AU3+1,-11)))*VLOOKUP(AU3,Inputs!$C$8:$H$23,6,FALSE)),0)</f>
        <v>0</v>
      </c>
      <c r="AV29" s="182">
        <f ca="1">IFERROR(IF(SUM(AV27:OFFSET(AV27,0,MAX(-AV3+1,-11)))&lt;0,0,SUM(AV27:OFFSET(AV27,0,MAX(-AV3+1,-11)))*VLOOKUP(AV3,Inputs!$C$8:$H$23,6,FALSE)),0)</f>
        <v>0</v>
      </c>
      <c r="AW29" s="182">
        <f ca="1">IFERROR(IF(SUM(AW27:OFFSET(AW27,0,MAX(-AW3+1,-11)))&lt;0,0,SUM(AW27:OFFSET(AW27,0,MAX(-AW3+1,-11)))*VLOOKUP(AW3,Inputs!$C$8:$H$23,6,FALSE)),0)</f>
        <v>0</v>
      </c>
      <c r="AX29" s="182">
        <f ca="1">IFERROR(IF(SUM(AX27:OFFSET(AX27,0,MAX(-AX3+1,-11)))&lt;0,0,SUM(AX27:OFFSET(AX27,0,MAX(-AX3+1,-11)))*VLOOKUP(AX3,Inputs!$C$8:$H$23,6,FALSE)),0)</f>
        <v>0</v>
      </c>
      <c r="AY29" s="182">
        <f ca="1">IFERROR(IF(SUM(AY27:OFFSET(AY27,0,MAX(-AY3+1,-11)))&lt;0,0,SUM(AY27:OFFSET(AY27,0,MAX(-AY3+1,-11)))*VLOOKUP(AY3,Inputs!$C$8:$H$23,6,FALSE)),0)</f>
        <v>0</v>
      </c>
      <c r="AZ29" s="182">
        <f ca="1">IFERROR(IF(SUM(AZ27:OFFSET(AZ27,0,MAX(-AZ3+1,-11)))&lt;0,0,SUM(AZ27:OFFSET(AZ27,0,MAX(-AZ3+1,-11)))*VLOOKUP(AZ3,Inputs!$C$8:$H$23,6,FALSE)),0)</f>
        <v>0</v>
      </c>
      <c r="BA29" s="182">
        <f ca="1">IFERROR(IF(SUM(BA27:OFFSET(BA27,0,MAX(-BA3+1,-11)))&lt;0,0,SUM(BA27:OFFSET(BA27,0,MAX(-BA3+1,-11)))*VLOOKUP(BA3,Inputs!$C$8:$H$23,6,FALSE)),0)</f>
        <v>0</v>
      </c>
      <c r="BB29" s="182">
        <f ca="1">IFERROR(IF(SUM(BB27:OFFSET(BB27,0,MAX(-BB3+1,-11)))&lt;0,0,SUM(BB27:OFFSET(BB27,0,MAX(-BB3+1,-11)))*VLOOKUP(BB3,Inputs!$C$8:$H$23,6,FALSE)),0)</f>
        <v>0</v>
      </c>
      <c r="BC29" s="182">
        <f ca="1">IFERROR(IF(SUM(BC27:OFFSET(BC27,0,MAX(-BC3+1,-11)))&lt;0,0,SUM(BC27:OFFSET(BC27,0,MAX(-BC3+1,-11)))*VLOOKUP(BC3,Inputs!$C$8:$H$23,6,FALSE)),0)</f>
        <v>0</v>
      </c>
      <c r="BD29" s="182">
        <f ca="1">IFERROR(IF(SUM(BD27:OFFSET(BD27,0,MAX(-BD3+1,-11)))&lt;0,0,SUM(BD27:OFFSET(BD27,0,MAX(-BD3+1,-11)))*VLOOKUP(BD3,Inputs!$C$8:$H$23,6,FALSE)),0)</f>
        <v>0</v>
      </c>
      <c r="BE29" s="182">
        <f ca="1">IFERROR(IF(SUM(BE27:OFFSET(BE27,0,MAX(-BE3+1,-11)))&lt;0,0,SUM(BE27:OFFSET(BE27,0,MAX(-BE3+1,-11)))*VLOOKUP(BE3,Inputs!$C$8:$H$23,6,FALSE)),0)</f>
        <v>0</v>
      </c>
      <c r="BF29" s="183">
        <f ca="1">IFERROR(IF(SUM(BF27:OFFSET(BF27,0,MAX(-BF3+1,-11)))&lt;0,0,SUM(BF27:OFFSET(BF27,0,MAX(-BF3+1,-11)))*VLOOKUP(BF3,Inputs!$C$8:$H$23,6,FALSE)),0)</f>
        <v>0</v>
      </c>
      <c r="BG29" s="182">
        <f ca="1">IFERROR(IF(SUM(BG27:OFFSET(BG27,0,MAX(-BG3+1,-11)))&lt;0,0,SUM(BG27:OFFSET(BG27,0,MAX(-BG3+1,-11)))*VLOOKUP(BG3,Inputs!$C$8:$H$23,6,FALSE)),0)</f>
        <v>0</v>
      </c>
      <c r="BH29" s="182">
        <f ca="1">IFERROR(IF(SUM(BH27:OFFSET(BH27,0,MAX(-BH3+1,-11)))&lt;0,0,SUM(BH27:OFFSET(BH27,0,MAX(-BH3+1,-11)))*VLOOKUP(BH3,Inputs!$C$8:$H$23,6,FALSE)),0)</f>
        <v>0</v>
      </c>
      <c r="BI29" s="182">
        <f ca="1">IFERROR(IF(SUM(BI27:OFFSET(BI27,0,MAX(-BI3+1,-11)))&lt;0,0,SUM(BI27:OFFSET(BI27,0,MAX(-BI3+1,-11)))*VLOOKUP(BI3,Inputs!$C$8:$H$23,6,FALSE)),0)</f>
        <v>0</v>
      </c>
      <c r="BJ29" s="182">
        <f ca="1">IFERROR(IF(SUM(BJ27:OFFSET(BJ27,0,MAX(-BJ3+1,-11)))&lt;0,0,SUM(BJ27:OFFSET(BJ27,0,MAX(-BJ3+1,-11)))*VLOOKUP(BJ3,Inputs!$C$8:$H$23,6,FALSE)),0)</f>
        <v>0</v>
      </c>
      <c r="BK29" s="182">
        <f ca="1">IFERROR(IF(SUM(BK27:OFFSET(BK27,0,MAX(-BK3+1,-11)))&lt;0,0,SUM(BK27:OFFSET(BK27,0,MAX(-BK3+1,-11)))*VLOOKUP(BK3,Inputs!$C$8:$H$23,6,FALSE)),0)</f>
        <v>0</v>
      </c>
      <c r="BL29" s="182">
        <f ca="1">IFERROR(IF(SUM(BL27:OFFSET(BL27,0,MAX(-BL3+1,-11)))&lt;0,0,SUM(BL27:OFFSET(BL27,0,MAX(-BL3+1,-11)))*VLOOKUP(BL3,Inputs!$C$8:$H$23,6,FALSE)),0)</f>
        <v>0</v>
      </c>
      <c r="BM29" s="182">
        <f ca="1">IFERROR(IF(SUM(BM27:OFFSET(BM27,0,MAX(-BM3+1,-11)))&lt;0,0,SUM(BM27:OFFSET(BM27,0,MAX(-BM3+1,-11)))*VLOOKUP(BM3,Inputs!$C$8:$H$23,6,FALSE)),0)</f>
        <v>0</v>
      </c>
      <c r="BN29" s="182">
        <f ca="1">IFERROR(IF(SUM(BN27:OFFSET(BN27,0,MAX(-BN3+1,-11)))&lt;0,0,SUM(BN27:OFFSET(BN27,0,MAX(-BN3+1,-11)))*VLOOKUP(BN3,Inputs!$C$8:$H$23,6,FALSE)),0)</f>
        <v>0</v>
      </c>
      <c r="BO29" s="182">
        <f ca="1">IFERROR(IF(SUM(BO27:OFFSET(BO27,0,MAX(-BO3+1,-11)))&lt;0,0,SUM(BO27:OFFSET(BO27,0,MAX(-BO3+1,-11)))*VLOOKUP(BO3,Inputs!$C$8:$H$23,6,FALSE)),0)</f>
        <v>0</v>
      </c>
      <c r="BP29" s="182">
        <f ca="1">IFERROR(IF(SUM(BP27:OFFSET(BP27,0,MAX(-BP3+1,-11)))&lt;0,0,SUM(BP27:OFFSET(BP27,0,MAX(-BP3+1,-11)))*VLOOKUP(BP3,Inputs!$C$8:$H$23,6,FALSE)),0)</f>
        <v>0</v>
      </c>
      <c r="BQ29" s="182">
        <f ca="1">IFERROR(IF(SUM(BQ27:OFFSET(BQ27,0,MAX(-BQ3+1,-11)))&lt;0,0,SUM(BQ27:OFFSET(BQ27,0,MAX(-BQ3+1,-11)))*VLOOKUP(BQ3,Inputs!$C$8:$H$23,6,FALSE)),0)</f>
        <v>0</v>
      </c>
      <c r="BR29" s="183">
        <f ca="1">IFERROR(IF(SUM(BR27:OFFSET(BR27,0,MAX(-BR3+1,-11)))&lt;0,0,SUM(BR27:OFFSET(BR27,0,MAX(-BR3+1,-11)))*VLOOKUP(BR3,Inputs!$C$8:$H$23,6,FALSE)),0)</f>
        <v>0</v>
      </c>
      <c r="BT29" s="10"/>
      <c r="BU29" s="10"/>
    </row>
    <row r="30" spans="1:73" s="104" customFormat="1" x14ac:dyDescent="0.25">
      <c r="A30" s="252"/>
      <c r="B30" s="252"/>
      <c r="C30" s="9" t="s">
        <v>69</v>
      </c>
      <c r="E30" s="104">
        <f ca="1">V30</f>
        <v>242.88460794206856</v>
      </c>
      <c r="F30" s="104">
        <f ca="1">AH30</f>
        <v>459.24944410650403</v>
      </c>
      <c r="G30" s="104">
        <f ca="1">AT30</f>
        <v>832.83006596841437</v>
      </c>
      <c r="H30" s="104">
        <f ca="1">BF30</f>
        <v>1384.8439241277906</v>
      </c>
      <c r="I30" s="104">
        <f ca="1">BR30</f>
        <v>2173.5367320650444</v>
      </c>
      <c r="K30" s="104">
        <f ca="1">K27-K29</f>
        <v>23.438772647850222</v>
      </c>
      <c r="L30" s="104">
        <f t="shared" ref="L30:AQ30" ca="1" si="27">L27-L29+K30</f>
        <v>44.697297102110099</v>
      </c>
      <c r="M30" s="104">
        <f t="shared" ca="1" si="27"/>
        <v>66.23945765730042</v>
      </c>
      <c r="N30" s="104">
        <f t="shared" ca="1" si="27"/>
        <v>88.235029387875755</v>
      </c>
      <c r="O30" s="104">
        <f t="shared" ca="1" si="27"/>
        <v>110.71964804925219</v>
      </c>
      <c r="P30" s="104">
        <f t="shared" ca="1" si="27"/>
        <v>120.32830113314172</v>
      </c>
      <c r="Q30" s="104">
        <f t="shared" ca="1" si="27"/>
        <v>143.85633072797503</v>
      </c>
      <c r="R30" s="104">
        <f t="shared" ca="1" si="27"/>
        <v>167.88814276651632</v>
      </c>
      <c r="S30" s="104">
        <f t="shared" ca="1" si="27"/>
        <v>186.42865424737471</v>
      </c>
      <c r="T30" s="104">
        <f t="shared" ca="1" si="27"/>
        <v>204.71282185381691</v>
      </c>
      <c r="U30" s="104">
        <f t="shared" ca="1" si="27"/>
        <v>223.52977349809362</v>
      </c>
      <c r="V30" s="104">
        <f t="shared" ca="1" si="27"/>
        <v>242.88460794206856</v>
      </c>
      <c r="W30" s="104">
        <f t="shared" ca="1" si="27"/>
        <v>262.13520586341787</v>
      </c>
      <c r="X30" s="104">
        <f t="shared" ca="1" si="27"/>
        <v>281.93117518533614</v>
      </c>
      <c r="Y30" s="104">
        <f t="shared" ca="1" si="27"/>
        <v>252.35410986121161</v>
      </c>
      <c r="Z30" s="104">
        <f t="shared" ca="1" si="27"/>
        <v>273.05120230774594</v>
      </c>
      <c r="AA30" s="104">
        <f t="shared" ca="1" si="27"/>
        <v>294.3085228624027</v>
      </c>
      <c r="AB30" s="104">
        <f t="shared" ca="1" si="27"/>
        <v>316.13140344162747</v>
      </c>
      <c r="AC30" s="104">
        <f t="shared" ca="1" si="27"/>
        <v>338.52521857724707</v>
      </c>
      <c r="AD30" s="104">
        <f t="shared" ca="1" si="27"/>
        <v>361.49538573097408</v>
      </c>
      <c r="AE30" s="104">
        <f t="shared" ca="1" si="27"/>
        <v>385.0473656111314</v>
      </c>
      <c r="AF30" s="104">
        <f t="shared" ca="1" si="27"/>
        <v>409.18666249161248</v>
      </c>
      <c r="AG30" s="104">
        <f t="shared" ca="1" si="27"/>
        <v>433.91882453309211</v>
      </c>
      <c r="AH30" s="104">
        <f t="shared" ca="1" si="27"/>
        <v>459.24944410650403</v>
      </c>
      <c r="AI30" s="104">
        <f t="shared" ca="1" si="27"/>
        <v>483.39725986207924</v>
      </c>
      <c r="AJ30" s="104">
        <f t="shared" ca="1" si="27"/>
        <v>507.95836227269251</v>
      </c>
      <c r="AK30" s="104">
        <f t="shared" ca="1" si="27"/>
        <v>539.1344936620136</v>
      </c>
      <c r="AL30" s="104">
        <f t="shared" ca="1" si="27"/>
        <v>570.91392444804887</v>
      </c>
      <c r="AM30" s="104">
        <f t="shared" ca="1" si="27"/>
        <v>603.30239433941767</v>
      </c>
      <c r="AN30" s="104">
        <f t="shared" ca="1" si="27"/>
        <v>636.30568890025756</v>
      </c>
      <c r="AO30" s="104">
        <f t="shared" ca="1" si="27"/>
        <v>669.92963988850215</v>
      </c>
      <c r="AP30" s="104">
        <f t="shared" ca="1" si="27"/>
        <v>686.18012559654653</v>
      </c>
      <c r="AQ30" s="104">
        <f t="shared" ca="1" si="27"/>
        <v>722.11478775175215</v>
      </c>
      <c r="AR30" s="104">
        <f t="shared" ref="AR30:BR30" ca="1" si="28">AR27-AR29+AQ30</f>
        <v>758.53248607671412</v>
      </c>
      <c r="AS30" s="104">
        <f t="shared" ca="1" si="28"/>
        <v>795.43648379797855</v>
      </c>
      <c r="AT30" s="104">
        <f t="shared" ca="1" si="28"/>
        <v>832.83006596841437</v>
      </c>
      <c r="AU30" s="104">
        <f t="shared" ca="1" si="28"/>
        <v>870.03963067270183</v>
      </c>
      <c r="AV30" s="104">
        <f t="shared" ca="1" si="28"/>
        <v>907.74541599099973</v>
      </c>
      <c r="AW30" s="104">
        <f t="shared" ca="1" si="28"/>
        <v>945.95077332773644</v>
      </c>
      <c r="AX30" s="104">
        <f t="shared" ca="1" si="28"/>
        <v>1056.6590764985915</v>
      </c>
      <c r="AY30" s="104">
        <f t="shared" ca="1" si="28"/>
        <v>1095.8737218791446</v>
      </c>
      <c r="AZ30" s="104">
        <f t="shared" ca="1" si="28"/>
        <v>1135.5981285545029</v>
      </c>
      <c r="BA30" s="104">
        <f t="shared" ca="1" si="28"/>
        <v>1175.8357384699148</v>
      </c>
      <c r="BB30" s="104">
        <f t="shared" ca="1" si="28"/>
        <v>1216.5900165823757</v>
      </c>
      <c r="BC30" s="104">
        <f t="shared" ca="1" si="28"/>
        <v>1257.8644510132322</v>
      </c>
      <c r="BD30" s="104">
        <f t="shared" ca="1" si="28"/>
        <v>1299.6625532017908</v>
      </c>
      <c r="BE30" s="104">
        <f t="shared" ca="1" si="28"/>
        <v>1341.9878580599404</v>
      </c>
      <c r="BF30" s="104">
        <f t="shared" ca="1" si="28"/>
        <v>1384.8439241277906</v>
      </c>
      <c r="BG30" s="104">
        <f t="shared" ca="1" si="28"/>
        <v>1427.5420326464921</v>
      </c>
      <c r="BH30" s="104">
        <f t="shared" ca="1" si="28"/>
        <v>1470.7780909674666</v>
      </c>
      <c r="BI30" s="104">
        <f t="shared" ca="1" si="28"/>
        <v>1514.5557294596083</v>
      </c>
      <c r="BJ30" s="104">
        <f t="shared" ca="1" si="28"/>
        <v>1558.8786027529081</v>
      </c>
      <c r="BK30" s="104">
        <f t="shared" ca="1" si="28"/>
        <v>1603.7503898992859</v>
      </c>
      <c r="BL30" s="104">
        <f t="shared" ca="1" si="28"/>
        <v>1889.1747945344819</v>
      </c>
      <c r="BM30" s="104">
        <f t="shared" ca="1" si="28"/>
        <v>1935.155545041014</v>
      </c>
      <c r="BN30" s="104">
        <f t="shared" ca="1" si="28"/>
        <v>1981.6963947122076</v>
      </c>
      <c r="BO30" s="104">
        <f t="shared" ca="1" si="28"/>
        <v>2028.8011219173063</v>
      </c>
      <c r="BP30" s="104">
        <f t="shared" ca="1" si="28"/>
        <v>2076.4735302676686</v>
      </c>
      <c r="BQ30" s="104">
        <f t="shared" ca="1" si="28"/>
        <v>2124.7174487840598</v>
      </c>
      <c r="BR30" s="104">
        <f t="shared" ca="1" si="28"/>
        <v>2173.5367320650444</v>
      </c>
    </row>
    <row r="32" spans="1:73" s="8" customFormat="1" x14ac:dyDescent="0.25">
      <c r="A32" s="248"/>
      <c r="B32" s="248"/>
      <c r="E32" s="6"/>
      <c r="F32" s="6"/>
      <c r="G32" s="6"/>
      <c r="H32" s="6"/>
      <c r="J32" s="7"/>
      <c r="U32" s="7"/>
      <c r="V32" s="6"/>
      <c r="AG32" s="7"/>
      <c r="AH32" s="6"/>
      <c r="AS32" s="7"/>
      <c r="AT32" s="6"/>
      <c r="BE32" s="7"/>
      <c r="BF32" s="6"/>
      <c r="BQ32" s="7"/>
      <c r="BR32" s="6"/>
    </row>
    <row r="33" spans="1:5" s="8" customFormat="1" x14ac:dyDescent="0.25">
      <c r="A33" s="248"/>
      <c r="B33" s="248"/>
    </row>
    <row r="35" spans="1:5" s="51" customFormat="1" x14ac:dyDescent="0.25">
      <c r="A35" s="255"/>
      <c r="B35" s="255"/>
    </row>
    <row r="36" spans="1:5" s="51" customFormat="1" x14ac:dyDescent="0.25">
      <c r="A36" s="255"/>
      <c r="B36" s="255"/>
    </row>
    <row r="37" spans="1:5" s="51" customFormat="1" x14ac:dyDescent="0.25">
      <c r="A37" s="255"/>
      <c r="B37" s="255"/>
    </row>
    <row r="42" spans="1:5" x14ac:dyDescent="0.25">
      <c r="E42" s="52"/>
    </row>
  </sheetData>
  <sheetProtection algorithmName="SHA-512" hashValue="pI0QshpCeRsja0+Z/oVEXQVvgkxeAGjc/DA4HzSxCUtDCNzTjQA7GVNzaWmIJqz8P0aaH4s0zyKhDG+q0ZiRww==" saltValue="7CcDGBsXy5mjNri766NvLw==" spinCount="100000" sheet="1" objects="1" scenarios="1" selectLockedCells="1" selectUnlockedCells="1"/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Income Statement, Year &amp;P of &amp;N&amp;R&amp;10Updated &amp;D</oddFooter>
  </headerFooter>
  <colBreaks count="4" manualBreakCount="4">
    <brk id="22" min="5" max="28" man="1"/>
    <brk id="34" min="5" max="28" man="1"/>
    <brk id="46" min="5" max="28" man="1"/>
    <brk id="58" min="5" max="28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037E8-EE16-43CB-BCA2-3A846D96667E}">
  <sheetPr>
    <tabColor theme="8" tint="0.59999389629810485"/>
  </sheetPr>
  <dimension ref="A1:BW37"/>
  <sheetViews>
    <sheetView showGridLines="0" showRowColHeaders="0" showZeros="0" zoomScaleNormal="100" zoomScaleSheetLayoutView="85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J23" sqref="A1:XFD1048576"/>
    </sheetView>
  </sheetViews>
  <sheetFormatPr defaultColWidth="9.109375" defaultRowHeight="12.6" x14ac:dyDescent="0.25"/>
  <cols>
    <col min="1" max="1" width="3.44140625" style="246" bestFit="1" customWidth="1"/>
    <col min="2" max="2" width="1.5546875" style="246" customWidth="1"/>
    <col min="3" max="3" width="20" style="10" customWidth="1"/>
    <col min="4" max="4" width="1.109375" style="10" customWidth="1"/>
    <col min="5" max="5" width="8.88671875" style="10" customWidth="1"/>
    <col min="6" max="9" width="8.88671875" style="10" customWidth="1" collapsed="1"/>
    <col min="10" max="10" width="2.21875" style="10" customWidth="1"/>
    <col min="11" max="70" width="8.88671875" style="10" customWidth="1"/>
    <col min="71" max="71" width="9.109375" style="10" collapsed="1"/>
    <col min="72" max="16384" width="9.109375" style="10"/>
  </cols>
  <sheetData>
    <row r="1" spans="1:75" s="161" customFormat="1" ht="4.2" customHeight="1" x14ac:dyDescent="0.2"/>
    <row r="2" spans="1:75" s="344" customFormat="1" ht="11.4" x14ac:dyDescent="0.25">
      <c r="A2" s="349" t="s">
        <v>279</v>
      </c>
      <c r="B2" s="343"/>
    </row>
    <row r="3" spans="1:75" s="35" customFormat="1" ht="24" customHeight="1" x14ac:dyDescent="0.4">
      <c r="A3" s="251"/>
      <c r="B3" s="251"/>
      <c r="C3" s="92" t="s">
        <v>286</v>
      </c>
      <c r="D3" s="93"/>
      <c r="E3" s="103">
        <v>1</v>
      </c>
      <c r="F3" s="103">
        <v>2</v>
      </c>
      <c r="G3" s="103">
        <v>3</v>
      </c>
      <c r="H3" s="103">
        <v>4</v>
      </c>
      <c r="I3" s="103">
        <v>5</v>
      </c>
      <c r="J3" s="33"/>
      <c r="K3" s="98">
        <v>1</v>
      </c>
      <c r="L3" s="98">
        <v>2</v>
      </c>
      <c r="M3" s="98">
        <v>3</v>
      </c>
      <c r="N3" s="98">
        <v>4</v>
      </c>
      <c r="O3" s="98">
        <v>5</v>
      </c>
      <c r="P3" s="98">
        <v>6</v>
      </c>
      <c r="Q3" s="98">
        <v>7</v>
      </c>
      <c r="R3" s="98">
        <v>8</v>
      </c>
      <c r="S3" s="98">
        <v>9</v>
      </c>
      <c r="T3" s="98">
        <v>10</v>
      </c>
      <c r="U3" s="98">
        <v>11</v>
      </c>
      <c r="V3" s="99">
        <v>12</v>
      </c>
      <c r="W3" s="98">
        <v>13</v>
      </c>
      <c r="X3" s="98">
        <v>14</v>
      </c>
      <c r="Y3" s="98">
        <v>15</v>
      </c>
      <c r="Z3" s="98">
        <v>16</v>
      </c>
      <c r="AA3" s="98">
        <v>17</v>
      </c>
      <c r="AB3" s="98">
        <v>18</v>
      </c>
      <c r="AC3" s="98">
        <v>19</v>
      </c>
      <c r="AD3" s="98">
        <v>20</v>
      </c>
      <c r="AE3" s="98">
        <v>21</v>
      </c>
      <c r="AF3" s="98">
        <v>22</v>
      </c>
      <c r="AG3" s="98">
        <v>23</v>
      </c>
      <c r="AH3" s="99">
        <v>24</v>
      </c>
      <c r="AI3" s="98">
        <v>25</v>
      </c>
      <c r="AJ3" s="98">
        <v>26</v>
      </c>
      <c r="AK3" s="98">
        <v>27</v>
      </c>
      <c r="AL3" s="98">
        <v>28</v>
      </c>
      <c r="AM3" s="98">
        <v>29</v>
      </c>
      <c r="AN3" s="98">
        <v>30</v>
      </c>
      <c r="AO3" s="98">
        <v>31</v>
      </c>
      <c r="AP3" s="98">
        <v>32</v>
      </c>
      <c r="AQ3" s="98">
        <v>33</v>
      </c>
      <c r="AR3" s="98">
        <v>34</v>
      </c>
      <c r="AS3" s="98">
        <v>35</v>
      </c>
      <c r="AT3" s="99">
        <v>36</v>
      </c>
      <c r="AU3" s="98">
        <v>37</v>
      </c>
      <c r="AV3" s="98">
        <v>38</v>
      </c>
      <c r="AW3" s="98">
        <v>39</v>
      </c>
      <c r="AX3" s="98">
        <v>40</v>
      </c>
      <c r="AY3" s="98">
        <v>41</v>
      </c>
      <c r="AZ3" s="98">
        <v>42</v>
      </c>
      <c r="BA3" s="98">
        <v>43</v>
      </c>
      <c r="BB3" s="98">
        <v>44</v>
      </c>
      <c r="BC3" s="98">
        <v>45</v>
      </c>
      <c r="BD3" s="98">
        <v>46</v>
      </c>
      <c r="BE3" s="98">
        <v>47</v>
      </c>
      <c r="BF3" s="99">
        <v>48</v>
      </c>
      <c r="BG3" s="98">
        <v>49</v>
      </c>
      <c r="BH3" s="98">
        <v>50</v>
      </c>
      <c r="BI3" s="98">
        <v>51</v>
      </c>
      <c r="BJ3" s="98">
        <v>52</v>
      </c>
      <c r="BK3" s="98">
        <v>53</v>
      </c>
      <c r="BL3" s="98">
        <v>54</v>
      </c>
      <c r="BM3" s="98">
        <v>55</v>
      </c>
      <c r="BN3" s="98">
        <v>56</v>
      </c>
      <c r="BO3" s="98">
        <v>57</v>
      </c>
      <c r="BP3" s="98">
        <v>58</v>
      </c>
      <c r="BQ3" s="98">
        <v>59</v>
      </c>
      <c r="BR3" s="99">
        <v>60</v>
      </c>
      <c r="BS3" s="32"/>
      <c r="BT3" s="32"/>
      <c r="BU3" s="33"/>
      <c r="BV3" s="32"/>
      <c r="BW3" s="34"/>
    </row>
    <row r="4" spans="1:75" s="8" customFormat="1" ht="6" customHeight="1" x14ac:dyDescent="0.25">
      <c r="A4" s="248"/>
      <c r="B4" s="248"/>
      <c r="E4" s="6"/>
      <c r="F4" s="6"/>
      <c r="G4" s="6"/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59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59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59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59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59"/>
      <c r="BS4" s="10"/>
      <c r="BU4" s="6"/>
    </row>
    <row r="5" spans="1:75" s="8" customFormat="1" x14ac:dyDescent="0.25">
      <c r="A5" s="248"/>
      <c r="B5" s="248"/>
      <c r="C5" s="203" t="s">
        <v>30</v>
      </c>
      <c r="E5" s="189">
        <f t="shared" ref="E5" ca="1" si="0">V5</f>
        <v>200</v>
      </c>
      <c r="F5" s="189">
        <f ca="1">AH5</f>
        <v>200</v>
      </c>
      <c r="G5" s="189">
        <f ca="1">AT5</f>
        <v>370.3949579566904</v>
      </c>
      <c r="H5" s="189">
        <f ca="1">BF5</f>
        <v>906.56275131227312</v>
      </c>
      <c r="I5" s="189">
        <f ca="1">BR5</f>
        <v>2078.0852558573092</v>
      </c>
      <c r="J5" s="154"/>
      <c r="K5" s="10">
        <f ca="1">Credit!K45</f>
        <v>200.00000000000006</v>
      </c>
      <c r="L5" s="105">
        <f ca="1">Credit!L45</f>
        <v>200</v>
      </c>
      <c r="M5" s="105">
        <f ca="1">Credit!M45</f>
        <v>200</v>
      </c>
      <c r="N5" s="105">
        <f ca="1">Credit!N45</f>
        <v>200</v>
      </c>
      <c r="O5" s="105">
        <f ca="1">Credit!O45</f>
        <v>200</v>
      </c>
      <c r="P5" s="105">
        <f ca="1">Credit!P45</f>
        <v>200</v>
      </c>
      <c r="Q5" s="105">
        <f ca="1">Credit!Q45</f>
        <v>200</v>
      </c>
      <c r="R5" s="105">
        <f ca="1">Credit!R45</f>
        <v>200</v>
      </c>
      <c r="S5" s="105">
        <f ca="1">Credit!S45</f>
        <v>200</v>
      </c>
      <c r="T5" s="105">
        <f ca="1">Credit!T45</f>
        <v>200</v>
      </c>
      <c r="U5" s="105">
        <f ca="1">Credit!U45</f>
        <v>200</v>
      </c>
      <c r="V5" s="189">
        <f ca="1">Credit!V45</f>
        <v>200</v>
      </c>
      <c r="W5" s="10">
        <f ca="1">Credit!W45</f>
        <v>200</v>
      </c>
      <c r="X5" s="105">
        <f ca="1">Credit!X45</f>
        <v>200</v>
      </c>
      <c r="Y5" s="105">
        <f ca="1">Credit!Y45</f>
        <v>200</v>
      </c>
      <c r="Z5" s="105">
        <f ca="1">Credit!Z45</f>
        <v>200</v>
      </c>
      <c r="AA5" s="105">
        <f ca="1">Credit!AA45</f>
        <v>200</v>
      </c>
      <c r="AB5" s="105">
        <f ca="1">Credit!AB45</f>
        <v>200</v>
      </c>
      <c r="AC5" s="105">
        <f ca="1">Credit!AC45</f>
        <v>200</v>
      </c>
      <c r="AD5" s="105">
        <f ca="1">Credit!AD45</f>
        <v>200</v>
      </c>
      <c r="AE5" s="105">
        <f ca="1">Credit!AE45</f>
        <v>200</v>
      </c>
      <c r="AF5" s="105">
        <f ca="1">Credit!AF45</f>
        <v>200</v>
      </c>
      <c r="AG5" s="105">
        <f ca="1">Credit!AG45</f>
        <v>200</v>
      </c>
      <c r="AH5" s="189">
        <f ca="1">Credit!AH45</f>
        <v>200</v>
      </c>
      <c r="AI5" s="10">
        <f ca="1">Credit!AI45</f>
        <v>200</v>
      </c>
      <c r="AJ5" s="105">
        <f ca="1">Credit!AJ45</f>
        <v>200</v>
      </c>
      <c r="AK5" s="105">
        <f ca="1">Credit!AK45</f>
        <v>200</v>
      </c>
      <c r="AL5" s="105">
        <f ca="1">Credit!AL45</f>
        <v>200</v>
      </c>
      <c r="AM5" s="105">
        <f ca="1">Credit!AM45</f>
        <v>200</v>
      </c>
      <c r="AN5" s="105">
        <f ca="1">Credit!AN45</f>
        <v>200</v>
      </c>
      <c r="AO5" s="105">
        <f ca="1">Credit!AO45</f>
        <v>200</v>
      </c>
      <c r="AP5" s="105">
        <f ca="1">Credit!AP45</f>
        <v>228.75050115749644</v>
      </c>
      <c r="AQ5" s="105">
        <f ca="1">Credit!AQ45</f>
        <v>263.4463292380305</v>
      </c>
      <c r="AR5" s="105">
        <f ca="1">Credit!AR45</f>
        <v>298.61687259842745</v>
      </c>
      <c r="AS5" s="105">
        <f ca="1">Credit!AS45</f>
        <v>334.26533907308283</v>
      </c>
      <c r="AT5" s="189">
        <f ca="1">Credit!AT45</f>
        <v>370.3949579566904</v>
      </c>
      <c r="AU5" s="10">
        <f ca="1">Credit!AU45</f>
        <v>406.3320712073276</v>
      </c>
      <c r="AV5" s="105">
        <f ca="1">Credit!AV45</f>
        <v>442.75686040770307</v>
      </c>
      <c r="AW5" s="105">
        <f ca="1">Credit!AW45</f>
        <v>479.67262009151267</v>
      </c>
      <c r="AX5" s="105">
        <f ca="1">Credit!AX45</f>
        <v>589.08266682797012</v>
      </c>
      <c r="AY5" s="105">
        <f ca="1">Credit!AY45</f>
        <v>626.99033936798878</v>
      </c>
      <c r="AZ5" s="105">
        <f ca="1">Credit!AZ45</f>
        <v>665.39899879132599</v>
      </c>
      <c r="BA5" s="105">
        <f ca="1">Credit!BA45</f>
        <v>704.31202865469754</v>
      </c>
      <c r="BB5" s="105">
        <f ca="1">Credit!BB45</f>
        <v>743.73283514086734</v>
      </c>
      <c r="BC5" s="105">
        <f ca="1">Credit!BC45</f>
        <v>783.66484720871983</v>
      </c>
      <c r="BD5" s="105">
        <f ca="1">Credit!BD45</f>
        <v>824.11151674432085</v>
      </c>
      <c r="BE5" s="105">
        <f ca="1">Credit!BE45</f>
        <v>865.07631871297281</v>
      </c>
      <c r="BF5" s="189">
        <f ca="1">Credit!BF45</f>
        <v>906.56275131227312</v>
      </c>
      <c r="BG5" s="10">
        <f ca="1">Credit!BG45</f>
        <v>947.88203504233434</v>
      </c>
      <c r="BH5" s="105">
        <f ca="1">Credit!BH45</f>
        <v>989.73001611239897</v>
      </c>
      <c r="BI5" s="105">
        <f ca="1">Credit!BI45</f>
        <v>1032.1102633454072</v>
      </c>
      <c r="BJ5" s="105">
        <f ca="1">Credit!BJ45</f>
        <v>1075.0263694189719</v>
      </c>
      <c r="BK5" s="105">
        <f ca="1">Credit!BK45</f>
        <v>1118.4819510235425</v>
      </c>
      <c r="BL5" s="105">
        <f ca="1">Credit!BL45</f>
        <v>1802.4806490216129</v>
      </c>
      <c r="BM5" s="105">
        <f ca="1">Credit!BM45</f>
        <v>1847.0261286079744</v>
      </c>
      <c r="BN5" s="105">
        <f ca="1">Credit!BN45</f>
        <v>1892.1220794710275</v>
      </c>
      <c r="BO5" s="105">
        <f ca="1">Credit!BO45</f>
        <v>1937.7722159551536</v>
      </c>
      <c r="BP5" s="105">
        <f ca="1">Credit!BP45</f>
        <v>1983.9802772241562</v>
      </c>
      <c r="BQ5" s="105">
        <f ca="1">Credit!BQ45</f>
        <v>2030.7500274257795</v>
      </c>
      <c r="BR5" s="189">
        <f ca="1">Credit!BR45</f>
        <v>2078.0852558573092</v>
      </c>
    </row>
    <row r="6" spans="1:75" s="8" customFormat="1" x14ac:dyDescent="0.25">
      <c r="A6" s="248"/>
      <c r="B6" s="251"/>
      <c r="C6" s="203" t="s">
        <v>44</v>
      </c>
      <c r="E6" s="189">
        <f t="shared" ref="E6:E18" ca="1" si="1">V6</f>
        <v>480.41506865778877</v>
      </c>
      <c r="F6" s="189">
        <f t="shared" ref="F6:F18" ca="1" si="2">AH6</f>
        <v>517.48089232655684</v>
      </c>
      <c r="G6" s="189">
        <f t="shared" ref="G6:G18" ca="1" si="3">AT6</f>
        <v>557.40648325467089</v>
      </c>
      <c r="H6" s="189">
        <f t="shared" ref="H6:H18" ca="1" si="4">BF6</f>
        <v>600.41248320772957</v>
      </c>
      <c r="I6" s="189">
        <f t="shared" ref="I6:I18" ca="1" si="5">BR6</f>
        <v>646.73655729075381</v>
      </c>
      <c r="J6" s="154"/>
      <c r="K6" s="10">
        <f ca="1">Credit!K19</f>
        <v>294.71488730003762</v>
      </c>
      <c r="L6" s="105">
        <f ca="1">Credit!L19</f>
        <v>436.14766049118646</v>
      </c>
      <c r="M6" s="105">
        <f ca="1">Credit!M19</f>
        <v>454.36863866728856</v>
      </c>
      <c r="N6" s="105">
        <f ca="1">Credit!N19</f>
        <v>457.19150903095459</v>
      </c>
      <c r="O6" s="105">
        <f ca="1">Credit!O19</f>
        <v>460.03191713030913</v>
      </c>
      <c r="P6" s="105">
        <f ca="1">Credit!P19</f>
        <v>462.88997192259552</v>
      </c>
      <c r="Q6" s="105">
        <f ca="1">Credit!Q19</f>
        <v>465.76578304197903</v>
      </c>
      <c r="R6" s="105">
        <f ca="1">Credit!R19</f>
        <v>468.65946080375278</v>
      </c>
      <c r="S6" s="105">
        <f ca="1">Credit!S19</f>
        <v>471.57111620856898</v>
      </c>
      <c r="T6" s="105">
        <f ca="1">Credit!T19</f>
        <v>474.50086094669746</v>
      </c>
      <c r="U6" s="105">
        <f ca="1">Credit!U19</f>
        <v>477.44880740230946</v>
      </c>
      <c r="V6" s="189">
        <f ca="1">Credit!V19</f>
        <v>480.41506865778877</v>
      </c>
      <c r="W6" s="10">
        <f ca="1">Credit!W19</f>
        <v>483.39975849807001</v>
      </c>
      <c r="X6" s="105">
        <f ca="1">Credit!X19</f>
        <v>486.40299141500299</v>
      </c>
      <c r="Y6" s="105">
        <f ca="1">Credit!Y19</f>
        <v>489.42488261174418</v>
      </c>
      <c r="Z6" s="105">
        <f ca="1">Credit!Z19</f>
        <v>492.46554800717678</v>
      </c>
      <c r="AA6" s="105">
        <f ca="1">Credit!AA19</f>
        <v>495.52510424035677</v>
      </c>
      <c r="AB6" s="105">
        <f ca="1">Credit!AB19</f>
        <v>498.60366867498749</v>
      </c>
      <c r="AC6" s="105">
        <f ca="1">Credit!AC19</f>
        <v>501.70135940392106</v>
      </c>
      <c r="AD6" s="105">
        <f ca="1">Credit!AD19</f>
        <v>504.81829525368897</v>
      </c>
      <c r="AE6" s="105">
        <f ca="1">Credit!AE19</f>
        <v>507.95459578905997</v>
      </c>
      <c r="AF6" s="105">
        <f ca="1">Credit!AF19</f>
        <v>511.11038131762706</v>
      </c>
      <c r="AG6" s="105">
        <f ca="1">Credit!AG19</f>
        <v>514.28577289442137</v>
      </c>
      <c r="AH6" s="189">
        <f ca="1">Credit!AH19</f>
        <v>517.48089232655684</v>
      </c>
      <c r="AI6" s="10">
        <f ca="1">Credit!AI19</f>
        <v>520.69586217790209</v>
      </c>
      <c r="AJ6" s="105">
        <f ca="1">Credit!AJ19</f>
        <v>523.93080577378225</v>
      </c>
      <c r="AK6" s="105">
        <f ca="1">Credit!AK19</f>
        <v>527.18584720570971</v>
      </c>
      <c r="AL6" s="105">
        <f ca="1">Credit!AL19</f>
        <v>530.46111133614386</v>
      </c>
      <c r="AM6" s="105">
        <f ca="1">Credit!AM19</f>
        <v>533.75672380328126</v>
      </c>
      <c r="AN6" s="105">
        <f ca="1">Credit!AN19</f>
        <v>537.0728110258749</v>
      </c>
      <c r="AO6" s="105">
        <f ca="1">Credit!AO19</f>
        <v>540.40950020808305</v>
      </c>
      <c r="AP6" s="105">
        <f ca="1">Credit!AP19</f>
        <v>543.76691934434962</v>
      </c>
      <c r="AQ6" s="105">
        <f ca="1">Credit!AQ19</f>
        <v>547.14519722431396</v>
      </c>
      <c r="AR6" s="105">
        <f ca="1">Credit!AR19</f>
        <v>550.54446343775021</v>
      </c>
      <c r="AS6" s="105">
        <f ca="1">Credit!AS19</f>
        <v>553.96484837953938</v>
      </c>
      <c r="AT6" s="189">
        <f ca="1">Credit!AT19</f>
        <v>557.40648325467089</v>
      </c>
      <c r="AU6" s="10">
        <f ca="1">Credit!AU19</f>
        <v>560.8695000832754</v>
      </c>
      <c r="AV6" s="105">
        <f ca="1">Credit!AV19</f>
        <v>564.35403170568929</v>
      </c>
      <c r="AW6" s="105">
        <f ca="1">Credit!AW19</f>
        <v>567.86021178755004</v>
      </c>
      <c r="AX6" s="105">
        <f ca="1">Credit!AX19</f>
        <v>571.38817482492425</v>
      </c>
      <c r="AY6" s="105">
        <f ca="1">Credit!AY19</f>
        <v>574.93805614946609</v>
      </c>
      <c r="AZ6" s="105">
        <f ca="1">Credit!AZ19</f>
        <v>578.50999193360929</v>
      </c>
      <c r="BA6" s="105">
        <f ca="1">Credit!BA19</f>
        <v>582.10411919578996</v>
      </c>
      <c r="BB6" s="105">
        <f ca="1">Credit!BB19</f>
        <v>585.72057580570345</v>
      </c>
      <c r="BC6" s="105">
        <f ca="1">Credit!BC19</f>
        <v>589.35950048959239</v>
      </c>
      <c r="BD6" s="105">
        <f ca="1">Credit!BD19</f>
        <v>593.02103283556789</v>
      </c>
      <c r="BE6" s="105">
        <f ca="1">Credit!BE19</f>
        <v>596.70531329896494</v>
      </c>
      <c r="BF6" s="189">
        <f ca="1">Credit!BF19</f>
        <v>600.41248320772957</v>
      </c>
      <c r="BG6" s="10">
        <f ca="1">Credit!BG19</f>
        <v>604.14268476784059</v>
      </c>
      <c r="BH6" s="105">
        <f ca="1">Credit!BH19</f>
        <v>607.89606106876442</v>
      </c>
      <c r="BI6" s="105">
        <f ca="1">Credit!BI19</f>
        <v>611.67275608894374</v>
      </c>
      <c r="BJ6" s="105">
        <f ca="1">Credit!BJ19</f>
        <v>615.47291470132052</v>
      </c>
      <c r="BK6" s="105">
        <f ca="1">Credit!BK19</f>
        <v>619.29668267889383</v>
      </c>
      <c r="BL6" s="105">
        <f ca="1">Credit!BL19</f>
        <v>623.14420670031086</v>
      </c>
      <c r="BM6" s="105">
        <f ca="1">Credit!BM19</f>
        <v>627.01563435549417</v>
      </c>
      <c r="BN6" s="105">
        <f ca="1">Credit!BN19</f>
        <v>630.9111141513024</v>
      </c>
      <c r="BO6" s="105">
        <f ca="1">Credit!BO19</f>
        <v>634.83079551722813</v>
      </c>
      <c r="BP6" s="105">
        <f ca="1">Credit!BP19</f>
        <v>638.77482881112883</v>
      </c>
      <c r="BQ6" s="105">
        <f ca="1">Credit!BQ19</f>
        <v>642.74336532499512</v>
      </c>
      <c r="BR6" s="189">
        <f ca="1">Credit!BR19</f>
        <v>646.73655729075381</v>
      </c>
    </row>
    <row r="7" spans="1:75" s="8" customFormat="1" x14ac:dyDescent="0.25">
      <c r="A7" s="248"/>
      <c r="B7" s="248"/>
      <c r="C7" s="204" t="s">
        <v>70</v>
      </c>
      <c r="E7" s="190">
        <f t="shared" ca="1" si="1"/>
        <v>48.164535157342435</v>
      </c>
      <c r="F7" s="190">
        <f t="shared" ca="1" si="2"/>
        <v>51.700337489371314</v>
      </c>
      <c r="G7" s="190">
        <f t="shared" ca="1" si="3"/>
        <v>55.495706286442051</v>
      </c>
      <c r="H7" s="190">
        <f t="shared" ca="1" si="4"/>
        <v>59.569696558831836</v>
      </c>
      <c r="I7" s="190">
        <f t="shared" ca="1" si="5"/>
        <v>63.942762162452766</v>
      </c>
      <c r="J7" s="154"/>
      <c r="K7" s="181">
        <f ca="1">Credit!K30</f>
        <v>29.8419893042411</v>
      </c>
      <c r="L7" s="181">
        <f ca="1">Credit!L30</f>
        <v>44.154360032796667</v>
      </c>
      <c r="M7" s="181">
        <f ca="1">Credit!M30</f>
        <v>45.672298617821205</v>
      </c>
      <c r="N7" s="181">
        <f ca="1">Credit!N30</f>
        <v>45.942719960232004</v>
      </c>
      <c r="O7" s="181">
        <f ca="1">Credit!O30</f>
        <v>46.214742441728077</v>
      </c>
      <c r="P7" s="181">
        <f ca="1">Credit!P30</f>
        <v>46.488375542501892</v>
      </c>
      <c r="Q7" s="181">
        <f ca="1">Credit!Q30</f>
        <v>46.763628798877207</v>
      </c>
      <c r="R7" s="181">
        <f ca="1">Credit!R30</f>
        <v>47.040511803641465</v>
      </c>
      <c r="S7" s="181">
        <f ca="1">Credit!S30</f>
        <v>47.319034206380103</v>
      </c>
      <c r="T7" s="181">
        <f ca="1">Credit!T30</f>
        <v>47.599205713812829</v>
      </c>
      <c r="U7" s="181">
        <f ca="1">Credit!U30</f>
        <v>47.881036090131893</v>
      </c>
      <c r="V7" s="190">
        <f ca="1">Credit!V30</f>
        <v>48.164535157342435</v>
      </c>
      <c r="W7" s="181">
        <f ca="1">Credit!W30</f>
        <v>48.449712795604754</v>
      </c>
      <c r="X7" s="181">
        <f ca="1">Credit!X30</f>
        <v>48.7365789435786</v>
      </c>
      <c r="Y7" s="181">
        <f ca="1">Credit!Y30</f>
        <v>49.025143598769624</v>
      </c>
      <c r="Z7" s="181">
        <f ca="1">Credit!Z30</f>
        <v>49.315416817877747</v>
      </c>
      <c r="AA7" s="181">
        <f ca="1">Credit!AA30</f>
        <v>49.607408717147628</v>
      </c>
      <c r="AB7" s="181">
        <f ca="1">Credit!AB30</f>
        <v>49.901129472721301</v>
      </c>
      <c r="AC7" s="181">
        <f ca="1">Credit!AC30</f>
        <v>50.196589320992743</v>
      </c>
      <c r="AD7" s="181">
        <f ca="1">Credit!AD30</f>
        <v>50.493798558964627</v>
      </c>
      <c r="AE7" s="181">
        <f ca="1">Credit!AE30</f>
        <v>50.792767544607216</v>
      </c>
      <c r="AF7" s="181">
        <f ca="1">Credit!AF30</f>
        <v>51.093506697219382</v>
      </c>
      <c r="AG7" s="181">
        <f ca="1">Credit!AG30</f>
        <v>51.396026497791595</v>
      </c>
      <c r="AH7" s="190">
        <f ca="1">Credit!AH30</f>
        <v>51.700337489371314</v>
      </c>
      <c r="AI7" s="181">
        <f ca="1">Credit!AI30</f>
        <v>52.006450277430368</v>
      </c>
      <c r="AJ7" s="181">
        <f ca="1">Credit!AJ30</f>
        <v>52.314375530234607</v>
      </c>
      <c r="AK7" s="181">
        <f ca="1">Credit!AK30</f>
        <v>52.624123979215646</v>
      </c>
      <c r="AL7" s="181">
        <f ca="1">Credit!AL30</f>
        <v>52.935706419344889</v>
      </c>
      <c r="AM7" s="181">
        <f ca="1">Credit!AM30</f>
        <v>53.249133709509735</v>
      </c>
      <c r="AN7" s="181">
        <f ca="1">Credit!AN30</f>
        <v>53.564416772892038</v>
      </c>
      <c r="AO7" s="181">
        <f ca="1">Credit!AO30</f>
        <v>53.881566597348773</v>
      </c>
      <c r="AP7" s="181">
        <f ca="1">Credit!AP30</f>
        <v>54.200594235794952</v>
      </c>
      <c r="AQ7" s="181">
        <f ca="1">Credit!AQ30</f>
        <v>54.521510806588878</v>
      </c>
      <c r="AR7" s="181">
        <f ca="1">Credit!AR30</f>
        <v>54.844327493919565</v>
      </c>
      <c r="AS7" s="181">
        <f ca="1">Credit!AS30</f>
        <v>55.16905554819656</v>
      </c>
      <c r="AT7" s="190">
        <f ca="1">Credit!AT30</f>
        <v>55.495706286442051</v>
      </c>
      <c r="AU7" s="181">
        <f ca="1">Credit!AU30</f>
        <v>55.824291092685201</v>
      </c>
      <c r="AV7" s="181">
        <f ca="1">Credit!AV30</f>
        <v>56.154821418358921</v>
      </c>
      <c r="AW7" s="181">
        <f ca="1">Credit!AW30</f>
        <v>56.487308782698975</v>
      </c>
      <c r="AX7" s="181">
        <f ca="1">Credit!AX30</f>
        <v>56.82176477314546</v>
      </c>
      <c r="AY7" s="181">
        <f ca="1">Credit!AY30</f>
        <v>57.158201045746587</v>
      </c>
      <c r="AZ7" s="181">
        <f ca="1">Credit!AZ30</f>
        <v>57.496629325564889</v>
      </c>
      <c r="BA7" s="181">
        <f ca="1">Credit!BA30</f>
        <v>57.837061407085933</v>
      </c>
      <c r="BB7" s="181">
        <f ca="1">Credit!BB30</f>
        <v>58.179509154629294</v>
      </c>
      <c r="BC7" s="181">
        <f ca="1">Credit!BC30</f>
        <v>58.52398450276204</v>
      </c>
      <c r="BD7" s="181">
        <f ca="1">Credit!BD30</f>
        <v>58.870499456714711</v>
      </c>
      <c r="BE7" s="181">
        <f ca="1">Credit!BE30</f>
        <v>59.219066092799622</v>
      </c>
      <c r="BF7" s="190">
        <f ca="1">Credit!BF30</f>
        <v>59.569696558831836</v>
      </c>
      <c r="BG7" s="181">
        <f ca="1">Credit!BG30</f>
        <v>59.922403074552463</v>
      </c>
      <c r="BH7" s="181">
        <f ca="1">Credit!BH30</f>
        <v>60.277197932054534</v>
      </c>
      <c r="BI7" s="181">
        <f ca="1">Credit!BI30</f>
        <v>60.634093496211399</v>
      </c>
      <c r="BJ7" s="181">
        <f ca="1">Credit!BJ30</f>
        <v>60.99310220510764</v>
      </c>
      <c r="BK7" s="181">
        <f ca="1">Credit!BK30</f>
        <v>61.354236570472565</v>
      </c>
      <c r="BL7" s="181">
        <f ca="1">Credit!BL30</f>
        <v>61.717509178116273</v>
      </c>
      <c r="BM7" s="181">
        <f ca="1">Credit!BM30</f>
        <v>62.082932688368196</v>
      </c>
      <c r="BN7" s="181">
        <f ca="1">Credit!BN30</f>
        <v>62.45051983651836</v>
      </c>
      <c r="BO7" s="181">
        <f ca="1">Credit!BO30</f>
        <v>62.820283433261331</v>
      </c>
      <c r="BP7" s="181">
        <f ca="1">Credit!BP30</f>
        <v>63.192236365142477</v>
      </c>
      <c r="BQ7" s="181">
        <f ca="1">Credit!BQ30</f>
        <v>63.566391595007204</v>
      </c>
      <c r="BR7" s="190">
        <f ca="1">Credit!BR30</f>
        <v>63.942762162452766</v>
      </c>
    </row>
    <row r="8" spans="1:75" s="104" customFormat="1" x14ac:dyDescent="0.25">
      <c r="A8" s="251"/>
      <c r="B8" s="251"/>
      <c r="C8" s="368" t="s">
        <v>71</v>
      </c>
      <c r="D8" s="9"/>
      <c r="E8" s="104">
        <f t="shared" ca="1" si="1"/>
        <v>728.57960381513124</v>
      </c>
      <c r="F8" s="104">
        <f t="shared" ca="1" si="2"/>
        <v>769.18122981592819</v>
      </c>
      <c r="G8" s="104">
        <f t="shared" ca="1" si="3"/>
        <v>983.29714749780339</v>
      </c>
      <c r="H8" s="104">
        <f t="shared" ca="1" si="4"/>
        <v>1566.5449310788345</v>
      </c>
      <c r="I8" s="104">
        <f t="shared" ca="1" si="5"/>
        <v>2788.7645753105157</v>
      </c>
      <c r="J8" s="102"/>
      <c r="K8" s="9">
        <f ca="1">SUM(K5:K7)</f>
        <v>524.55687660427873</v>
      </c>
      <c r="L8" s="9">
        <f ca="1">SUM(L5:L7)</f>
        <v>680.30202052398317</v>
      </c>
      <c r="M8" s="9">
        <f t="shared" ref="M8:BR8" ca="1" si="6">SUM(M5:M7)</f>
        <v>700.04093728510975</v>
      </c>
      <c r="N8" s="9">
        <f t="shared" ca="1" si="6"/>
        <v>703.13422899118666</v>
      </c>
      <c r="O8" s="9">
        <f t="shared" ca="1" si="6"/>
        <v>706.24665957203717</v>
      </c>
      <c r="P8" s="9">
        <f ca="1">SUM(P5:P7)</f>
        <v>709.37834746509748</v>
      </c>
      <c r="Q8" s="9">
        <f t="shared" ca="1" si="6"/>
        <v>712.52941184085626</v>
      </c>
      <c r="R8" s="9">
        <f t="shared" ca="1" si="6"/>
        <v>715.69997260739433</v>
      </c>
      <c r="S8" s="9">
        <f t="shared" ca="1" si="6"/>
        <v>718.89015041494918</v>
      </c>
      <c r="T8" s="9">
        <f t="shared" ca="1" si="6"/>
        <v>722.10006666051027</v>
      </c>
      <c r="U8" s="9">
        <f ca="1">SUM(U5:U7)</f>
        <v>725.32984349244146</v>
      </c>
      <c r="V8" s="104">
        <f t="shared" ca="1" si="6"/>
        <v>728.57960381513124</v>
      </c>
      <c r="W8" s="9">
        <f t="shared" ca="1" si="6"/>
        <v>731.84947129367481</v>
      </c>
      <c r="X8" s="9">
        <f t="shared" ca="1" si="6"/>
        <v>735.13957035858164</v>
      </c>
      <c r="Y8" s="9">
        <f t="shared" ca="1" si="6"/>
        <v>738.45002621051378</v>
      </c>
      <c r="Z8" s="9">
        <f t="shared" ca="1" si="6"/>
        <v>741.78096482505453</v>
      </c>
      <c r="AA8" s="9">
        <f t="shared" ca="1" si="6"/>
        <v>745.13251295750445</v>
      </c>
      <c r="AB8" s="9">
        <f t="shared" ca="1" si="6"/>
        <v>748.50479814770881</v>
      </c>
      <c r="AC8" s="9">
        <f t="shared" ca="1" si="6"/>
        <v>751.89794872491382</v>
      </c>
      <c r="AD8" s="9">
        <f t="shared" ca="1" si="6"/>
        <v>755.31209381265364</v>
      </c>
      <c r="AE8" s="9">
        <f t="shared" ca="1" si="6"/>
        <v>758.74736333366718</v>
      </c>
      <c r="AF8" s="9">
        <f t="shared" ca="1" si="6"/>
        <v>762.20388801484648</v>
      </c>
      <c r="AG8" s="9">
        <f t="shared" ca="1" si="6"/>
        <v>765.68179939221295</v>
      </c>
      <c r="AH8" s="104">
        <f ca="1">SUM(AH5:AH7)</f>
        <v>769.18122981592819</v>
      </c>
      <c r="AI8" s="9">
        <f t="shared" ca="1" si="6"/>
        <v>772.7023124553325</v>
      </c>
      <c r="AJ8" s="9">
        <f t="shared" ca="1" si="6"/>
        <v>776.24518130401691</v>
      </c>
      <c r="AK8" s="9">
        <f t="shared" ca="1" si="6"/>
        <v>779.8099711849253</v>
      </c>
      <c r="AL8" s="9">
        <f t="shared" ca="1" si="6"/>
        <v>783.39681775548877</v>
      </c>
      <c r="AM8" s="9">
        <f t="shared" ca="1" si="6"/>
        <v>787.00585751279095</v>
      </c>
      <c r="AN8" s="9">
        <f t="shared" ca="1" si="6"/>
        <v>790.63722779876696</v>
      </c>
      <c r="AO8" s="9">
        <f t="shared" ca="1" si="6"/>
        <v>794.2910668054318</v>
      </c>
      <c r="AP8" s="9">
        <f t="shared" ca="1" si="6"/>
        <v>826.71801473764106</v>
      </c>
      <c r="AQ8" s="9">
        <f t="shared" ca="1" si="6"/>
        <v>865.11303726893334</v>
      </c>
      <c r="AR8" s="9">
        <f t="shared" ca="1" si="6"/>
        <v>904.00566353009719</v>
      </c>
      <c r="AS8" s="9">
        <f t="shared" ca="1" si="6"/>
        <v>943.39924300081873</v>
      </c>
      <c r="AT8" s="104">
        <f t="shared" ca="1" si="6"/>
        <v>983.29714749780339</v>
      </c>
      <c r="AU8" s="9">
        <f t="shared" ca="1" si="6"/>
        <v>1023.0258623832881</v>
      </c>
      <c r="AV8" s="9">
        <f t="shared" ca="1" si="6"/>
        <v>1063.2657135317513</v>
      </c>
      <c r="AW8" s="9">
        <f t="shared" ca="1" si="6"/>
        <v>1104.0201406617618</v>
      </c>
      <c r="AX8" s="9">
        <f t="shared" ca="1" si="6"/>
        <v>1217.2926064260398</v>
      </c>
      <c r="AY8" s="9">
        <f t="shared" ca="1" si="6"/>
        <v>1259.0865965632015</v>
      </c>
      <c r="AZ8" s="9">
        <f t="shared" ca="1" si="6"/>
        <v>1301.4056200505004</v>
      </c>
      <c r="BA8" s="9">
        <f t="shared" ca="1" si="6"/>
        <v>1344.2532092575734</v>
      </c>
      <c r="BB8" s="9">
        <f t="shared" ca="1" si="6"/>
        <v>1387.6329201012002</v>
      </c>
      <c r="BC8" s="9">
        <f t="shared" ca="1" si="6"/>
        <v>1431.5483322010743</v>
      </c>
      <c r="BD8" s="9">
        <f t="shared" ca="1" si="6"/>
        <v>1476.0030490366034</v>
      </c>
      <c r="BE8" s="9">
        <f t="shared" ca="1" si="6"/>
        <v>1521.0006981047375</v>
      </c>
      <c r="BF8" s="104">
        <f t="shared" ca="1" si="6"/>
        <v>1566.5449310788345</v>
      </c>
      <c r="BG8" s="9">
        <f t="shared" ca="1" si="6"/>
        <v>1611.9471228847274</v>
      </c>
      <c r="BH8" s="9">
        <f t="shared" ca="1" si="6"/>
        <v>1657.9032751132181</v>
      </c>
      <c r="BI8" s="9">
        <f t="shared" ca="1" si="6"/>
        <v>1704.4171129305623</v>
      </c>
      <c r="BJ8" s="9">
        <f t="shared" ca="1" si="6"/>
        <v>1751.4923863254</v>
      </c>
      <c r="BK8" s="9">
        <f t="shared" ca="1" si="6"/>
        <v>1799.1328702729088</v>
      </c>
      <c r="BL8" s="9">
        <f t="shared" ca="1" si="6"/>
        <v>2487.3423649000401</v>
      </c>
      <c r="BM8" s="9">
        <f t="shared" ca="1" si="6"/>
        <v>2536.1246956518366</v>
      </c>
      <c r="BN8" s="9">
        <f t="shared" ca="1" si="6"/>
        <v>2585.4837134588483</v>
      </c>
      <c r="BO8" s="9">
        <f t="shared" ca="1" si="6"/>
        <v>2635.4232949056432</v>
      </c>
      <c r="BP8" s="9">
        <f t="shared" ca="1" si="6"/>
        <v>2685.9473424004277</v>
      </c>
      <c r="BQ8" s="9">
        <f t="shared" ca="1" si="6"/>
        <v>2737.0597843457817</v>
      </c>
      <c r="BR8" s="104">
        <f t="shared" ca="1" si="6"/>
        <v>2788.7645753105157</v>
      </c>
    </row>
    <row r="9" spans="1:75" s="8" customFormat="1" x14ac:dyDescent="0.25">
      <c r="A9" s="248"/>
      <c r="B9" s="248"/>
      <c r="C9" s="201" t="s">
        <v>165</v>
      </c>
      <c r="E9" s="189">
        <f t="shared" si="1"/>
        <v>180</v>
      </c>
      <c r="F9" s="189">
        <f t="shared" si="2"/>
        <v>180</v>
      </c>
      <c r="G9" s="189">
        <f t="shared" si="3"/>
        <v>180</v>
      </c>
      <c r="H9" s="189">
        <f t="shared" si="4"/>
        <v>0</v>
      </c>
      <c r="I9" s="189">
        <f t="shared" si="5"/>
        <v>0</v>
      </c>
      <c r="J9" s="154"/>
      <c r="K9" s="10">
        <f>CapEx!K71</f>
        <v>0</v>
      </c>
      <c r="L9" s="105">
        <f>CapEx!L71</f>
        <v>0</v>
      </c>
      <c r="M9" s="105">
        <f>CapEx!M71</f>
        <v>0</v>
      </c>
      <c r="N9" s="105">
        <f>CapEx!N71</f>
        <v>0</v>
      </c>
      <c r="O9" s="105">
        <f>CapEx!O71</f>
        <v>0</v>
      </c>
      <c r="P9" s="105">
        <f>CapEx!P71</f>
        <v>0</v>
      </c>
      <c r="Q9" s="105">
        <f>CapEx!Q71</f>
        <v>0</v>
      </c>
      <c r="R9" s="105">
        <f>CapEx!R71</f>
        <v>0</v>
      </c>
      <c r="S9" s="105">
        <f>CapEx!S71</f>
        <v>180</v>
      </c>
      <c r="T9" s="105">
        <f>CapEx!T71</f>
        <v>180</v>
      </c>
      <c r="U9" s="105">
        <f>CapEx!U71</f>
        <v>180</v>
      </c>
      <c r="V9" s="189">
        <f>CapEx!V71</f>
        <v>180</v>
      </c>
      <c r="W9" s="10">
        <f>CapEx!W71</f>
        <v>180</v>
      </c>
      <c r="X9" s="105">
        <f>CapEx!X71</f>
        <v>180</v>
      </c>
      <c r="Y9" s="105">
        <f>CapEx!Y71</f>
        <v>180</v>
      </c>
      <c r="Z9" s="105">
        <f>CapEx!Z71</f>
        <v>180</v>
      </c>
      <c r="AA9" s="105">
        <f>CapEx!AA71</f>
        <v>180</v>
      </c>
      <c r="AB9" s="105">
        <f>CapEx!AB71</f>
        <v>180</v>
      </c>
      <c r="AC9" s="105">
        <f>CapEx!AC71</f>
        <v>180</v>
      </c>
      <c r="AD9" s="105">
        <f>CapEx!AD71</f>
        <v>180</v>
      </c>
      <c r="AE9" s="105">
        <f>CapEx!AE71</f>
        <v>180</v>
      </c>
      <c r="AF9" s="105">
        <f>CapEx!AF71</f>
        <v>180</v>
      </c>
      <c r="AG9" s="105">
        <f>CapEx!AG71</f>
        <v>180</v>
      </c>
      <c r="AH9" s="189">
        <f>CapEx!AH71</f>
        <v>180</v>
      </c>
      <c r="AI9" s="10">
        <f>CapEx!AI71</f>
        <v>180</v>
      </c>
      <c r="AJ9" s="105">
        <f>CapEx!AJ71</f>
        <v>180</v>
      </c>
      <c r="AK9" s="105">
        <f>CapEx!AK71</f>
        <v>180</v>
      </c>
      <c r="AL9" s="105">
        <f>CapEx!AL71</f>
        <v>180</v>
      </c>
      <c r="AM9" s="105">
        <f>CapEx!AM71</f>
        <v>180</v>
      </c>
      <c r="AN9" s="105">
        <f>CapEx!AN71</f>
        <v>180</v>
      </c>
      <c r="AO9" s="105">
        <f>CapEx!AO71</f>
        <v>180</v>
      </c>
      <c r="AP9" s="105">
        <f>CapEx!AP71</f>
        <v>180</v>
      </c>
      <c r="AQ9" s="105">
        <f>CapEx!AQ71</f>
        <v>180</v>
      </c>
      <c r="AR9" s="105">
        <f>CapEx!AR71</f>
        <v>180</v>
      </c>
      <c r="AS9" s="105">
        <f>CapEx!AS71</f>
        <v>180</v>
      </c>
      <c r="AT9" s="189">
        <f>CapEx!AT71</f>
        <v>180</v>
      </c>
      <c r="AU9" s="10">
        <f>CapEx!AU71</f>
        <v>180</v>
      </c>
      <c r="AV9" s="105">
        <f>CapEx!AV71</f>
        <v>180</v>
      </c>
      <c r="AW9" s="105">
        <f>CapEx!AW71</f>
        <v>180</v>
      </c>
      <c r="AX9" s="105">
        <f>CapEx!AX71</f>
        <v>0</v>
      </c>
      <c r="AY9" s="105">
        <f>CapEx!AY71</f>
        <v>0</v>
      </c>
      <c r="AZ9" s="105">
        <f>CapEx!AZ71</f>
        <v>0</v>
      </c>
      <c r="BA9" s="105">
        <f>CapEx!BA71</f>
        <v>0</v>
      </c>
      <c r="BB9" s="105">
        <f>CapEx!BB71</f>
        <v>0</v>
      </c>
      <c r="BC9" s="105">
        <f>CapEx!BC71</f>
        <v>0</v>
      </c>
      <c r="BD9" s="105">
        <f>CapEx!BD71</f>
        <v>0</v>
      </c>
      <c r="BE9" s="105">
        <f>CapEx!BE71</f>
        <v>0</v>
      </c>
      <c r="BF9" s="189">
        <f>CapEx!BF71</f>
        <v>0</v>
      </c>
      <c r="BG9" s="10">
        <f>CapEx!BG71</f>
        <v>0</v>
      </c>
      <c r="BH9" s="105">
        <f>CapEx!BH71</f>
        <v>0</v>
      </c>
      <c r="BI9" s="105">
        <f>CapEx!BI71</f>
        <v>0</v>
      </c>
      <c r="BJ9" s="105">
        <f>CapEx!BJ71</f>
        <v>0</v>
      </c>
      <c r="BK9" s="105">
        <f>CapEx!BK71</f>
        <v>0</v>
      </c>
      <c r="BL9" s="105">
        <f>CapEx!BL71</f>
        <v>0</v>
      </c>
      <c r="BM9" s="105">
        <f>CapEx!BM71</f>
        <v>0</v>
      </c>
      <c r="BN9" s="105">
        <f>CapEx!BN71</f>
        <v>0</v>
      </c>
      <c r="BO9" s="105">
        <f>CapEx!BO71</f>
        <v>0</v>
      </c>
      <c r="BP9" s="105">
        <f>CapEx!BP71</f>
        <v>0</v>
      </c>
      <c r="BQ9" s="105">
        <f>CapEx!BQ71</f>
        <v>0</v>
      </c>
      <c r="BR9" s="189">
        <f>CapEx!BR71</f>
        <v>0</v>
      </c>
    </row>
    <row r="10" spans="1:75" s="8" customFormat="1" x14ac:dyDescent="0.25">
      <c r="A10" s="248"/>
      <c r="B10" s="248"/>
      <c r="C10" s="201" t="s">
        <v>166</v>
      </c>
      <c r="E10" s="189">
        <f t="shared" si="1"/>
        <v>0</v>
      </c>
      <c r="F10" s="189">
        <f t="shared" si="2"/>
        <v>0</v>
      </c>
      <c r="G10" s="189">
        <f t="shared" si="3"/>
        <v>0</v>
      </c>
      <c r="H10" s="189">
        <f t="shared" si="4"/>
        <v>0</v>
      </c>
      <c r="I10" s="189">
        <f t="shared" si="5"/>
        <v>0</v>
      </c>
      <c r="J10" s="154"/>
      <c r="K10" s="10">
        <f>CapEx!K72</f>
        <v>0</v>
      </c>
      <c r="L10" s="105">
        <f>CapEx!L72</f>
        <v>0</v>
      </c>
      <c r="M10" s="105">
        <f>CapEx!M72</f>
        <v>0</v>
      </c>
      <c r="N10" s="105">
        <f>CapEx!N72</f>
        <v>0</v>
      </c>
      <c r="O10" s="105">
        <f>CapEx!O72</f>
        <v>0</v>
      </c>
      <c r="P10" s="105">
        <f>CapEx!P72</f>
        <v>0</v>
      </c>
      <c r="Q10" s="105">
        <f>CapEx!Q72</f>
        <v>0</v>
      </c>
      <c r="R10" s="105">
        <f>CapEx!R72</f>
        <v>0</v>
      </c>
      <c r="S10" s="105">
        <f>CapEx!S72</f>
        <v>0</v>
      </c>
      <c r="T10" s="105">
        <f>CapEx!T72</f>
        <v>0</v>
      </c>
      <c r="U10" s="105">
        <f>CapEx!U72</f>
        <v>0</v>
      </c>
      <c r="V10" s="189">
        <f>CapEx!V72</f>
        <v>0</v>
      </c>
      <c r="W10" s="10">
        <f>CapEx!W72</f>
        <v>0</v>
      </c>
      <c r="X10" s="105">
        <f>CapEx!X72</f>
        <v>0</v>
      </c>
      <c r="Y10" s="105">
        <f>CapEx!Y72</f>
        <v>0</v>
      </c>
      <c r="Z10" s="105">
        <f>CapEx!Z72</f>
        <v>0</v>
      </c>
      <c r="AA10" s="105">
        <f>CapEx!AA72</f>
        <v>0</v>
      </c>
      <c r="AB10" s="105">
        <f>CapEx!AB72</f>
        <v>0</v>
      </c>
      <c r="AC10" s="105">
        <f>CapEx!AC72</f>
        <v>0</v>
      </c>
      <c r="AD10" s="105">
        <f>CapEx!AD72</f>
        <v>0</v>
      </c>
      <c r="AE10" s="105">
        <f>CapEx!AE72</f>
        <v>0</v>
      </c>
      <c r="AF10" s="105">
        <f>CapEx!AF72</f>
        <v>0</v>
      </c>
      <c r="AG10" s="105">
        <f>CapEx!AG72</f>
        <v>0</v>
      </c>
      <c r="AH10" s="189">
        <f>CapEx!AH72</f>
        <v>0</v>
      </c>
      <c r="AI10" s="10">
        <f>CapEx!AI72</f>
        <v>45</v>
      </c>
      <c r="AJ10" s="105">
        <f>CapEx!AJ72</f>
        <v>45</v>
      </c>
      <c r="AK10" s="105">
        <f>CapEx!AK72</f>
        <v>45</v>
      </c>
      <c r="AL10" s="105">
        <f>CapEx!AL72</f>
        <v>45</v>
      </c>
      <c r="AM10" s="105">
        <f>CapEx!AM72</f>
        <v>45</v>
      </c>
      <c r="AN10" s="105">
        <f>CapEx!AN72</f>
        <v>45</v>
      </c>
      <c r="AO10" s="105">
        <f>CapEx!AO72</f>
        <v>45</v>
      </c>
      <c r="AP10" s="105">
        <f>CapEx!AP72</f>
        <v>0</v>
      </c>
      <c r="AQ10" s="105">
        <f>CapEx!AQ72</f>
        <v>0</v>
      </c>
      <c r="AR10" s="105">
        <f>CapEx!AR72</f>
        <v>0</v>
      </c>
      <c r="AS10" s="105">
        <f>CapEx!AS72</f>
        <v>0</v>
      </c>
      <c r="AT10" s="189">
        <f>CapEx!AT72</f>
        <v>0</v>
      </c>
      <c r="AU10" s="10">
        <f>CapEx!AU72</f>
        <v>0</v>
      </c>
      <c r="AV10" s="105">
        <f>CapEx!AV72</f>
        <v>0</v>
      </c>
      <c r="AW10" s="105">
        <f>CapEx!AW72</f>
        <v>0</v>
      </c>
      <c r="AX10" s="105">
        <f>CapEx!AX72</f>
        <v>0</v>
      </c>
      <c r="AY10" s="105">
        <f>CapEx!AY72</f>
        <v>0</v>
      </c>
      <c r="AZ10" s="105">
        <f>CapEx!AZ72</f>
        <v>0</v>
      </c>
      <c r="BA10" s="105">
        <f>CapEx!BA72</f>
        <v>0</v>
      </c>
      <c r="BB10" s="105">
        <f>CapEx!BB72</f>
        <v>0</v>
      </c>
      <c r="BC10" s="105">
        <f>CapEx!BC72</f>
        <v>0</v>
      </c>
      <c r="BD10" s="105">
        <f>CapEx!BD72</f>
        <v>0</v>
      </c>
      <c r="BE10" s="105">
        <f>CapEx!BE72</f>
        <v>0</v>
      </c>
      <c r="BF10" s="189">
        <f>CapEx!BF72</f>
        <v>0</v>
      </c>
      <c r="BG10" s="10">
        <f>CapEx!BG72</f>
        <v>0</v>
      </c>
      <c r="BH10" s="105">
        <f>CapEx!BH72</f>
        <v>0</v>
      </c>
      <c r="BI10" s="105">
        <f>CapEx!BI72</f>
        <v>0</v>
      </c>
      <c r="BJ10" s="105">
        <f>CapEx!BJ72</f>
        <v>0</v>
      </c>
      <c r="BK10" s="105">
        <f>CapEx!BK72</f>
        <v>0</v>
      </c>
      <c r="BL10" s="105">
        <f>CapEx!BL72</f>
        <v>0</v>
      </c>
      <c r="BM10" s="105">
        <f>CapEx!BM72</f>
        <v>0</v>
      </c>
      <c r="BN10" s="105">
        <f>CapEx!BN72</f>
        <v>0</v>
      </c>
      <c r="BO10" s="105">
        <f>CapEx!BO72</f>
        <v>0</v>
      </c>
      <c r="BP10" s="105">
        <f>CapEx!BP72</f>
        <v>0</v>
      </c>
      <c r="BQ10" s="105">
        <f>CapEx!BQ72</f>
        <v>0</v>
      </c>
      <c r="BR10" s="189">
        <f>CapEx!BR72</f>
        <v>0</v>
      </c>
    </row>
    <row r="11" spans="1:75" s="8" customFormat="1" x14ac:dyDescent="0.25">
      <c r="A11" s="248"/>
      <c r="B11" s="248"/>
      <c r="C11" s="201" t="s">
        <v>167</v>
      </c>
      <c r="E11" s="189">
        <f t="shared" si="1"/>
        <v>0</v>
      </c>
      <c r="F11" s="189">
        <f t="shared" si="2"/>
        <v>0</v>
      </c>
      <c r="G11" s="189">
        <f t="shared" si="3"/>
        <v>0</v>
      </c>
      <c r="H11" s="189">
        <f t="shared" si="4"/>
        <v>0</v>
      </c>
      <c r="I11" s="189">
        <f t="shared" si="5"/>
        <v>0</v>
      </c>
      <c r="J11" s="154"/>
      <c r="K11" s="10">
        <f>CapEx!K73</f>
        <v>0</v>
      </c>
      <c r="L11" s="105">
        <f>CapEx!L73</f>
        <v>0</v>
      </c>
      <c r="M11" s="105">
        <f>CapEx!M73</f>
        <v>0</v>
      </c>
      <c r="N11" s="105">
        <f>CapEx!N73</f>
        <v>0</v>
      </c>
      <c r="O11" s="105">
        <f>CapEx!O73</f>
        <v>0</v>
      </c>
      <c r="P11" s="105">
        <f>CapEx!P73</f>
        <v>0</v>
      </c>
      <c r="Q11" s="105">
        <f>CapEx!Q73</f>
        <v>0</v>
      </c>
      <c r="R11" s="105">
        <f>CapEx!R73</f>
        <v>0</v>
      </c>
      <c r="S11" s="105">
        <f>CapEx!S73</f>
        <v>0</v>
      </c>
      <c r="T11" s="105">
        <f>CapEx!T73</f>
        <v>0</v>
      </c>
      <c r="U11" s="105">
        <f>CapEx!U73</f>
        <v>0</v>
      </c>
      <c r="V11" s="189">
        <f>CapEx!V73</f>
        <v>0</v>
      </c>
      <c r="W11" s="10">
        <f>CapEx!W73</f>
        <v>0</v>
      </c>
      <c r="X11" s="105">
        <f>CapEx!X73</f>
        <v>0</v>
      </c>
      <c r="Y11" s="105">
        <f>CapEx!Y73</f>
        <v>0</v>
      </c>
      <c r="Z11" s="105">
        <f>CapEx!Z73</f>
        <v>0</v>
      </c>
      <c r="AA11" s="105">
        <f>CapEx!AA73</f>
        <v>0</v>
      </c>
      <c r="AB11" s="105">
        <f>CapEx!AB73</f>
        <v>0</v>
      </c>
      <c r="AC11" s="105">
        <f>CapEx!AC73</f>
        <v>0</v>
      </c>
      <c r="AD11" s="105">
        <f>CapEx!AD73</f>
        <v>0</v>
      </c>
      <c r="AE11" s="105">
        <f>CapEx!AE73</f>
        <v>0</v>
      </c>
      <c r="AF11" s="105">
        <f>CapEx!AF73</f>
        <v>0</v>
      </c>
      <c r="AG11" s="105">
        <f>CapEx!AG73</f>
        <v>0</v>
      </c>
      <c r="AH11" s="189">
        <f>CapEx!AH73</f>
        <v>0</v>
      </c>
      <c r="AI11" s="10">
        <f>CapEx!AI73</f>
        <v>0</v>
      </c>
      <c r="AJ11" s="105">
        <f>CapEx!AJ73</f>
        <v>0</v>
      </c>
      <c r="AK11" s="105">
        <f>CapEx!AK73</f>
        <v>0</v>
      </c>
      <c r="AL11" s="105">
        <f>CapEx!AL73</f>
        <v>0</v>
      </c>
      <c r="AM11" s="105">
        <f>CapEx!AM73</f>
        <v>0</v>
      </c>
      <c r="AN11" s="105">
        <f>CapEx!AN73</f>
        <v>0</v>
      </c>
      <c r="AO11" s="105">
        <f>CapEx!AO73</f>
        <v>0</v>
      </c>
      <c r="AP11" s="105">
        <f>CapEx!AP73</f>
        <v>0</v>
      </c>
      <c r="AQ11" s="105">
        <f>CapEx!AQ73</f>
        <v>0</v>
      </c>
      <c r="AR11" s="105">
        <f>CapEx!AR73</f>
        <v>0</v>
      </c>
      <c r="AS11" s="105">
        <f>CapEx!AS73</f>
        <v>0</v>
      </c>
      <c r="AT11" s="189">
        <f>CapEx!AT73</f>
        <v>0</v>
      </c>
      <c r="AU11" s="10">
        <f>CapEx!AU73</f>
        <v>0</v>
      </c>
      <c r="AV11" s="105">
        <f>CapEx!AV73</f>
        <v>0</v>
      </c>
      <c r="AW11" s="105">
        <f>CapEx!AW73</f>
        <v>0</v>
      </c>
      <c r="AX11" s="105">
        <f>CapEx!AX73</f>
        <v>0</v>
      </c>
      <c r="AY11" s="105">
        <f>CapEx!AY73</f>
        <v>0</v>
      </c>
      <c r="AZ11" s="105">
        <f>CapEx!AZ73</f>
        <v>0</v>
      </c>
      <c r="BA11" s="105">
        <f>CapEx!BA73</f>
        <v>0</v>
      </c>
      <c r="BB11" s="105">
        <f>CapEx!BB73</f>
        <v>0</v>
      </c>
      <c r="BC11" s="105">
        <f>CapEx!BC73</f>
        <v>0</v>
      </c>
      <c r="BD11" s="105">
        <f>CapEx!BD73</f>
        <v>0</v>
      </c>
      <c r="BE11" s="105">
        <f>CapEx!BE73</f>
        <v>0</v>
      </c>
      <c r="BF11" s="189">
        <f>CapEx!BF73</f>
        <v>0</v>
      </c>
      <c r="BG11" s="10">
        <f>CapEx!BG73</f>
        <v>0</v>
      </c>
      <c r="BH11" s="105">
        <f>CapEx!BH73</f>
        <v>0</v>
      </c>
      <c r="BI11" s="105">
        <f>CapEx!BI73</f>
        <v>0</v>
      </c>
      <c r="BJ11" s="105">
        <f>CapEx!BJ73</f>
        <v>0</v>
      </c>
      <c r="BK11" s="105">
        <f>CapEx!BK73</f>
        <v>0</v>
      </c>
      <c r="BL11" s="105">
        <f>CapEx!BL73</f>
        <v>0</v>
      </c>
      <c r="BM11" s="105">
        <f>CapEx!BM73</f>
        <v>0</v>
      </c>
      <c r="BN11" s="105">
        <f>CapEx!BN73</f>
        <v>0</v>
      </c>
      <c r="BO11" s="105">
        <f>CapEx!BO73</f>
        <v>0</v>
      </c>
      <c r="BP11" s="105">
        <f>CapEx!BP73</f>
        <v>0</v>
      </c>
      <c r="BQ11" s="105">
        <f>CapEx!BQ73</f>
        <v>0</v>
      </c>
      <c r="BR11" s="189">
        <f>CapEx!BR73</f>
        <v>0</v>
      </c>
    </row>
    <row r="12" spans="1:75" s="8" customFormat="1" x14ac:dyDescent="0.25">
      <c r="A12" s="248"/>
      <c r="B12" s="248"/>
      <c r="C12" s="201" t="s">
        <v>168</v>
      </c>
      <c r="E12" s="189">
        <f t="shared" si="1"/>
        <v>0</v>
      </c>
      <c r="F12" s="189">
        <f t="shared" si="2"/>
        <v>0</v>
      </c>
      <c r="G12" s="189">
        <f t="shared" si="3"/>
        <v>0</v>
      </c>
      <c r="H12" s="189">
        <f t="shared" si="4"/>
        <v>0</v>
      </c>
      <c r="I12" s="189">
        <f t="shared" si="5"/>
        <v>0</v>
      </c>
      <c r="J12" s="154"/>
      <c r="K12" s="10">
        <f>CapEx!K74</f>
        <v>0</v>
      </c>
      <c r="L12" s="105">
        <f>CapEx!L74</f>
        <v>0</v>
      </c>
      <c r="M12" s="105">
        <f>CapEx!M74</f>
        <v>0</v>
      </c>
      <c r="N12" s="105">
        <f>CapEx!N74</f>
        <v>0</v>
      </c>
      <c r="O12" s="105">
        <f>CapEx!O74</f>
        <v>0</v>
      </c>
      <c r="P12" s="105">
        <f>CapEx!P74</f>
        <v>0</v>
      </c>
      <c r="Q12" s="105">
        <f>CapEx!Q74</f>
        <v>0</v>
      </c>
      <c r="R12" s="105">
        <f>CapEx!R74</f>
        <v>0</v>
      </c>
      <c r="S12" s="105">
        <f>CapEx!S74</f>
        <v>0</v>
      </c>
      <c r="T12" s="105">
        <f>CapEx!T74</f>
        <v>0</v>
      </c>
      <c r="U12" s="105">
        <f>CapEx!U74</f>
        <v>0</v>
      </c>
      <c r="V12" s="189">
        <f>CapEx!V74</f>
        <v>0</v>
      </c>
      <c r="W12" s="10">
        <f>CapEx!W74</f>
        <v>0</v>
      </c>
      <c r="X12" s="105">
        <f>CapEx!X74</f>
        <v>0</v>
      </c>
      <c r="Y12" s="105">
        <f>CapEx!Y74</f>
        <v>0</v>
      </c>
      <c r="Z12" s="105">
        <f>CapEx!Z74</f>
        <v>0</v>
      </c>
      <c r="AA12" s="105">
        <f>CapEx!AA74</f>
        <v>0</v>
      </c>
      <c r="AB12" s="105">
        <f>CapEx!AB74</f>
        <v>0</v>
      </c>
      <c r="AC12" s="105">
        <f>CapEx!AC74</f>
        <v>0</v>
      </c>
      <c r="AD12" s="105">
        <f>CapEx!AD74</f>
        <v>0</v>
      </c>
      <c r="AE12" s="105">
        <f>CapEx!AE74</f>
        <v>0</v>
      </c>
      <c r="AF12" s="105">
        <f>CapEx!AF74</f>
        <v>0</v>
      </c>
      <c r="AG12" s="105">
        <f>CapEx!AG74</f>
        <v>0</v>
      </c>
      <c r="AH12" s="189">
        <f>CapEx!AH74</f>
        <v>0</v>
      </c>
      <c r="AI12" s="10">
        <f>CapEx!AI74</f>
        <v>0</v>
      </c>
      <c r="AJ12" s="105">
        <f>CapEx!AJ74</f>
        <v>0</v>
      </c>
      <c r="AK12" s="105">
        <f>CapEx!AK74</f>
        <v>0</v>
      </c>
      <c r="AL12" s="105">
        <f>CapEx!AL74</f>
        <v>0</v>
      </c>
      <c r="AM12" s="105">
        <f>CapEx!AM74</f>
        <v>0</v>
      </c>
      <c r="AN12" s="105">
        <f>CapEx!AN74</f>
        <v>0</v>
      </c>
      <c r="AO12" s="105">
        <f>CapEx!AO74</f>
        <v>0</v>
      </c>
      <c r="AP12" s="105">
        <f>CapEx!AP74</f>
        <v>0</v>
      </c>
      <c r="AQ12" s="105">
        <f>CapEx!AQ74</f>
        <v>0</v>
      </c>
      <c r="AR12" s="105">
        <f>CapEx!AR74</f>
        <v>0</v>
      </c>
      <c r="AS12" s="105">
        <f>CapEx!AS74</f>
        <v>0</v>
      </c>
      <c r="AT12" s="189">
        <f>CapEx!AT74</f>
        <v>0</v>
      </c>
      <c r="AU12" s="10">
        <f>CapEx!AU74</f>
        <v>0</v>
      </c>
      <c r="AV12" s="105">
        <f>CapEx!AV74</f>
        <v>0</v>
      </c>
      <c r="AW12" s="105">
        <f>CapEx!AW74</f>
        <v>0</v>
      </c>
      <c r="AX12" s="105">
        <f>CapEx!AX74</f>
        <v>0</v>
      </c>
      <c r="AY12" s="105">
        <f>CapEx!AY74</f>
        <v>0</v>
      </c>
      <c r="AZ12" s="105">
        <f>CapEx!AZ74</f>
        <v>0</v>
      </c>
      <c r="BA12" s="105">
        <f>CapEx!BA74</f>
        <v>0</v>
      </c>
      <c r="BB12" s="105">
        <f>CapEx!BB74</f>
        <v>0</v>
      </c>
      <c r="BC12" s="105">
        <f>CapEx!BC74</f>
        <v>0</v>
      </c>
      <c r="BD12" s="105">
        <f>CapEx!BD74</f>
        <v>0</v>
      </c>
      <c r="BE12" s="105">
        <f>CapEx!BE74</f>
        <v>0</v>
      </c>
      <c r="BF12" s="189">
        <f>CapEx!BF74</f>
        <v>0</v>
      </c>
      <c r="BG12" s="10">
        <f>CapEx!BG74</f>
        <v>0</v>
      </c>
      <c r="BH12" s="105">
        <f>CapEx!BH74</f>
        <v>0</v>
      </c>
      <c r="BI12" s="105">
        <f>CapEx!BI74</f>
        <v>0</v>
      </c>
      <c r="BJ12" s="105">
        <f>CapEx!BJ74</f>
        <v>0</v>
      </c>
      <c r="BK12" s="105">
        <f>CapEx!BK74</f>
        <v>0</v>
      </c>
      <c r="BL12" s="105">
        <f>CapEx!BL74</f>
        <v>0</v>
      </c>
      <c r="BM12" s="105">
        <f>CapEx!BM74</f>
        <v>0</v>
      </c>
      <c r="BN12" s="105">
        <f>CapEx!BN74</f>
        <v>0</v>
      </c>
      <c r="BO12" s="105">
        <f>CapEx!BO74</f>
        <v>0</v>
      </c>
      <c r="BP12" s="105">
        <f>CapEx!BP74</f>
        <v>0</v>
      </c>
      <c r="BQ12" s="105">
        <f>CapEx!BQ74</f>
        <v>0</v>
      </c>
      <c r="BR12" s="189">
        <f>CapEx!BR74</f>
        <v>0</v>
      </c>
    </row>
    <row r="13" spans="1:75" s="8" customFormat="1" x14ac:dyDescent="0.25">
      <c r="A13" s="248"/>
      <c r="B13" s="251"/>
      <c r="C13" s="201" t="str">
        <f>CapEx!C38</f>
        <v>Land</v>
      </c>
      <c r="E13" s="189">
        <f t="shared" si="1"/>
        <v>400</v>
      </c>
      <c r="F13" s="189">
        <f t="shared" si="2"/>
        <v>400</v>
      </c>
      <c r="G13" s="189">
        <f t="shared" si="3"/>
        <v>400</v>
      </c>
      <c r="H13" s="189">
        <f t="shared" si="4"/>
        <v>400</v>
      </c>
      <c r="I13" s="189">
        <f t="shared" si="5"/>
        <v>0</v>
      </c>
      <c r="J13" s="154"/>
      <c r="K13" s="10">
        <f>CapEx!K75</f>
        <v>400</v>
      </c>
      <c r="L13" s="105">
        <f>CapEx!L75</f>
        <v>400</v>
      </c>
      <c r="M13" s="105">
        <f>CapEx!M75</f>
        <v>400</v>
      </c>
      <c r="N13" s="105">
        <f>CapEx!N75</f>
        <v>400</v>
      </c>
      <c r="O13" s="105">
        <f>CapEx!O75</f>
        <v>400</v>
      </c>
      <c r="P13" s="105">
        <f>CapEx!P75</f>
        <v>400</v>
      </c>
      <c r="Q13" s="105">
        <f>CapEx!Q75</f>
        <v>400</v>
      </c>
      <c r="R13" s="105">
        <f>CapEx!R75</f>
        <v>400</v>
      </c>
      <c r="S13" s="105">
        <f>CapEx!S75</f>
        <v>400</v>
      </c>
      <c r="T13" s="105">
        <f>CapEx!T75</f>
        <v>400</v>
      </c>
      <c r="U13" s="105">
        <f>CapEx!U75</f>
        <v>400</v>
      </c>
      <c r="V13" s="189">
        <f>CapEx!V75</f>
        <v>400</v>
      </c>
      <c r="W13" s="10">
        <f>CapEx!W75</f>
        <v>400</v>
      </c>
      <c r="X13" s="105">
        <f>CapEx!X75</f>
        <v>400</v>
      </c>
      <c r="Y13" s="105">
        <f>CapEx!Y75</f>
        <v>400</v>
      </c>
      <c r="Z13" s="105">
        <f>CapEx!Z75</f>
        <v>400</v>
      </c>
      <c r="AA13" s="105">
        <f>CapEx!AA75</f>
        <v>400</v>
      </c>
      <c r="AB13" s="105">
        <f>CapEx!AB75</f>
        <v>400</v>
      </c>
      <c r="AC13" s="105">
        <f>CapEx!AC75</f>
        <v>400</v>
      </c>
      <c r="AD13" s="105">
        <f>CapEx!AD75</f>
        <v>400</v>
      </c>
      <c r="AE13" s="105">
        <f>CapEx!AE75</f>
        <v>400</v>
      </c>
      <c r="AF13" s="105">
        <f>CapEx!AF75</f>
        <v>400</v>
      </c>
      <c r="AG13" s="105">
        <f>CapEx!AG75</f>
        <v>400</v>
      </c>
      <c r="AH13" s="189">
        <f>CapEx!AH75</f>
        <v>400</v>
      </c>
      <c r="AI13" s="10">
        <f>CapEx!AI75</f>
        <v>400</v>
      </c>
      <c r="AJ13" s="105">
        <f>CapEx!AJ75</f>
        <v>400</v>
      </c>
      <c r="AK13" s="105">
        <f>CapEx!AK75</f>
        <v>400</v>
      </c>
      <c r="AL13" s="105">
        <f>CapEx!AL75</f>
        <v>400</v>
      </c>
      <c r="AM13" s="105">
        <f>CapEx!AM75</f>
        <v>400</v>
      </c>
      <c r="AN13" s="105">
        <f>CapEx!AN75</f>
        <v>400</v>
      </c>
      <c r="AO13" s="105">
        <f>CapEx!AO75</f>
        <v>400</v>
      </c>
      <c r="AP13" s="105">
        <f>CapEx!AP75</f>
        <v>400</v>
      </c>
      <c r="AQ13" s="105">
        <f>CapEx!AQ75</f>
        <v>400</v>
      </c>
      <c r="AR13" s="105">
        <f>CapEx!AR75</f>
        <v>400</v>
      </c>
      <c r="AS13" s="105">
        <f>CapEx!AS75</f>
        <v>400</v>
      </c>
      <c r="AT13" s="189">
        <f>CapEx!AT75</f>
        <v>400</v>
      </c>
      <c r="AU13" s="10">
        <f>CapEx!AU75</f>
        <v>400</v>
      </c>
      <c r="AV13" s="105">
        <f>CapEx!AV75</f>
        <v>400</v>
      </c>
      <c r="AW13" s="105">
        <f>CapEx!AW75</f>
        <v>400</v>
      </c>
      <c r="AX13" s="105">
        <f>CapEx!AX75</f>
        <v>400</v>
      </c>
      <c r="AY13" s="105">
        <f>CapEx!AY75</f>
        <v>400</v>
      </c>
      <c r="AZ13" s="105">
        <f>CapEx!AZ75</f>
        <v>400</v>
      </c>
      <c r="BA13" s="105">
        <f>CapEx!BA75</f>
        <v>400</v>
      </c>
      <c r="BB13" s="105">
        <f>CapEx!BB75</f>
        <v>400</v>
      </c>
      <c r="BC13" s="105">
        <f>CapEx!BC75</f>
        <v>400</v>
      </c>
      <c r="BD13" s="105">
        <f>CapEx!BD75</f>
        <v>400</v>
      </c>
      <c r="BE13" s="105">
        <f>CapEx!BE75</f>
        <v>400</v>
      </c>
      <c r="BF13" s="189">
        <f>CapEx!BF75</f>
        <v>400</v>
      </c>
      <c r="BG13" s="10">
        <f>CapEx!BG75</f>
        <v>400</v>
      </c>
      <c r="BH13" s="105">
        <f>CapEx!BH75</f>
        <v>400</v>
      </c>
      <c r="BI13" s="105">
        <f>CapEx!BI75</f>
        <v>400</v>
      </c>
      <c r="BJ13" s="105">
        <f>CapEx!BJ75</f>
        <v>400</v>
      </c>
      <c r="BK13" s="105">
        <f>CapEx!BK75</f>
        <v>400</v>
      </c>
      <c r="BL13" s="105">
        <f>CapEx!BL75</f>
        <v>0</v>
      </c>
      <c r="BM13" s="105">
        <f>CapEx!BM75</f>
        <v>0</v>
      </c>
      <c r="BN13" s="105">
        <f>CapEx!BN75</f>
        <v>0</v>
      </c>
      <c r="BO13" s="105">
        <f>CapEx!BO75</f>
        <v>0</v>
      </c>
      <c r="BP13" s="105">
        <f>CapEx!BP75</f>
        <v>0</v>
      </c>
      <c r="BQ13" s="105">
        <f>CapEx!BQ75</f>
        <v>0</v>
      </c>
      <c r="BR13" s="189">
        <f>CapEx!BR75</f>
        <v>0</v>
      </c>
    </row>
    <row r="14" spans="1:75" s="8" customFormat="1" x14ac:dyDescent="0.25">
      <c r="A14" s="248"/>
      <c r="B14" s="251"/>
      <c r="C14" s="202" t="str">
        <f>CapEx!C39</f>
        <v>All other</v>
      </c>
      <c r="E14" s="190">
        <f t="shared" si="1"/>
        <v>0</v>
      </c>
      <c r="F14" s="190">
        <f t="shared" si="2"/>
        <v>0</v>
      </c>
      <c r="G14" s="190">
        <f t="shared" si="3"/>
        <v>0</v>
      </c>
      <c r="H14" s="190">
        <f t="shared" si="4"/>
        <v>0</v>
      </c>
      <c r="I14" s="190">
        <f t="shared" si="5"/>
        <v>0</v>
      </c>
      <c r="J14" s="154"/>
      <c r="K14" s="181">
        <f>CapEx!K76</f>
        <v>0</v>
      </c>
      <c r="L14" s="181">
        <f>CapEx!L76</f>
        <v>0</v>
      </c>
      <c r="M14" s="181">
        <f>CapEx!M76</f>
        <v>0</v>
      </c>
      <c r="N14" s="181">
        <f>CapEx!N76</f>
        <v>0</v>
      </c>
      <c r="O14" s="181">
        <f>CapEx!O76</f>
        <v>0</v>
      </c>
      <c r="P14" s="181">
        <f>CapEx!P76</f>
        <v>0</v>
      </c>
      <c r="Q14" s="181">
        <f>CapEx!Q76</f>
        <v>0</v>
      </c>
      <c r="R14" s="181">
        <f>CapEx!R76</f>
        <v>0</v>
      </c>
      <c r="S14" s="181">
        <f>CapEx!S76</f>
        <v>0</v>
      </c>
      <c r="T14" s="181">
        <f>CapEx!T76</f>
        <v>0</v>
      </c>
      <c r="U14" s="181">
        <f>CapEx!U76</f>
        <v>0</v>
      </c>
      <c r="V14" s="190">
        <f>CapEx!V76</f>
        <v>0</v>
      </c>
      <c r="W14" s="181">
        <f>CapEx!W76</f>
        <v>0</v>
      </c>
      <c r="X14" s="181">
        <f>CapEx!X76</f>
        <v>0</v>
      </c>
      <c r="Y14" s="181">
        <f>CapEx!Y76</f>
        <v>0</v>
      </c>
      <c r="Z14" s="181">
        <f>CapEx!Z76</f>
        <v>0</v>
      </c>
      <c r="AA14" s="181">
        <f>CapEx!AA76</f>
        <v>0</v>
      </c>
      <c r="AB14" s="181">
        <f>CapEx!AB76</f>
        <v>0</v>
      </c>
      <c r="AC14" s="181">
        <f>CapEx!AC76</f>
        <v>0</v>
      </c>
      <c r="AD14" s="181">
        <f>CapEx!AD76</f>
        <v>0</v>
      </c>
      <c r="AE14" s="181">
        <f>CapEx!AE76</f>
        <v>0</v>
      </c>
      <c r="AF14" s="181">
        <f>CapEx!AF76</f>
        <v>0</v>
      </c>
      <c r="AG14" s="181">
        <f>CapEx!AG76</f>
        <v>0</v>
      </c>
      <c r="AH14" s="190">
        <f>CapEx!AH76</f>
        <v>0</v>
      </c>
      <c r="AI14" s="181">
        <f>CapEx!AI76</f>
        <v>0</v>
      </c>
      <c r="AJ14" s="181">
        <f>CapEx!AJ76</f>
        <v>0</v>
      </c>
      <c r="AK14" s="181">
        <f>CapEx!AK76</f>
        <v>0</v>
      </c>
      <c r="AL14" s="181">
        <f>CapEx!AL76</f>
        <v>0</v>
      </c>
      <c r="AM14" s="181">
        <f>CapEx!AM76</f>
        <v>0</v>
      </c>
      <c r="AN14" s="181">
        <f>CapEx!AN76</f>
        <v>0</v>
      </c>
      <c r="AO14" s="181">
        <f>CapEx!AO76</f>
        <v>0</v>
      </c>
      <c r="AP14" s="181">
        <f>CapEx!AP76</f>
        <v>0</v>
      </c>
      <c r="AQ14" s="181">
        <f>CapEx!AQ76</f>
        <v>0</v>
      </c>
      <c r="AR14" s="181">
        <f>CapEx!AR76</f>
        <v>0</v>
      </c>
      <c r="AS14" s="181">
        <f>CapEx!AS76</f>
        <v>0</v>
      </c>
      <c r="AT14" s="190">
        <f>CapEx!AT76</f>
        <v>0</v>
      </c>
      <c r="AU14" s="181">
        <f>CapEx!AU76</f>
        <v>0</v>
      </c>
      <c r="AV14" s="181">
        <f>CapEx!AV76</f>
        <v>0</v>
      </c>
      <c r="AW14" s="181">
        <f>CapEx!AW76</f>
        <v>0</v>
      </c>
      <c r="AX14" s="181">
        <f>CapEx!AX76</f>
        <v>0</v>
      </c>
      <c r="AY14" s="181">
        <f>CapEx!AY76</f>
        <v>0</v>
      </c>
      <c r="AZ14" s="181">
        <f>CapEx!AZ76</f>
        <v>0</v>
      </c>
      <c r="BA14" s="181">
        <f>CapEx!BA76</f>
        <v>0</v>
      </c>
      <c r="BB14" s="181">
        <f>CapEx!BB76</f>
        <v>0</v>
      </c>
      <c r="BC14" s="181">
        <f>CapEx!BC76</f>
        <v>0</v>
      </c>
      <c r="BD14" s="181">
        <f>CapEx!BD76</f>
        <v>0</v>
      </c>
      <c r="BE14" s="181">
        <f>CapEx!BE76</f>
        <v>0</v>
      </c>
      <c r="BF14" s="190">
        <f>CapEx!BF76</f>
        <v>0</v>
      </c>
      <c r="BG14" s="181">
        <f>CapEx!BG76</f>
        <v>0</v>
      </c>
      <c r="BH14" s="181">
        <f>CapEx!BH76</f>
        <v>0</v>
      </c>
      <c r="BI14" s="181">
        <f>CapEx!BI76</f>
        <v>0</v>
      </c>
      <c r="BJ14" s="181">
        <f>CapEx!BJ76</f>
        <v>0</v>
      </c>
      <c r="BK14" s="181">
        <f>CapEx!BK76</f>
        <v>0</v>
      </c>
      <c r="BL14" s="181">
        <f>CapEx!BL76</f>
        <v>0</v>
      </c>
      <c r="BM14" s="181">
        <f>CapEx!BM76</f>
        <v>0</v>
      </c>
      <c r="BN14" s="181">
        <f>CapEx!BN76</f>
        <v>0</v>
      </c>
      <c r="BO14" s="181">
        <f>CapEx!BO76</f>
        <v>0</v>
      </c>
      <c r="BP14" s="181">
        <f>CapEx!BP76</f>
        <v>0</v>
      </c>
      <c r="BQ14" s="181">
        <f>CapEx!BQ76</f>
        <v>0</v>
      </c>
      <c r="BR14" s="190">
        <f>CapEx!BR76</f>
        <v>0</v>
      </c>
    </row>
    <row r="15" spans="1:75" s="8" customFormat="1" x14ac:dyDescent="0.25">
      <c r="A15" s="248"/>
      <c r="B15" s="248"/>
      <c r="C15" s="366" t="s">
        <v>143</v>
      </c>
      <c r="E15" s="8">
        <f t="shared" si="1"/>
        <v>580</v>
      </c>
      <c r="F15" s="8">
        <f t="shared" si="2"/>
        <v>580</v>
      </c>
      <c r="G15" s="8">
        <f t="shared" si="3"/>
        <v>580</v>
      </c>
      <c r="H15" s="8">
        <f t="shared" si="4"/>
        <v>400</v>
      </c>
      <c r="I15" s="8">
        <f t="shared" si="5"/>
        <v>0</v>
      </c>
      <c r="J15" s="7"/>
      <c r="K15" s="8">
        <f>SUM(K9:K14)</f>
        <v>400</v>
      </c>
      <c r="L15" s="8">
        <f t="shared" ref="L15" si="7">SUM(L9:L14)</f>
        <v>400</v>
      </c>
      <c r="M15" s="8">
        <f t="shared" ref="M15" si="8">SUM(M9:M14)</f>
        <v>400</v>
      </c>
      <c r="N15" s="8">
        <f t="shared" ref="N15" si="9">SUM(N9:N14)</f>
        <v>400</v>
      </c>
      <c r="O15" s="8">
        <f t="shared" ref="O15" si="10">SUM(O9:O14)</f>
        <v>400</v>
      </c>
      <c r="P15" s="8">
        <f>SUM(P9:P14)</f>
        <v>400</v>
      </c>
      <c r="Q15" s="8">
        <f t="shared" ref="Q15" si="11">SUM(Q9:Q14)</f>
        <v>400</v>
      </c>
      <c r="R15" s="8">
        <f t="shared" ref="R15" si="12">SUM(R9:R14)</f>
        <v>400</v>
      </c>
      <c r="S15" s="8">
        <f t="shared" ref="S15" si="13">SUM(S9:S14)</f>
        <v>580</v>
      </c>
      <c r="T15" s="8">
        <f t="shared" ref="T15" si="14">SUM(T9:T14)</f>
        <v>580</v>
      </c>
      <c r="U15" s="8">
        <f t="shared" ref="U15" si="15">SUM(U9:U14)</f>
        <v>580</v>
      </c>
      <c r="V15" s="8">
        <f t="shared" ref="V15" si="16">SUM(V9:V14)</f>
        <v>580</v>
      </c>
      <c r="W15" s="8">
        <f t="shared" ref="W15" si="17">SUM(W9:W14)</f>
        <v>580</v>
      </c>
      <c r="X15" s="8">
        <f t="shared" ref="X15" si="18">SUM(X9:X14)</f>
        <v>580</v>
      </c>
      <c r="Y15" s="8">
        <f t="shared" ref="Y15" si="19">SUM(Y9:Y14)</f>
        <v>580</v>
      </c>
      <c r="Z15" s="8">
        <f t="shared" ref="Z15" si="20">SUM(Z9:Z14)</f>
        <v>580</v>
      </c>
      <c r="AA15" s="8">
        <f t="shared" ref="AA15" si="21">SUM(AA9:AA14)</f>
        <v>580</v>
      </c>
      <c r="AB15" s="8">
        <f t="shared" ref="AB15" si="22">SUM(AB9:AB14)</f>
        <v>580</v>
      </c>
      <c r="AC15" s="8">
        <f t="shared" ref="AC15" si="23">SUM(AC9:AC14)</f>
        <v>580</v>
      </c>
      <c r="AD15" s="8">
        <f t="shared" ref="AD15" si="24">SUM(AD9:AD14)</f>
        <v>580</v>
      </c>
      <c r="AE15" s="8">
        <f t="shared" ref="AE15" si="25">SUM(AE9:AE14)</f>
        <v>580</v>
      </c>
      <c r="AF15" s="8">
        <f t="shared" ref="AF15" si="26">SUM(AF9:AF14)</f>
        <v>580</v>
      </c>
      <c r="AG15" s="8">
        <f t="shared" ref="AG15" si="27">SUM(AG9:AG14)</f>
        <v>580</v>
      </c>
      <c r="AH15" s="8">
        <f t="shared" ref="AH15" si="28">SUM(AH9:AH14)</f>
        <v>580</v>
      </c>
      <c r="AI15" s="8">
        <f t="shared" ref="AI15" si="29">SUM(AI9:AI14)</f>
        <v>625</v>
      </c>
      <c r="AJ15" s="8">
        <f t="shared" ref="AJ15" si="30">SUM(AJ9:AJ14)</f>
        <v>625</v>
      </c>
      <c r="AK15" s="8">
        <f t="shared" ref="AK15" si="31">SUM(AK9:AK14)</f>
        <v>625</v>
      </c>
      <c r="AL15" s="8">
        <f t="shared" ref="AL15" si="32">SUM(AL9:AL14)</f>
        <v>625</v>
      </c>
      <c r="AM15" s="8">
        <f t="shared" ref="AM15" si="33">SUM(AM9:AM14)</f>
        <v>625</v>
      </c>
      <c r="AN15" s="8">
        <f t="shared" ref="AN15" si="34">SUM(AN9:AN14)</f>
        <v>625</v>
      </c>
      <c r="AO15" s="8">
        <f t="shared" ref="AO15" si="35">SUM(AO9:AO14)</f>
        <v>625</v>
      </c>
      <c r="AP15" s="8">
        <f t="shared" ref="AP15" si="36">SUM(AP9:AP14)</f>
        <v>580</v>
      </c>
      <c r="AQ15" s="8">
        <f t="shared" ref="AQ15" si="37">SUM(AQ9:AQ14)</f>
        <v>580</v>
      </c>
      <c r="AR15" s="8">
        <f t="shared" ref="AR15" si="38">SUM(AR9:AR14)</f>
        <v>580</v>
      </c>
      <c r="AS15" s="8">
        <f t="shared" ref="AS15" si="39">SUM(AS9:AS14)</f>
        <v>580</v>
      </c>
      <c r="AT15" s="8">
        <f>SUM(AT9:AT14)</f>
        <v>580</v>
      </c>
      <c r="AU15" s="8">
        <f t="shared" ref="AU15" si="40">SUM(AU9:AU14)</f>
        <v>580</v>
      </c>
      <c r="AV15" s="8">
        <f t="shared" ref="AV15" si="41">SUM(AV9:AV14)</f>
        <v>580</v>
      </c>
      <c r="AW15" s="8">
        <f t="shared" ref="AW15" si="42">SUM(AW9:AW14)</f>
        <v>580</v>
      </c>
      <c r="AX15" s="8">
        <f t="shared" ref="AX15" si="43">SUM(AX9:AX14)</f>
        <v>400</v>
      </c>
      <c r="AY15" s="8">
        <f t="shared" ref="AY15" si="44">SUM(AY9:AY14)</f>
        <v>400</v>
      </c>
      <c r="AZ15" s="8">
        <f t="shared" ref="AZ15" si="45">SUM(AZ9:AZ14)</f>
        <v>400</v>
      </c>
      <c r="BA15" s="8">
        <f t="shared" ref="BA15" si="46">SUM(BA9:BA14)</f>
        <v>400</v>
      </c>
      <c r="BB15" s="8">
        <f t="shared" ref="BB15" si="47">SUM(BB9:BB14)</f>
        <v>400</v>
      </c>
      <c r="BC15" s="8">
        <f t="shared" ref="BC15" si="48">SUM(BC9:BC14)</f>
        <v>400</v>
      </c>
      <c r="BD15" s="8">
        <f t="shared" ref="BD15" si="49">SUM(BD9:BD14)</f>
        <v>400</v>
      </c>
      <c r="BE15" s="8">
        <f t="shared" ref="BE15" si="50">SUM(BE9:BE14)</f>
        <v>400</v>
      </c>
      <c r="BF15" s="8">
        <f t="shared" ref="BF15" si="51">SUM(BF9:BF14)</f>
        <v>400</v>
      </c>
      <c r="BG15" s="8">
        <f t="shared" ref="BG15" si="52">SUM(BG9:BG14)</f>
        <v>400</v>
      </c>
      <c r="BH15" s="8">
        <f t="shared" ref="BH15" si="53">SUM(BH9:BH14)</f>
        <v>400</v>
      </c>
      <c r="BI15" s="8">
        <f t="shared" ref="BI15" si="54">SUM(BI9:BI14)</f>
        <v>400</v>
      </c>
      <c r="BJ15" s="8">
        <f t="shared" ref="BJ15" si="55">SUM(BJ9:BJ14)</f>
        <v>400</v>
      </c>
      <c r="BK15" s="8">
        <f t="shared" ref="BK15" si="56">SUM(BK9:BK14)</f>
        <v>400</v>
      </c>
      <c r="BL15" s="8">
        <f t="shared" ref="BL15" si="57">SUM(BL9:BL14)</f>
        <v>0</v>
      </c>
      <c r="BM15" s="8">
        <f t="shared" ref="BM15" si="58">SUM(BM9:BM14)</f>
        <v>0</v>
      </c>
      <c r="BN15" s="8">
        <f t="shared" ref="BN15" si="59">SUM(BN9:BN14)</f>
        <v>0</v>
      </c>
      <c r="BO15" s="8">
        <f t="shared" ref="BO15" si="60">SUM(BO9:BO14)</f>
        <v>0</v>
      </c>
      <c r="BP15" s="8">
        <f t="shared" ref="BP15" si="61">SUM(BP9:BP14)</f>
        <v>0</v>
      </c>
      <c r="BQ15" s="8">
        <f t="shared" ref="BQ15" si="62">SUM(BQ9:BQ14)</f>
        <v>0</v>
      </c>
      <c r="BR15" s="8">
        <f t="shared" ref="BR15" si="63">SUM(BR9:BR14)</f>
        <v>0</v>
      </c>
      <c r="BU15" s="10"/>
    </row>
    <row r="16" spans="1:75" s="8" customFormat="1" x14ac:dyDescent="0.25">
      <c r="A16" s="248"/>
      <c r="B16" s="248"/>
      <c r="C16" s="367" t="s">
        <v>72</v>
      </c>
      <c r="E16" s="190">
        <f t="shared" si="1"/>
        <v>-40</v>
      </c>
      <c r="F16" s="190">
        <f t="shared" si="2"/>
        <v>-160</v>
      </c>
      <c r="G16" s="190">
        <f t="shared" si="3"/>
        <v>-180</v>
      </c>
      <c r="H16" s="190">
        <f t="shared" si="4"/>
        <v>0</v>
      </c>
      <c r="I16" s="190">
        <f t="shared" si="5"/>
        <v>0</v>
      </c>
      <c r="J16" s="154"/>
      <c r="K16" s="181">
        <f>CapEx!K149</f>
        <v>0</v>
      </c>
      <c r="L16" s="181">
        <f>CapEx!L149</f>
        <v>0</v>
      </c>
      <c r="M16" s="181">
        <f>CapEx!M149</f>
        <v>0</v>
      </c>
      <c r="N16" s="181">
        <f>CapEx!N149</f>
        <v>0</v>
      </c>
      <c r="O16" s="181">
        <f>CapEx!O149</f>
        <v>0</v>
      </c>
      <c r="P16" s="181">
        <f>CapEx!P149</f>
        <v>0</v>
      </c>
      <c r="Q16" s="181">
        <f>CapEx!Q149</f>
        <v>0</v>
      </c>
      <c r="R16" s="181">
        <f>CapEx!R149</f>
        <v>0</v>
      </c>
      <c r="S16" s="181">
        <f>CapEx!S149</f>
        <v>-10</v>
      </c>
      <c r="T16" s="181">
        <f>CapEx!T149</f>
        <v>-20</v>
      </c>
      <c r="U16" s="181">
        <f>CapEx!U149</f>
        <v>-30</v>
      </c>
      <c r="V16" s="190">
        <f>CapEx!V149</f>
        <v>-40</v>
      </c>
      <c r="W16" s="181">
        <f>CapEx!W149</f>
        <v>-50</v>
      </c>
      <c r="X16" s="181">
        <f>CapEx!X149</f>
        <v>-60</v>
      </c>
      <c r="Y16" s="181">
        <f>CapEx!Y149</f>
        <v>-70</v>
      </c>
      <c r="Z16" s="181">
        <f>CapEx!Z149</f>
        <v>-80</v>
      </c>
      <c r="AA16" s="181">
        <f>CapEx!AA149</f>
        <v>-90</v>
      </c>
      <c r="AB16" s="181">
        <f>CapEx!AB149</f>
        <v>-100</v>
      </c>
      <c r="AC16" s="181">
        <f>CapEx!AC149</f>
        <v>-110</v>
      </c>
      <c r="AD16" s="181">
        <f>CapEx!AD149</f>
        <v>-120</v>
      </c>
      <c r="AE16" s="181">
        <f>CapEx!AE149</f>
        <v>-130</v>
      </c>
      <c r="AF16" s="181">
        <f>CapEx!AF149</f>
        <v>-140</v>
      </c>
      <c r="AG16" s="181">
        <f>CapEx!AG149</f>
        <v>-150</v>
      </c>
      <c r="AH16" s="190">
        <f>CapEx!AH149</f>
        <v>-160</v>
      </c>
      <c r="AI16" s="181">
        <f>CapEx!AI149</f>
        <v>-171.875</v>
      </c>
      <c r="AJ16" s="181">
        <f>CapEx!AJ149</f>
        <v>-183.75</v>
      </c>
      <c r="AK16" s="181">
        <f>CapEx!AK149</f>
        <v>-185.625</v>
      </c>
      <c r="AL16" s="181">
        <f>CapEx!AL149</f>
        <v>-187.5</v>
      </c>
      <c r="AM16" s="181">
        <f>CapEx!AM149</f>
        <v>-189.375</v>
      </c>
      <c r="AN16" s="181">
        <f>CapEx!AN149</f>
        <v>-191.25</v>
      </c>
      <c r="AO16" s="181">
        <f>CapEx!AO149</f>
        <v>-193.125</v>
      </c>
      <c r="AP16" s="181">
        <f>CapEx!AP149</f>
        <v>-180</v>
      </c>
      <c r="AQ16" s="181">
        <f>CapEx!AQ149</f>
        <v>-180</v>
      </c>
      <c r="AR16" s="181">
        <f>CapEx!AR149</f>
        <v>-180</v>
      </c>
      <c r="AS16" s="181">
        <f>CapEx!AS149</f>
        <v>-180</v>
      </c>
      <c r="AT16" s="190">
        <f>CapEx!AT149</f>
        <v>-180</v>
      </c>
      <c r="AU16" s="181">
        <f>CapEx!AU149</f>
        <v>-180</v>
      </c>
      <c r="AV16" s="181">
        <f>CapEx!AV149</f>
        <v>-180</v>
      </c>
      <c r="AW16" s="181">
        <f>CapEx!AW149</f>
        <v>-180</v>
      </c>
      <c r="AX16" s="181">
        <f>CapEx!AX149</f>
        <v>0</v>
      </c>
      <c r="AY16" s="181">
        <f>CapEx!AY149</f>
        <v>0</v>
      </c>
      <c r="AZ16" s="181">
        <f>CapEx!AZ149</f>
        <v>0</v>
      </c>
      <c r="BA16" s="181">
        <f>CapEx!BA149</f>
        <v>0</v>
      </c>
      <c r="BB16" s="181">
        <f>CapEx!BB149</f>
        <v>0</v>
      </c>
      <c r="BC16" s="181">
        <f>CapEx!BC149</f>
        <v>0</v>
      </c>
      <c r="BD16" s="181">
        <f>CapEx!BD149</f>
        <v>0</v>
      </c>
      <c r="BE16" s="181">
        <f>CapEx!BE149</f>
        <v>0</v>
      </c>
      <c r="BF16" s="190">
        <f>CapEx!BF149</f>
        <v>0</v>
      </c>
      <c r="BG16" s="181">
        <f>CapEx!BG149</f>
        <v>0</v>
      </c>
      <c r="BH16" s="181">
        <f>CapEx!BH149</f>
        <v>0</v>
      </c>
      <c r="BI16" s="181">
        <f>CapEx!BI149</f>
        <v>0</v>
      </c>
      <c r="BJ16" s="181">
        <f>CapEx!BJ149</f>
        <v>0</v>
      </c>
      <c r="BK16" s="181">
        <f>CapEx!BK149</f>
        <v>0</v>
      </c>
      <c r="BL16" s="181">
        <f>CapEx!BL149</f>
        <v>0</v>
      </c>
      <c r="BM16" s="181">
        <f>CapEx!BM149</f>
        <v>0</v>
      </c>
      <c r="BN16" s="181">
        <f>CapEx!BN149</f>
        <v>0</v>
      </c>
      <c r="BO16" s="181">
        <f>CapEx!BO149</f>
        <v>0</v>
      </c>
      <c r="BP16" s="181">
        <f>CapEx!BP149</f>
        <v>0</v>
      </c>
      <c r="BQ16" s="181">
        <f>CapEx!BQ149</f>
        <v>0</v>
      </c>
      <c r="BR16" s="190">
        <f>CapEx!BR149</f>
        <v>0</v>
      </c>
    </row>
    <row r="17" spans="1:73" s="9" customFormat="1" x14ac:dyDescent="0.25">
      <c r="A17" s="251"/>
      <c r="B17" s="251"/>
      <c r="C17" s="369" t="s">
        <v>73</v>
      </c>
      <c r="E17" s="183">
        <f t="shared" si="1"/>
        <v>540</v>
      </c>
      <c r="F17" s="183">
        <f t="shared" si="2"/>
        <v>420</v>
      </c>
      <c r="G17" s="183">
        <f t="shared" si="3"/>
        <v>400</v>
      </c>
      <c r="H17" s="183">
        <f t="shared" si="4"/>
        <v>400</v>
      </c>
      <c r="I17" s="183">
        <f t="shared" si="5"/>
        <v>0</v>
      </c>
      <c r="J17" s="102"/>
      <c r="K17" s="183">
        <f t="shared" ref="K17:AP17" si="64">SUM(K15:K16)</f>
        <v>400</v>
      </c>
      <c r="L17" s="183">
        <f t="shared" si="64"/>
        <v>400</v>
      </c>
      <c r="M17" s="183">
        <f t="shared" si="64"/>
        <v>400</v>
      </c>
      <c r="N17" s="183">
        <f t="shared" si="64"/>
        <v>400</v>
      </c>
      <c r="O17" s="183">
        <f t="shared" si="64"/>
        <v>400</v>
      </c>
      <c r="P17" s="183">
        <f>SUM(P15:P16)</f>
        <v>400</v>
      </c>
      <c r="Q17" s="183">
        <f t="shared" si="64"/>
        <v>400</v>
      </c>
      <c r="R17" s="183">
        <f t="shared" si="64"/>
        <v>400</v>
      </c>
      <c r="S17" s="183">
        <f t="shared" si="64"/>
        <v>570</v>
      </c>
      <c r="T17" s="183">
        <f t="shared" si="64"/>
        <v>560</v>
      </c>
      <c r="U17" s="183">
        <f t="shared" si="64"/>
        <v>550</v>
      </c>
      <c r="V17" s="183">
        <f t="shared" si="64"/>
        <v>540</v>
      </c>
      <c r="W17" s="183">
        <f t="shared" si="64"/>
        <v>530</v>
      </c>
      <c r="X17" s="183">
        <f t="shared" si="64"/>
        <v>520</v>
      </c>
      <c r="Y17" s="183">
        <f t="shared" si="64"/>
        <v>510</v>
      </c>
      <c r="Z17" s="183">
        <f t="shared" si="64"/>
        <v>500</v>
      </c>
      <c r="AA17" s="183">
        <f t="shared" si="64"/>
        <v>490</v>
      </c>
      <c r="AB17" s="183">
        <f t="shared" si="64"/>
        <v>480</v>
      </c>
      <c r="AC17" s="183">
        <f t="shared" si="64"/>
        <v>470</v>
      </c>
      <c r="AD17" s="183">
        <f t="shared" si="64"/>
        <v>460</v>
      </c>
      <c r="AE17" s="183">
        <f t="shared" si="64"/>
        <v>450</v>
      </c>
      <c r="AF17" s="183">
        <f t="shared" si="64"/>
        <v>440</v>
      </c>
      <c r="AG17" s="183">
        <f t="shared" si="64"/>
        <v>430</v>
      </c>
      <c r="AH17" s="183">
        <f t="shared" si="64"/>
        <v>420</v>
      </c>
      <c r="AI17" s="183">
        <f t="shared" si="64"/>
        <v>453.125</v>
      </c>
      <c r="AJ17" s="183">
        <f t="shared" si="64"/>
        <v>441.25</v>
      </c>
      <c r="AK17" s="183">
        <f t="shared" si="64"/>
        <v>439.375</v>
      </c>
      <c r="AL17" s="183">
        <f t="shared" si="64"/>
        <v>437.5</v>
      </c>
      <c r="AM17" s="183">
        <f t="shared" si="64"/>
        <v>435.625</v>
      </c>
      <c r="AN17" s="183">
        <f t="shared" si="64"/>
        <v>433.75</v>
      </c>
      <c r="AO17" s="183">
        <f t="shared" si="64"/>
        <v>431.875</v>
      </c>
      <c r="AP17" s="183">
        <f t="shared" si="64"/>
        <v>400</v>
      </c>
      <c r="AQ17" s="183">
        <f t="shared" ref="AQ17:BR17" si="65">SUM(AQ15:AQ16)</f>
        <v>400</v>
      </c>
      <c r="AR17" s="183">
        <f t="shared" si="65"/>
        <v>400</v>
      </c>
      <c r="AS17" s="183">
        <f t="shared" si="65"/>
        <v>400</v>
      </c>
      <c r="AT17" s="183">
        <f t="shared" si="65"/>
        <v>400</v>
      </c>
      <c r="AU17" s="183">
        <f t="shared" si="65"/>
        <v>400</v>
      </c>
      <c r="AV17" s="183">
        <f t="shared" si="65"/>
        <v>400</v>
      </c>
      <c r="AW17" s="183">
        <f t="shared" si="65"/>
        <v>400</v>
      </c>
      <c r="AX17" s="183">
        <f t="shared" si="65"/>
        <v>400</v>
      </c>
      <c r="AY17" s="183">
        <f t="shared" si="65"/>
        <v>400</v>
      </c>
      <c r="AZ17" s="183">
        <f t="shared" si="65"/>
        <v>400</v>
      </c>
      <c r="BA17" s="183">
        <f t="shared" si="65"/>
        <v>400</v>
      </c>
      <c r="BB17" s="183">
        <f t="shared" si="65"/>
        <v>400</v>
      </c>
      <c r="BC17" s="183">
        <f t="shared" si="65"/>
        <v>400</v>
      </c>
      <c r="BD17" s="183">
        <f t="shared" si="65"/>
        <v>400</v>
      </c>
      <c r="BE17" s="183">
        <f t="shared" si="65"/>
        <v>400</v>
      </c>
      <c r="BF17" s="183">
        <f t="shared" si="65"/>
        <v>400</v>
      </c>
      <c r="BG17" s="183">
        <f t="shared" si="65"/>
        <v>400</v>
      </c>
      <c r="BH17" s="183">
        <f t="shared" si="65"/>
        <v>400</v>
      </c>
      <c r="BI17" s="183">
        <f t="shared" si="65"/>
        <v>400</v>
      </c>
      <c r="BJ17" s="183">
        <f t="shared" si="65"/>
        <v>400</v>
      </c>
      <c r="BK17" s="183">
        <f t="shared" si="65"/>
        <v>400</v>
      </c>
      <c r="BL17" s="183">
        <f t="shared" si="65"/>
        <v>0</v>
      </c>
      <c r="BM17" s="183">
        <f t="shared" si="65"/>
        <v>0</v>
      </c>
      <c r="BN17" s="183">
        <f t="shared" si="65"/>
        <v>0</v>
      </c>
      <c r="BO17" s="183">
        <f t="shared" si="65"/>
        <v>0</v>
      </c>
      <c r="BP17" s="183">
        <f t="shared" si="65"/>
        <v>0</v>
      </c>
      <c r="BQ17" s="183">
        <f t="shared" si="65"/>
        <v>0</v>
      </c>
      <c r="BR17" s="183">
        <f t="shared" si="65"/>
        <v>0</v>
      </c>
      <c r="BT17" s="104"/>
      <c r="BU17" s="104"/>
    </row>
    <row r="18" spans="1:73" s="104" customFormat="1" x14ac:dyDescent="0.25">
      <c r="A18" s="251"/>
      <c r="B18" s="248"/>
      <c r="C18" s="9" t="s">
        <v>23</v>
      </c>
      <c r="D18" s="199"/>
      <c r="E18" s="9">
        <f t="shared" ca="1" si="1"/>
        <v>1268.5796038151311</v>
      </c>
      <c r="F18" s="9">
        <f t="shared" ca="1" si="2"/>
        <v>1189.1812298159282</v>
      </c>
      <c r="G18" s="9">
        <f t="shared" ca="1" si="3"/>
        <v>1383.2971474978035</v>
      </c>
      <c r="H18" s="9">
        <f t="shared" ca="1" si="4"/>
        <v>1966.5449310788345</v>
      </c>
      <c r="I18" s="9">
        <f t="shared" ca="1" si="5"/>
        <v>2788.7645753105157</v>
      </c>
      <c r="J18" s="102"/>
      <c r="K18" s="9">
        <f t="shared" ref="K18:AP18" ca="1" si="66">SUM(K8,K17:K17)</f>
        <v>924.55687660427873</v>
      </c>
      <c r="L18" s="9">
        <f t="shared" ca="1" si="66"/>
        <v>1080.3020205239832</v>
      </c>
      <c r="M18" s="9">
        <f t="shared" ca="1" si="66"/>
        <v>1100.0409372851097</v>
      </c>
      <c r="N18" s="9">
        <f t="shared" ca="1" si="66"/>
        <v>1103.1342289911868</v>
      </c>
      <c r="O18" s="9">
        <f t="shared" ca="1" si="66"/>
        <v>1106.2466595720371</v>
      </c>
      <c r="P18" s="9">
        <f ca="1">SUM(P8,P17:P17)</f>
        <v>1109.3783474650975</v>
      </c>
      <c r="Q18" s="9">
        <f t="shared" ca="1" si="66"/>
        <v>1112.5294118408563</v>
      </c>
      <c r="R18" s="9">
        <f t="shared" ca="1" si="66"/>
        <v>1115.6999726073943</v>
      </c>
      <c r="S18" s="9">
        <f t="shared" ca="1" si="66"/>
        <v>1288.8901504149492</v>
      </c>
      <c r="T18" s="9">
        <f t="shared" ca="1" si="66"/>
        <v>1282.1000666605103</v>
      </c>
      <c r="U18" s="9">
        <f t="shared" ca="1" si="66"/>
        <v>1275.3298434924413</v>
      </c>
      <c r="V18" s="9">
        <f t="shared" ca="1" si="66"/>
        <v>1268.5796038151311</v>
      </c>
      <c r="W18" s="9">
        <f t="shared" ca="1" si="66"/>
        <v>1261.8494712936749</v>
      </c>
      <c r="X18" s="9">
        <f t="shared" ca="1" si="66"/>
        <v>1255.1395703585818</v>
      </c>
      <c r="Y18" s="9">
        <f t="shared" ca="1" si="66"/>
        <v>1248.4500262105139</v>
      </c>
      <c r="Z18" s="9">
        <f t="shared" ca="1" si="66"/>
        <v>1241.7809648250545</v>
      </c>
      <c r="AA18" s="9">
        <f t="shared" ca="1" si="66"/>
        <v>1235.1325129575043</v>
      </c>
      <c r="AB18" s="9">
        <f t="shared" ca="1" si="66"/>
        <v>1228.5047981477087</v>
      </c>
      <c r="AC18" s="9">
        <f t="shared" ca="1" si="66"/>
        <v>1221.8979487249139</v>
      </c>
      <c r="AD18" s="9">
        <f t="shared" ca="1" si="66"/>
        <v>1215.3120938126535</v>
      </c>
      <c r="AE18" s="9">
        <f t="shared" ca="1" si="66"/>
        <v>1208.7473633336672</v>
      </c>
      <c r="AF18" s="9">
        <f t="shared" ca="1" si="66"/>
        <v>1202.2038880148466</v>
      </c>
      <c r="AG18" s="9">
        <f t="shared" ca="1" si="66"/>
        <v>1195.681799392213</v>
      </c>
      <c r="AH18" s="9">
        <f t="shared" ca="1" si="66"/>
        <v>1189.1812298159282</v>
      </c>
      <c r="AI18" s="9">
        <f t="shared" ca="1" si="66"/>
        <v>1225.8273124553325</v>
      </c>
      <c r="AJ18" s="9">
        <f t="shared" ca="1" si="66"/>
        <v>1217.495181304017</v>
      </c>
      <c r="AK18" s="9">
        <f t="shared" ca="1" si="66"/>
        <v>1219.1849711849254</v>
      </c>
      <c r="AL18" s="9">
        <f t="shared" ca="1" si="66"/>
        <v>1220.8968177554889</v>
      </c>
      <c r="AM18" s="9">
        <f t="shared" ca="1" si="66"/>
        <v>1222.630857512791</v>
      </c>
      <c r="AN18" s="9">
        <f t="shared" ca="1" si="66"/>
        <v>1224.3872277987671</v>
      </c>
      <c r="AO18" s="9">
        <f t="shared" ca="1" si="66"/>
        <v>1226.1660668054319</v>
      </c>
      <c r="AP18" s="9">
        <f t="shared" ca="1" si="66"/>
        <v>1226.7180147376412</v>
      </c>
      <c r="AQ18" s="9">
        <f t="shared" ref="AQ18:BR18" ca="1" si="67">SUM(AQ8,AQ17:AQ17)</f>
        <v>1265.1130372689333</v>
      </c>
      <c r="AR18" s="9">
        <f t="shared" ca="1" si="67"/>
        <v>1304.0056635300971</v>
      </c>
      <c r="AS18" s="9">
        <f t="shared" ca="1" si="67"/>
        <v>1343.3992430008188</v>
      </c>
      <c r="AT18" s="9">
        <f t="shared" ca="1" si="67"/>
        <v>1383.2971474978035</v>
      </c>
      <c r="AU18" s="9">
        <f t="shared" ca="1" si="67"/>
        <v>1423.0258623832881</v>
      </c>
      <c r="AV18" s="9">
        <f t="shared" ca="1" si="67"/>
        <v>1463.2657135317513</v>
      </c>
      <c r="AW18" s="9">
        <f t="shared" ca="1" si="67"/>
        <v>1504.0201406617618</v>
      </c>
      <c r="AX18" s="9">
        <f t="shared" ca="1" si="67"/>
        <v>1617.2926064260398</v>
      </c>
      <c r="AY18" s="9">
        <f t="shared" ca="1" si="67"/>
        <v>1659.0865965632015</v>
      </c>
      <c r="AZ18" s="9">
        <f t="shared" ca="1" si="67"/>
        <v>1701.4056200505004</v>
      </c>
      <c r="BA18" s="9">
        <f t="shared" ca="1" si="67"/>
        <v>1744.2532092575734</v>
      </c>
      <c r="BB18" s="9">
        <f t="shared" ca="1" si="67"/>
        <v>1787.6329201012002</v>
      </c>
      <c r="BC18" s="9">
        <f t="shared" ca="1" si="67"/>
        <v>1831.5483322010743</v>
      </c>
      <c r="BD18" s="9">
        <f t="shared" ca="1" si="67"/>
        <v>1876.0030490366034</v>
      </c>
      <c r="BE18" s="9">
        <f t="shared" ca="1" si="67"/>
        <v>1921.0006981047375</v>
      </c>
      <c r="BF18" s="9">
        <f t="shared" ca="1" si="67"/>
        <v>1966.5449310788345</v>
      </c>
      <c r="BG18" s="9">
        <f t="shared" ca="1" si="67"/>
        <v>2011.9471228847274</v>
      </c>
      <c r="BH18" s="9">
        <f t="shared" ca="1" si="67"/>
        <v>2057.9032751132181</v>
      </c>
      <c r="BI18" s="9">
        <f t="shared" ca="1" si="67"/>
        <v>2104.4171129305623</v>
      </c>
      <c r="BJ18" s="9">
        <f t="shared" ca="1" si="67"/>
        <v>2151.4923863253998</v>
      </c>
      <c r="BK18" s="9">
        <f t="shared" ca="1" si="67"/>
        <v>2199.1328702729088</v>
      </c>
      <c r="BL18" s="9">
        <f t="shared" ca="1" si="67"/>
        <v>2487.3423649000401</v>
      </c>
      <c r="BM18" s="9">
        <f t="shared" ca="1" si="67"/>
        <v>2536.1246956518366</v>
      </c>
      <c r="BN18" s="9">
        <f t="shared" ca="1" si="67"/>
        <v>2585.4837134588483</v>
      </c>
      <c r="BO18" s="9">
        <f t="shared" ca="1" si="67"/>
        <v>2635.4232949056432</v>
      </c>
      <c r="BP18" s="9">
        <f t="shared" ca="1" si="67"/>
        <v>2685.9473424004277</v>
      </c>
      <c r="BQ18" s="9">
        <f t="shared" ca="1" si="67"/>
        <v>2737.0597843457817</v>
      </c>
      <c r="BR18" s="9">
        <f t="shared" ca="1" si="67"/>
        <v>2788.7645753105157</v>
      </c>
      <c r="BS18" s="9"/>
    </row>
    <row r="19" spans="1:73" s="8" customFormat="1" ht="6" customHeight="1" x14ac:dyDescent="0.25">
      <c r="A19" s="248"/>
      <c r="B19" s="248"/>
      <c r="C19" s="60"/>
      <c r="E19" s="6"/>
    </row>
    <row r="20" spans="1:73" s="8" customFormat="1" x14ac:dyDescent="0.25">
      <c r="A20" s="248"/>
      <c r="B20" s="248"/>
      <c r="C20" s="203" t="s">
        <v>47</v>
      </c>
      <c r="E20" s="189">
        <f t="shared" ref="E20:E25" ca="1" si="68">V20</f>
        <v>369.26143620629199</v>
      </c>
      <c r="F20" s="189">
        <f t="shared" ref="F20:F25" ca="1" si="69">AH20</f>
        <v>396.36925408518005</v>
      </c>
      <c r="G20" s="189">
        <f t="shared" ref="G20:G25" ca="1" si="70">AT20</f>
        <v>425.46708152938908</v>
      </c>
      <c r="H20" s="189">
        <f t="shared" ref="H20:H25" ca="1" si="71">BF20</f>
        <v>456.70100695104406</v>
      </c>
      <c r="I20" s="189">
        <f t="shared" ref="I20:I25" ca="1" si="72">BR20</f>
        <v>490.22784324547121</v>
      </c>
      <c r="J20" s="154"/>
      <c r="K20" s="10">
        <f ca="1">SUM(Credit!K29:K30)</f>
        <v>228.78858466584845</v>
      </c>
      <c r="L20" s="105">
        <f ca="1">SUM(Credit!L29:L30)</f>
        <v>338.5167602514411</v>
      </c>
      <c r="M20" s="105">
        <f ca="1">SUM(Credit!M29:M30)</f>
        <v>350.15428940329588</v>
      </c>
      <c r="N20" s="105">
        <f ca="1">SUM(Credit!N29:N30)</f>
        <v>352.22751969511205</v>
      </c>
      <c r="O20" s="105">
        <f ca="1">SUM(Credit!O29:O30)</f>
        <v>354.3130253865819</v>
      </c>
      <c r="P20" s="105">
        <f ca="1">SUM(Credit!P29:P30)</f>
        <v>356.41087915918121</v>
      </c>
      <c r="Q20" s="105">
        <f ca="1">SUM(Credit!Q29:Q30)</f>
        <v>358.52115412472529</v>
      </c>
      <c r="R20" s="105">
        <f ca="1">SUM(Credit!R29:R30)</f>
        <v>360.64392382791789</v>
      </c>
      <c r="S20" s="105">
        <f ca="1">SUM(Credit!S29:S30)</f>
        <v>362.77926224891411</v>
      </c>
      <c r="T20" s="105">
        <f ca="1">SUM(Credit!T29:T30)</f>
        <v>364.92724380589834</v>
      </c>
      <c r="U20" s="105">
        <f ca="1">SUM(Credit!U29:U30)</f>
        <v>367.08794335767783</v>
      </c>
      <c r="V20" s="189">
        <f ca="1">SUM(Credit!V29:V30)</f>
        <v>369.26143620629199</v>
      </c>
      <c r="W20" s="10">
        <f ca="1">SUM(Credit!W29:W30)</f>
        <v>371.44779809963643</v>
      </c>
      <c r="X20" s="105">
        <f ca="1">SUM(Credit!X29:X30)</f>
        <v>373.64710523410258</v>
      </c>
      <c r="Y20" s="105">
        <f ca="1">SUM(Credit!Y29:Y30)</f>
        <v>375.85943425723377</v>
      </c>
      <c r="Z20" s="105">
        <f ca="1">SUM(Credit!Z29:Z30)</f>
        <v>378.08486227039606</v>
      </c>
      <c r="AA20" s="105">
        <f ca="1">SUM(Credit!AA29:AA30)</f>
        <v>380.32346683146517</v>
      </c>
      <c r="AB20" s="105">
        <f ca="1">SUM(Credit!AB29:AB30)</f>
        <v>382.57532595753003</v>
      </c>
      <c r="AC20" s="105">
        <f ca="1">SUM(Credit!AC29:AC30)</f>
        <v>384.84051812761106</v>
      </c>
      <c r="AD20" s="105">
        <f ca="1">SUM(Credit!AD29:AD30)</f>
        <v>387.11912228539546</v>
      </c>
      <c r="AE20" s="105">
        <f ca="1">SUM(Credit!AE29:AE30)</f>
        <v>389.41121784198867</v>
      </c>
      <c r="AF20" s="105">
        <f ca="1">SUM(Credit!AF29:AF30)</f>
        <v>391.71688467868194</v>
      </c>
      <c r="AG20" s="105">
        <f ca="1">SUM(Credit!AG29:AG30)</f>
        <v>394.03620314973557</v>
      </c>
      <c r="AH20" s="189">
        <f ca="1">SUM(Credit!AH29:AH30)</f>
        <v>396.36925408518005</v>
      </c>
      <c r="AI20" s="10">
        <f ca="1">SUM(Credit!AI29:AI30)</f>
        <v>398.7161187936328</v>
      </c>
      <c r="AJ20" s="105">
        <f ca="1">SUM(Credit!AJ29:AJ30)</f>
        <v>401.076879065132</v>
      </c>
      <c r="AK20" s="105">
        <f ca="1">SUM(Credit!AK29:AK30)</f>
        <v>403.45161717398662</v>
      </c>
      <c r="AL20" s="105">
        <f ca="1">SUM(Credit!AL29:AL30)</f>
        <v>405.84041588164416</v>
      </c>
      <c r="AM20" s="105">
        <f ca="1">SUM(Credit!AM29:AM30)</f>
        <v>408.24335843957465</v>
      </c>
      <c r="AN20" s="105">
        <f ca="1">SUM(Credit!AN29:AN30)</f>
        <v>410.66052859217234</v>
      </c>
      <c r="AO20" s="105">
        <f ca="1">SUM(Credit!AO29:AO30)</f>
        <v>413.09201057967391</v>
      </c>
      <c r="AP20" s="105">
        <f ca="1">SUM(Credit!AP29:AP30)</f>
        <v>415.53788914109464</v>
      </c>
      <c r="AQ20" s="105">
        <f ca="1">SUM(Credit!AQ29:AQ30)</f>
        <v>417.99824951718142</v>
      </c>
      <c r="AR20" s="105">
        <f ca="1">SUM(Credit!AR29:AR30)</f>
        <v>420.4731774533833</v>
      </c>
      <c r="AS20" s="105">
        <f ca="1">SUM(Credit!AS29:AS30)</f>
        <v>422.96275920284035</v>
      </c>
      <c r="AT20" s="189">
        <f ca="1">SUM(Credit!AT29:AT30)</f>
        <v>425.46708152938908</v>
      </c>
      <c r="AU20" s="10">
        <f ca="1">SUM(Credit!AU29:AU30)</f>
        <v>427.98623171058654</v>
      </c>
      <c r="AV20" s="105">
        <f ca="1">SUM(Credit!AV29:AV30)</f>
        <v>430.5202975407517</v>
      </c>
      <c r="AW20" s="105">
        <f ca="1">SUM(Credit!AW29:AW30)</f>
        <v>433.06936733402546</v>
      </c>
      <c r="AX20" s="105">
        <f ca="1">SUM(Credit!AX29:AX30)</f>
        <v>435.63352992744854</v>
      </c>
      <c r="AY20" s="105">
        <f ca="1">SUM(Credit!AY29:AY30)</f>
        <v>438.21287468405717</v>
      </c>
      <c r="AZ20" s="105">
        <f ca="1">SUM(Credit!AZ29:AZ30)</f>
        <v>440.80749149599745</v>
      </c>
      <c r="BA20" s="105">
        <f ca="1">SUM(Credit!BA29:BA30)</f>
        <v>443.41747078765883</v>
      </c>
      <c r="BB20" s="105">
        <f ca="1">SUM(Credit!BB29:BB30)</f>
        <v>446.04290351882457</v>
      </c>
      <c r="BC20" s="105">
        <f ca="1">SUM(Credit!BC29:BC30)</f>
        <v>448.68388118784236</v>
      </c>
      <c r="BD20" s="105">
        <f ca="1">SUM(Credit!BD29:BD30)</f>
        <v>451.34049583481277</v>
      </c>
      <c r="BE20" s="105">
        <f ca="1">SUM(Credit!BE29:BE30)</f>
        <v>454.01284004479709</v>
      </c>
      <c r="BF20" s="189">
        <f ca="1">SUM(Credit!BF29:BF30)</f>
        <v>456.70100695104406</v>
      </c>
      <c r="BG20" s="10">
        <f ca="1">SUM(Credit!BG29:BG30)</f>
        <v>459.40509023823557</v>
      </c>
      <c r="BH20" s="105">
        <f ca="1">SUM(Credit!BH29:BH30)</f>
        <v>462.12518414575146</v>
      </c>
      <c r="BI20" s="105">
        <f ca="1">SUM(Credit!BI29:BI30)</f>
        <v>464.86138347095408</v>
      </c>
      <c r="BJ20" s="105">
        <f ca="1">SUM(Credit!BJ29:BJ30)</f>
        <v>467.61378357249191</v>
      </c>
      <c r="BK20" s="105">
        <f ca="1">SUM(Credit!BK29:BK30)</f>
        <v>470.38248037362303</v>
      </c>
      <c r="BL20" s="105">
        <f ca="1">SUM(Credit!BL29:BL30)</f>
        <v>473.16757036555816</v>
      </c>
      <c r="BM20" s="105">
        <f ca="1">SUM(Credit!BM29:BM30)</f>
        <v>475.96915061082285</v>
      </c>
      <c r="BN20" s="105">
        <f ca="1">SUM(Credit!BN29:BN30)</f>
        <v>478.78731874664078</v>
      </c>
      <c r="BO20" s="105">
        <f ca="1">SUM(Credit!BO29:BO30)</f>
        <v>481.6221729883369</v>
      </c>
      <c r="BP20" s="105">
        <f ca="1">SUM(Credit!BP29:BP30)</f>
        <v>484.47381213275901</v>
      </c>
      <c r="BQ20" s="105">
        <f ca="1">SUM(Credit!BQ29:BQ30)</f>
        <v>487.34233556172188</v>
      </c>
      <c r="BR20" s="189">
        <f ca="1">SUM(Credit!BR29:BR30)</f>
        <v>490.22784324547121</v>
      </c>
    </row>
    <row r="21" spans="1:73" s="8" customFormat="1" x14ac:dyDescent="0.25">
      <c r="A21" s="248"/>
      <c r="B21" s="251"/>
      <c r="C21" s="203" t="s">
        <v>134</v>
      </c>
      <c r="E21" s="189">
        <f t="shared" ca="1" si="68"/>
        <v>546.43355966677063</v>
      </c>
      <c r="F21" s="189">
        <f t="shared" ca="1" si="69"/>
        <v>208.5625316242444</v>
      </c>
      <c r="G21" s="189">
        <f t="shared" ca="1" si="70"/>
        <v>0</v>
      </c>
      <c r="H21" s="189">
        <f t="shared" ca="1" si="71"/>
        <v>0</v>
      </c>
      <c r="I21" s="189">
        <f t="shared" ca="1" si="72"/>
        <v>0</v>
      </c>
      <c r="J21" s="154"/>
      <c r="K21" s="10">
        <f ca="1">Credit!K46</f>
        <v>587.32951929058004</v>
      </c>
      <c r="L21" s="105">
        <f ca="1">Credit!L46</f>
        <v>612.08796317043186</v>
      </c>
      <c r="M21" s="105">
        <f ca="1">Credit!M46</f>
        <v>598.64719022451345</v>
      </c>
      <c r="N21" s="105">
        <f ca="1">Credit!N46</f>
        <v>577.67167990819883</v>
      </c>
      <c r="O21" s="105">
        <f ca="1">Credit!O46</f>
        <v>556.21398613620306</v>
      </c>
      <c r="P21" s="105">
        <f ca="1">Credit!P46</f>
        <v>522.63916717277448</v>
      </c>
      <c r="Q21" s="105">
        <f ca="1">Credit!Q46</f>
        <v>500.15192698815588</v>
      </c>
      <c r="R21" s="105">
        <f ca="1">Credit!R46</f>
        <v>477.16790601295992</v>
      </c>
      <c r="S21" s="105">
        <f ca="1">Credit!S46</f>
        <v>629.68223391866013</v>
      </c>
      <c r="T21" s="105">
        <f ca="1">Credit!T46</f>
        <v>602.46000100079505</v>
      </c>
      <c r="U21" s="105">
        <f ca="1">Credit!U46</f>
        <v>574.71212663666984</v>
      </c>
      <c r="V21" s="189">
        <f ca="1">Credit!V46</f>
        <v>546.43355966677063</v>
      </c>
      <c r="W21" s="10">
        <f ca="1">Credit!W46</f>
        <v>518.26646733062057</v>
      </c>
      <c r="X21" s="105">
        <f ca="1">Credit!X46</f>
        <v>489.56128993914291</v>
      </c>
      <c r="Y21" s="105">
        <f ca="1">Credit!Y46</f>
        <v>495.23648209206851</v>
      </c>
      <c r="Z21" s="105">
        <f ca="1">Credit!Z46</f>
        <v>465.64490024691264</v>
      </c>
      <c r="AA21" s="105">
        <f ca="1">Credit!AA46</f>
        <v>435.50052326363664</v>
      </c>
      <c r="AB21" s="105">
        <f ca="1">Credit!AB46</f>
        <v>404.79806874855149</v>
      </c>
      <c r="AC21" s="105">
        <f ca="1">Credit!AC46</f>
        <v>373.53221202005591</v>
      </c>
      <c r="AD21" s="105">
        <f ca="1">Credit!AD46</f>
        <v>341.69758579628433</v>
      </c>
      <c r="AE21" s="105">
        <f ca="1">Credit!AE46</f>
        <v>309.28877988054739</v>
      </c>
      <c r="AF21" s="105">
        <f ca="1">Credit!AF46</f>
        <v>276.30034084455241</v>
      </c>
      <c r="AG21" s="105">
        <f ca="1">Credit!AG46</f>
        <v>242.72677170938573</v>
      </c>
      <c r="AH21" s="189">
        <f ca="1">Credit!AH46</f>
        <v>208.5625316242444</v>
      </c>
      <c r="AI21" s="10">
        <f ca="1">Credit!AI46</f>
        <v>218.71393379962063</v>
      </c>
      <c r="AJ21" s="105">
        <f ca="1">Credit!AJ46</f>
        <v>183.45993996619251</v>
      </c>
      <c r="AK21" s="105">
        <f ca="1">Credit!AK46</f>
        <v>151.59886034892531</v>
      </c>
      <c r="AL21" s="105">
        <f ca="1">Credit!AL46</f>
        <v>119.14247742579602</v>
      </c>
      <c r="AM21" s="105">
        <f ca="1">Credit!AM46</f>
        <v>86.085104733798971</v>
      </c>
      <c r="AN21" s="105">
        <f ca="1">Credit!AN46</f>
        <v>52.421010306337223</v>
      </c>
      <c r="AO21" s="105">
        <f ca="1">Credit!AO46</f>
        <v>18.144416337255848</v>
      </c>
      <c r="AP21" s="105">
        <f ca="1">Credit!AP46</f>
        <v>0</v>
      </c>
      <c r="AQ21" s="105">
        <f ca="1">Credit!AQ46</f>
        <v>0</v>
      </c>
      <c r="AR21" s="105">
        <f ca="1">Credit!AR46</f>
        <v>0</v>
      </c>
      <c r="AS21" s="105">
        <f ca="1">Credit!AS46</f>
        <v>0</v>
      </c>
      <c r="AT21" s="189">
        <f ca="1">Credit!AT46</f>
        <v>0</v>
      </c>
      <c r="AU21" s="10">
        <f ca="1">Credit!AU46</f>
        <v>0</v>
      </c>
      <c r="AV21" s="105">
        <f ca="1">Credit!AV46</f>
        <v>0</v>
      </c>
      <c r="AW21" s="105">
        <f ca="1">Credit!AW46</f>
        <v>0</v>
      </c>
      <c r="AX21" s="105">
        <f ca="1">Credit!AX46</f>
        <v>0</v>
      </c>
      <c r="AY21" s="105">
        <f ca="1">Credit!AY46</f>
        <v>0</v>
      </c>
      <c r="AZ21" s="105">
        <f ca="1">Credit!AZ46</f>
        <v>0</v>
      </c>
      <c r="BA21" s="105">
        <f ca="1">Credit!BA46</f>
        <v>0</v>
      </c>
      <c r="BB21" s="105">
        <f ca="1">Credit!BB46</f>
        <v>0</v>
      </c>
      <c r="BC21" s="105">
        <f ca="1">Credit!BC46</f>
        <v>0</v>
      </c>
      <c r="BD21" s="105">
        <f ca="1">Credit!BD46</f>
        <v>0</v>
      </c>
      <c r="BE21" s="105">
        <f ca="1">Credit!BE46</f>
        <v>0</v>
      </c>
      <c r="BF21" s="189">
        <f ca="1">Credit!BF46</f>
        <v>0</v>
      </c>
      <c r="BG21" s="10">
        <f ca="1">Credit!BG46</f>
        <v>0</v>
      </c>
      <c r="BH21" s="105">
        <f ca="1">Credit!BH46</f>
        <v>0</v>
      </c>
      <c r="BI21" s="105">
        <f ca="1">Credit!BI46</f>
        <v>0</v>
      </c>
      <c r="BJ21" s="105">
        <f ca="1">Credit!BJ46</f>
        <v>0</v>
      </c>
      <c r="BK21" s="105">
        <f ca="1">Credit!BK46</f>
        <v>0</v>
      </c>
      <c r="BL21" s="105">
        <f ca="1">Credit!BL46</f>
        <v>0</v>
      </c>
      <c r="BM21" s="105">
        <f ca="1">Credit!BM46</f>
        <v>0</v>
      </c>
      <c r="BN21" s="105">
        <f ca="1">Credit!BN46</f>
        <v>0</v>
      </c>
      <c r="BO21" s="105">
        <f ca="1">Credit!BO46</f>
        <v>0</v>
      </c>
      <c r="BP21" s="105">
        <f ca="1">Credit!BP46</f>
        <v>0</v>
      </c>
      <c r="BQ21" s="105">
        <f ca="1">Credit!BQ46</f>
        <v>0</v>
      </c>
      <c r="BR21" s="189">
        <f ca="1">Credit!BR46</f>
        <v>0</v>
      </c>
    </row>
    <row r="22" spans="1:73" s="8" customFormat="1" x14ac:dyDescent="0.25">
      <c r="A22" s="248"/>
      <c r="B22" s="251"/>
      <c r="C22" s="204" t="s">
        <v>128</v>
      </c>
      <c r="E22" s="190">
        <f t="shared" si="68"/>
        <v>10</v>
      </c>
      <c r="F22" s="190">
        <f t="shared" si="69"/>
        <v>25</v>
      </c>
      <c r="G22" s="190">
        <f t="shared" si="70"/>
        <v>25</v>
      </c>
      <c r="H22" s="190">
        <f t="shared" si="71"/>
        <v>25</v>
      </c>
      <c r="I22" s="190">
        <f t="shared" si="72"/>
        <v>25</v>
      </c>
      <c r="J22" s="154"/>
      <c r="K22" s="181">
        <f>StartShort+Credit!K10</f>
        <v>10</v>
      </c>
      <c r="L22" s="181">
        <f>Credit!L10+K22</f>
        <v>10</v>
      </c>
      <c r="M22" s="181">
        <f>Credit!M10+L22</f>
        <v>10</v>
      </c>
      <c r="N22" s="181">
        <f>Credit!N10+M22</f>
        <v>10</v>
      </c>
      <c r="O22" s="181">
        <f>Credit!O10+N22</f>
        <v>10</v>
      </c>
      <c r="P22" s="181">
        <f>Credit!P10+O22</f>
        <v>10</v>
      </c>
      <c r="Q22" s="181">
        <f>Credit!Q10+P22</f>
        <v>10</v>
      </c>
      <c r="R22" s="181">
        <f>Credit!R10+Q22</f>
        <v>10</v>
      </c>
      <c r="S22" s="181">
        <f>Credit!S10+R22</f>
        <v>10</v>
      </c>
      <c r="T22" s="181">
        <f>Credit!T10+S22</f>
        <v>10</v>
      </c>
      <c r="U22" s="181">
        <f>Credit!U10+T22</f>
        <v>10</v>
      </c>
      <c r="V22" s="190">
        <f>Credit!V10+U22</f>
        <v>10</v>
      </c>
      <c r="W22" s="181">
        <f>Credit!W10+V22</f>
        <v>10</v>
      </c>
      <c r="X22" s="181">
        <f>Credit!X10+W22</f>
        <v>10</v>
      </c>
      <c r="Y22" s="181">
        <f>Credit!Y10+X22</f>
        <v>25</v>
      </c>
      <c r="Z22" s="181">
        <f>Credit!Z10+Y22</f>
        <v>25</v>
      </c>
      <c r="AA22" s="181">
        <f>Credit!AA10+Z22</f>
        <v>25</v>
      </c>
      <c r="AB22" s="181">
        <f>Credit!AB10+AA22</f>
        <v>25</v>
      </c>
      <c r="AC22" s="181">
        <f>Credit!AC10+AB22</f>
        <v>25</v>
      </c>
      <c r="AD22" s="181">
        <f>Credit!AD10+AC22</f>
        <v>25</v>
      </c>
      <c r="AE22" s="181">
        <f>Credit!AE10+AD22</f>
        <v>25</v>
      </c>
      <c r="AF22" s="181">
        <f>Credit!AF10+AE22</f>
        <v>25</v>
      </c>
      <c r="AG22" s="181">
        <f>Credit!AG10+AF22</f>
        <v>25</v>
      </c>
      <c r="AH22" s="190">
        <f>Credit!AH10+AG22</f>
        <v>25</v>
      </c>
      <c r="AI22" s="181">
        <f>Credit!AI10+AH22</f>
        <v>25</v>
      </c>
      <c r="AJ22" s="181">
        <f>Credit!AJ10+AI22</f>
        <v>25</v>
      </c>
      <c r="AK22" s="181">
        <f>Credit!AK10+AJ22</f>
        <v>25</v>
      </c>
      <c r="AL22" s="181">
        <f>Credit!AL10+AK22</f>
        <v>25</v>
      </c>
      <c r="AM22" s="181">
        <f>Credit!AM10+AL22</f>
        <v>25</v>
      </c>
      <c r="AN22" s="181">
        <f>Credit!AN10+AM22</f>
        <v>25</v>
      </c>
      <c r="AO22" s="181">
        <f>Credit!AO10+AN22</f>
        <v>25</v>
      </c>
      <c r="AP22" s="181">
        <f>Credit!AP10+AO22</f>
        <v>25</v>
      </c>
      <c r="AQ22" s="181">
        <f>Credit!AQ10+AP22</f>
        <v>25</v>
      </c>
      <c r="AR22" s="181">
        <f>Credit!AR10+AQ22</f>
        <v>25</v>
      </c>
      <c r="AS22" s="181">
        <f>Credit!AS10+AR22</f>
        <v>25</v>
      </c>
      <c r="AT22" s="190">
        <f>Credit!AT10+AS22</f>
        <v>25</v>
      </c>
      <c r="AU22" s="181">
        <f>Credit!AU10+AT22</f>
        <v>25</v>
      </c>
      <c r="AV22" s="181">
        <f>Credit!AV10+AU22</f>
        <v>25</v>
      </c>
      <c r="AW22" s="181">
        <f>Credit!AW10+AV22</f>
        <v>25</v>
      </c>
      <c r="AX22" s="181">
        <f>Credit!AX10+AW22</f>
        <v>25</v>
      </c>
      <c r="AY22" s="181">
        <f>Credit!AY10+AX22</f>
        <v>25</v>
      </c>
      <c r="AZ22" s="181">
        <f>Credit!AZ10+AY22</f>
        <v>25</v>
      </c>
      <c r="BA22" s="181">
        <f>Credit!BA10+AZ22</f>
        <v>25</v>
      </c>
      <c r="BB22" s="181">
        <f>Credit!BB10+BA22</f>
        <v>25</v>
      </c>
      <c r="BC22" s="181">
        <f>Credit!BC10+BB22</f>
        <v>25</v>
      </c>
      <c r="BD22" s="181">
        <f>Credit!BD10+BC22</f>
        <v>25</v>
      </c>
      <c r="BE22" s="181">
        <f>Credit!BE10+BD22</f>
        <v>25</v>
      </c>
      <c r="BF22" s="190">
        <f>Credit!BF10+BE22</f>
        <v>25</v>
      </c>
      <c r="BG22" s="181">
        <f>Credit!BG10+BF22</f>
        <v>25</v>
      </c>
      <c r="BH22" s="181">
        <f>Credit!BH10+BG22</f>
        <v>25</v>
      </c>
      <c r="BI22" s="181">
        <f>Credit!BI10+BH22</f>
        <v>25</v>
      </c>
      <c r="BJ22" s="181">
        <f>Credit!BJ10+BI22</f>
        <v>25</v>
      </c>
      <c r="BK22" s="181">
        <f>Credit!BK10+BJ22</f>
        <v>25</v>
      </c>
      <c r="BL22" s="181">
        <f>Credit!BL10+BK22</f>
        <v>25</v>
      </c>
      <c r="BM22" s="181">
        <f>Credit!BM10+BL22</f>
        <v>25</v>
      </c>
      <c r="BN22" s="181">
        <f>Credit!BN10+BM22</f>
        <v>25</v>
      </c>
      <c r="BO22" s="181">
        <f>Credit!BO10+BN22</f>
        <v>25</v>
      </c>
      <c r="BP22" s="181">
        <f>Credit!BP10+BO22</f>
        <v>25</v>
      </c>
      <c r="BQ22" s="181">
        <f>Credit!BQ10+BP22</f>
        <v>25</v>
      </c>
      <c r="BR22" s="190">
        <f>Credit!BR10+BQ22</f>
        <v>25</v>
      </c>
    </row>
    <row r="23" spans="1:73" s="104" customFormat="1" x14ac:dyDescent="0.25">
      <c r="A23" s="251"/>
      <c r="B23" s="251"/>
      <c r="C23" s="368" t="s">
        <v>74</v>
      </c>
      <c r="D23" s="9"/>
      <c r="E23" s="104">
        <f t="shared" ca="1" si="68"/>
        <v>925.69499587306268</v>
      </c>
      <c r="F23" s="104">
        <f t="shared" ca="1" si="69"/>
        <v>629.9317857094245</v>
      </c>
      <c r="G23" s="104">
        <f t="shared" ca="1" si="70"/>
        <v>450.46708152938908</v>
      </c>
      <c r="H23" s="104">
        <f t="shared" ca="1" si="71"/>
        <v>481.70100695104406</v>
      </c>
      <c r="I23" s="104">
        <f t="shared" ca="1" si="72"/>
        <v>515.22784324547115</v>
      </c>
      <c r="J23" s="102"/>
      <c r="K23" s="9">
        <f t="shared" ref="K23:BR23" ca="1" si="73">SUM(K20:K22)</f>
        <v>826.11810395642851</v>
      </c>
      <c r="L23" s="9">
        <f t="shared" ca="1" si="73"/>
        <v>960.6047234218729</v>
      </c>
      <c r="M23" s="9">
        <f t="shared" ca="1" si="73"/>
        <v>958.80147962780939</v>
      </c>
      <c r="N23" s="9">
        <f t="shared" ca="1" si="73"/>
        <v>939.89919960331088</v>
      </c>
      <c r="O23" s="9">
        <f t="shared" ca="1" si="73"/>
        <v>920.52701152278496</v>
      </c>
      <c r="P23" s="9">
        <f ca="1">SUM(P20:P22)</f>
        <v>889.05004633195563</v>
      </c>
      <c r="Q23" s="9">
        <f t="shared" ca="1" si="73"/>
        <v>868.67308111288116</v>
      </c>
      <c r="R23" s="9">
        <f t="shared" ca="1" si="73"/>
        <v>847.81182984087786</v>
      </c>
      <c r="S23" s="9">
        <f t="shared" ca="1" si="73"/>
        <v>1002.4614961675743</v>
      </c>
      <c r="T23" s="9">
        <f t="shared" ca="1" si="73"/>
        <v>977.38724480669339</v>
      </c>
      <c r="U23" s="9">
        <f t="shared" ca="1" si="73"/>
        <v>951.80006999434772</v>
      </c>
      <c r="V23" s="104">
        <f t="shared" ca="1" si="73"/>
        <v>925.69499587306268</v>
      </c>
      <c r="W23" s="9">
        <f t="shared" ca="1" si="73"/>
        <v>899.714265430257</v>
      </c>
      <c r="X23" s="9">
        <f t="shared" ca="1" si="73"/>
        <v>873.20839517324544</v>
      </c>
      <c r="Y23" s="9">
        <f t="shared" ca="1" si="73"/>
        <v>896.09591634930234</v>
      </c>
      <c r="Z23" s="9">
        <f t="shared" ca="1" si="73"/>
        <v>868.7297625173087</v>
      </c>
      <c r="AA23" s="9">
        <f t="shared" ca="1" si="73"/>
        <v>840.82399009510186</v>
      </c>
      <c r="AB23" s="9">
        <f t="shared" ca="1" si="73"/>
        <v>812.37339470608151</v>
      </c>
      <c r="AC23" s="9">
        <f t="shared" ca="1" si="73"/>
        <v>783.37273014766697</v>
      </c>
      <c r="AD23" s="9">
        <f t="shared" ca="1" si="73"/>
        <v>753.81670808167974</v>
      </c>
      <c r="AE23" s="9">
        <f t="shared" ca="1" si="73"/>
        <v>723.69999772253607</v>
      </c>
      <c r="AF23" s="9">
        <f t="shared" ca="1" si="73"/>
        <v>693.0172255232344</v>
      </c>
      <c r="AG23" s="9">
        <f t="shared" ca="1" si="73"/>
        <v>661.7629748591213</v>
      </c>
      <c r="AH23" s="104">
        <f t="shared" ca="1" si="73"/>
        <v>629.9317857094245</v>
      </c>
      <c r="AI23" s="9">
        <f t="shared" ca="1" si="73"/>
        <v>642.43005259325344</v>
      </c>
      <c r="AJ23" s="9">
        <f t="shared" ca="1" si="73"/>
        <v>609.53681903132451</v>
      </c>
      <c r="AK23" s="9">
        <f t="shared" ca="1" si="73"/>
        <v>580.05047752291193</v>
      </c>
      <c r="AL23" s="9">
        <f t="shared" ca="1" si="73"/>
        <v>549.98289330744024</v>
      </c>
      <c r="AM23" s="9">
        <f t="shared" ca="1" si="73"/>
        <v>519.32846317337362</v>
      </c>
      <c r="AN23" s="9">
        <f t="shared" ca="1" si="73"/>
        <v>488.08153889850956</v>
      </c>
      <c r="AO23" s="9">
        <f t="shared" ca="1" si="73"/>
        <v>456.23642691692976</v>
      </c>
      <c r="AP23" s="9">
        <f t="shared" ca="1" si="73"/>
        <v>440.53788914109464</v>
      </c>
      <c r="AQ23" s="9">
        <f t="shared" ca="1" si="73"/>
        <v>442.99824951718142</v>
      </c>
      <c r="AR23" s="9">
        <f t="shared" ca="1" si="73"/>
        <v>445.4731774533833</v>
      </c>
      <c r="AS23" s="9">
        <f t="shared" ca="1" si="73"/>
        <v>447.96275920284035</v>
      </c>
      <c r="AT23" s="104">
        <f t="shared" ca="1" si="73"/>
        <v>450.46708152938908</v>
      </c>
      <c r="AU23" s="9">
        <f t="shared" ca="1" si="73"/>
        <v>452.98623171058654</v>
      </c>
      <c r="AV23" s="9">
        <f t="shared" ca="1" si="73"/>
        <v>455.5202975407517</v>
      </c>
      <c r="AW23" s="9">
        <f t="shared" ca="1" si="73"/>
        <v>458.06936733402546</v>
      </c>
      <c r="AX23" s="9">
        <f t="shared" ca="1" si="73"/>
        <v>460.63352992744854</v>
      </c>
      <c r="AY23" s="9">
        <f t="shared" ca="1" si="73"/>
        <v>463.21287468405717</v>
      </c>
      <c r="AZ23" s="9">
        <f t="shared" ca="1" si="73"/>
        <v>465.80749149599745</v>
      </c>
      <c r="BA23" s="9">
        <f t="shared" ca="1" si="73"/>
        <v>468.41747078765883</v>
      </c>
      <c r="BB23" s="9">
        <f t="shared" ca="1" si="73"/>
        <v>471.04290351882457</v>
      </c>
      <c r="BC23" s="9">
        <f t="shared" ca="1" si="73"/>
        <v>473.68388118784236</v>
      </c>
      <c r="BD23" s="9">
        <f t="shared" ca="1" si="73"/>
        <v>476.34049583481277</v>
      </c>
      <c r="BE23" s="9">
        <f t="shared" ca="1" si="73"/>
        <v>479.01284004479709</v>
      </c>
      <c r="BF23" s="104">
        <f t="shared" ca="1" si="73"/>
        <v>481.70100695104406</v>
      </c>
      <c r="BG23" s="9">
        <f t="shared" ca="1" si="73"/>
        <v>484.40509023823557</v>
      </c>
      <c r="BH23" s="9">
        <f t="shared" ca="1" si="73"/>
        <v>487.12518414575146</v>
      </c>
      <c r="BI23" s="9">
        <f t="shared" ca="1" si="73"/>
        <v>489.86138347095408</v>
      </c>
      <c r="BJ23" s="9">
        <f t="shared" ca="1" si="73"/>
        <v>492.61378357249191</v>
      </c>
      <c r="BK23" s="9">
        <f t="shared" ca="1" si="73"/>
        <v>495.38248037362303</v>
      </c>
      <c r="BL23" s="9">
        <f t="shared" ca="1" si="73"/>
        <v>498.16757036555816</v>
      </c>
      <c r="BM23" s="9">
        <f t="shared" ca="1" si="73"/>
        <v>500.96915061082285</v>
      </c>
      <c r="BN23" s="9">
        <f t="shared" ca="1" si="73"/>
        <v>503.78731874664078</v>
      </c>
      <c r="BO23" s="9">
        <f t="shared" ca="1" si="73"/>
        <v>506.6221729883369</v>
      </c>
      <c r="BP23" s="9">
        <f t="shared" ca="1" si="73"/>
        <v>509.47381213275901</v>
      </c>
      <c r="BQ23" s="9">
        <f t="shared" ca="1" si="73"/>
        <v>512.34233556172194</v>
      </c>
      <c r="BR23" s="104">
        <f t="shared" ca="1" si="73"/>
        <v>515.22784324547115</v>
      </c>
    </row>
    <row r="24" spans="1:73" s="9" customFormat="1" x14ac:dyDescent="0.25">
      <c r="A24" s="251"/>
      <c r="B24" s="251"/>
      <c r="C24" s="369" t="s">
        <v>129</v>
      </c>
      <c r="E24" s="183">
        <f t="shared" si="68"/>
        <v>15</v>
      </c>
      <c r="F24" s="183">
        <f t="shared" si="69"/>
        <v>15</v>
      </c>
      <c r="G24" s="183">
        <f t="shared" si="70"/>
        <v>15</v>
      </c>
      <c r="H24" s="183">
        <f t="shared" si="71"/>
        <v>15</v>
      </c>
      <c r="I24" s="183">
        <f t="shared" si="72"/>
        <v>15</v>
      </c>
      <c r="J24" s="102"/>
      <c r="K24" s="183">
        <f>StartLong+Credit!K11</f>
        <v>15</v>
      </c>
      <c r="L24" s="183">
        <f>Credit!L11+K24</f>
        <v>15</v>
      </c>
      <c r="M24" s="183">
        <f>Credit!M11+L24</f>
        <v>15</v>
      </c>
      <c r="N24" s="183">
        <f>Credit!N11+M24</f>
        <v>15</v>
      </c>
      <c r="O24" s="183">
        <f>Credit!O11+N24</f>
        <v>15</v>
      </c>
      <c r="P24" s="183">
        <f>Credit!P11+O24</f>
        <v>15</v>
      </c>
      <c r="Q24" s="183">
        <f>Credit!Q11+P24</f>
        <v>15</v>
      </c>
      <c r="R24" s="183">
        <f>Credit!R11+Q24</f>
        <v>15</v>
      </c>
      <c r="S24" s="183">
        <f>Credit!S11+R24</f>
        <v>15</v>
      </c>
      <c r="T24" s="183">
        <f>Credit!T11+S24</f>
        <v>15</v>
      </c>
      <c r="U24" s="183">
        <f>Credit!U11+T24</f>
        <v>15</v>
      </c>
      <c r="V24" s="183">
        <f>Credit!V11+U24</f>
        <v>15</v>
      </c>
      <c r="W24" s="183">
        <f>Credit!W11+V24</f>
        <v>15</v>
      </c>
      <c r="X24" s="183">
        <f>Credit!X11+W24</f>
        <v>15</v>
      </c>
      <c r="Y24" s="183">
        <f>Credit!Y11+X24</f>
        <v>15</v>
      </c>
      <c r="Z24" s="183">
        <f>Credit!Z11+Y24</f>
        <v>15</v>
      </c>
      <c r="AA24" s="183">
        <f>Credit!AA11+Z24</f>
        <v>15</v>
      </c>
      <c r="AB24" s="183">
        <f>Credit!AB11+AA24</f>
        <v>15</v>
      </c>
      <c r="AC24" s="183">
        <f>Credit!AC11+AB24</f>
        <v>15</v>
      </c>
      <c r="AD24" s="183">
        <f>Credit!AD11+AC24</f>
        <v>15</v>
      </c>
      <c r="AE24" s="183">
        <f>Credit!AE11+AD24</f>
        <v>15</v>
      </c>
      <c r="AF24" s="183">
        <f>Credit!AF11+AE24</f>
        <v>15</v>
      </c>
      <c r="AG24" s="183">
        <f>Credit!AG11+AF24</f>
        <v>15</v>
      </c>
      <c r="AH24" s="183">
        <f>Credit!AH11+AG24</f>
        <v>15</v>
      </c>
      <c r="AI24" s="183">
        <f>Credit!AI11+AH24</f>
        <v>15</v>
      </c>
      <c r="AJ24" s="183">
        <f>Credit!AJ11+AI24</f>
        <v>15</v>
      </c>
      <c r="AK24" s="183">
        <f>Credit!AK11+AJ24</f>
        <v>15</v>
      </c>
      <c r="AL24" s="183">
        <f>Credit!AL11+AK24</f>
        <v>15</v>
      </c>
      <c r="AM24" s="183">
        <f>Credit!AM11+AL24</f>
        <v>15</v>
      </c>
      <c r="AN24" s="183">
        <f>Credit!AN11+AM24</f>
        <v>15</v>
      </c>
      <c r="AO24" s="183">
        <f>Credit!AO11+AN24</f>
        <v>15</v>
      </c>
      <c r="AP24" s="183">
        <f>Credit!AP11+AO24</f>
        <v>15</v>
      </c>
      <c r="AQ24" s="183">
        <f>Credit!AQ11+AP24</f>
        <v>15</v>
      </c>
      <c r="AR24" s="183">
        <f>Credit!AR11+AQ24</f>
        <v>15</v>
      </c>
      <c r="AS24" s="183">
        <f>Credit!AS11+AR24</f>
        <v>15</v>
      </c>
      <c r="AT24" s="183">
        <f>Credit!AT11+AS24</f>
        <v>15</v>
      </c>
      <c r="AU24" s="183">
        <f>Credit!AU11+AT24</f>
        <v>15</v>
      </c>
      <c r="AV24" s="183">
        <f>Credit!AV11+AU24</f>
        <v>15</v>
      </c>
      <c r="AW24" s="183">
        <f>Credit!AW11+AV24</f>
        <v>15</v>
      </c>
      <c r="AX24" s="183">
        <f>Credit!AX11+AW24</f>
        <v>15</v>
      </c>
      <c r="AY24" s="183">
        <f>Credit!AY11+AX24</f>
        <v>15</v>
      </c>
      <c r="AZ24" s="183">
        <f>Credit!AZ11+AY24</f>
        <v>15</v>
      </c>
      <c r="BA24" s="183">
        <f>Credit!BA11+AZ24</f>
        <v>15</v>
      </c>
      <c r="BB24" s="183">
        <f>Credit!BB11+BA24</f>
        <v>15</v>
      </c>
      <c r="BC24" s="183">
        <f>Credit!BC11+BB24</f>
        <v>15</v>
      </c>
      <c r="BD24" s="183">
        <f>Credit!BD11+BC24</f>
        <v>15</v>
      </c>
      <c r="BE24" s="183">
        <f>Credit!BE11+BD24</f>
        <v>15</v>
      </c>
      <c r="BF24" s="183">
        <f>Credit!BF11+BE24</f>
        <v>15</v>
      </c>
      <c r="BG24" s="183">
        <f>Credit!BG11+BF24</f>
        <v>15</v>
      </c>
      <c r="BH24" s="183">
        <f>Credit!BH11+BG24</f>
        <v>15</v>
      </c>
      <c r="BI24" s="183">
        <f>Credit!BI11+BH24</f>
        <v>15</v>
      </c>
      <c r="BJ24" s="183">
        <f>Credit!BJ11+BI24</f>
        <v>15</v>
      </c>
      <c r="BK24" s="183">
        <f>Credit!BK11+BJ24</f>
        <v>15</v>
      </c>
      <c r="BL24" s="183">
        <f>Credit!BL11+BK24</f>
        <v>15</v>
      </c>
      <c r="BM24" s="183">
        <f>Credit!BM11+BL24</f>
        <v>15</v>
      </c>
      <c r="BN24" s="183">
        <f>Credit!BN11+BM24</f>
        <v>15</v>
      </c>
      <c r="BO24" s="183">
        <f>Credit!BO11+BN24</f>
        <v>15</v>
      </c>
      <c r="BP24" s="183">
        <f>Credit!BP11+BO24</f>
        <v>15</v>
      </c>
      <c r="BQ24" s="183">
        <f>Credit!BQ11+BP24</f>
        <v>15</v>
      </c>
      <c r="BR24" s="183">
        <f>Credit!BR11+BQ24</f>
        <v>15</v>
      </c>
      <c r="BT24" s="104"/>
      <c r="BU24" s="104"/>
    </row>
    <row r="25" spans="1:73" s="104" customFormat="1" x14ac:dyDescent="0.25">
      <c r="A25" s="252"/>
      <c r="B25" s="248"/>
      <c r="C25" s="9" t="s">
        <v>75</v>
      </c>
      <c r="D25" s="9"/>
      <c r="E25" s="9">
        <f t="shared" ca="1" si="68"/>
        <v>940.69499587306268</v>
      </c>
      <c r="F25" s="9">
        <f t="shared" ca="1" si="69"/>
        <v>644.9317857094245</v>
      </c>
      <c r="G25" s="9">
        <f t="shared" ca="1" si="70"/>
        <v>465.46708152938908</v>
      </c>
      <c r="H25" s="9">
        <f t="shared" ca="1" si="71"/>
        <v>496.70100695104406</v>
      </c>
      <c r="I25" s="9">
        <f t="shared" ca="1" si="72"/>
        <v>530.22784324547115</v>
      </c>
      <c r="J25" s="102"/>
      <c r="K25" s="9">
        <f t="shared" ref="K25:BR25" ca="1" si="74">SUM(K23:K24)</f>
        <v>841.11810395642851</v>
      </c>
      <c r="L25" s="9">
        <f t="shared" ca="1" si="74"/>
        <v>975.6047234218729</v>
      </c>
      <c r="M25" s="9">
        <f t="shared" ca="1" si="74"/>
        <v>973.80147962780939</v>
      </c>
      <c r="N25" s="9">
        <f t="shared" ca="1" si="74"/>
        <v>954.89919960331088</v>
      </c>
      <c r="O25" s="9">
        <f t="shared" ca="1" si="74"/>
        <v>935.52701152278496</v>
      </c>
      <c r="P25" s="9">
        <f ca="1">SUM(P23:P24)</f>
        <v>904.05004633195563</v>
      </c>
      <c r="Q25" s="9">
        <f t="shared" ca="1" si="74"/>
        <v>883.67308111288116</v>
      </c>
      <c r="R25" s="9">
        <f t="shared" ca="1" si="74"/>
        <v>862.81182984087786</v>
      </c>
      <c r="S25" s="9">
        <f t="shared" ca="1" si="74"/>
        <v>1017.4614961675743</v>
      </c>
      <c r="T25" s="9">
        <f t="shared" ca="1" si="74"/>
        <v>992.38724480669339</v>
      </c>
      <c r="U25" s="9">
        <f t="shared" ca="1" si="74"/>
        <v>966.80006999434772</v>
      </c>
      <c r="V25" s="9">
        <f t="shared" ca="1" si="74"/>
        <v>940.69499587306268</v>
      </c>
      <c r="W25" s="9">
        <f t="shared" ca="1" si="74"/>
        <v>914.714265430257</v>
      </c>
      <c r="X25" s="9">
        <f t="shared" ca="1" si="74"/>
        <v>888.20839517324544</v>
      </c>
      <c r="Y25" s="9">
        <f t="shared" ca="1" si="74"/>
        <v>911.09591634930234</v>
      </c>
      <c r="Z25" s="9">
        <f t="shared" ca="1" si="74"/>
        <v>883.7297625173087</v>
      </c>
      <c r="AA25" s="9">
        <f t="shared" ca="1" si="74"/>
        <v>855.82399009510186</v>
      </c>
      <c r="AB25" s="9">
        <f t="shared" ca="1" si="74"/>
        <v>827.37339470608151</v>
      </c>
      <c r="AC25" s="9">
        <f t="shared" ca="1" si="74"/>
        <v>798.37273014766697</v>
      </c>
      <c r="AD25" s="9">
        <f t="shared" ca="1" si="74"/>
        <v>768.81670808167974</v>
      </c>
      <c r="AE25" s="9">
        <f t="shared" ca="1" si="74"/>
        <v>738.69999772253607</v>
      </c>
      <c r="AF25" s="9">
        <f t="shared" ca="1" si="74"/>
        <v>708.0172255232344</v>
      </c>
      <c r="AG25" s="9">
        <f t="shared" ca="1" si="74"/>
        <v>676.7629748591213</v>
      </c>
      <c r="AH25" s="9">
        <f t="shared" ca="1" si="74"/>
        <v>644.9317857094245</v>
      </c>
      <c r="AI25" s="9">
        <f t="shared" ca="1" si="74"/>
        <v>657.43005259325344</v>
      </c>
      <c r="AJ25" s="9">
        <f t="shared" ca="1" si="74"/>
        <v>624.53681903132451</v>
      </c>
      <c r="AK25" s="9">
        <f t="shared" ca="1" si="74"/>
        <v>595.05047752291193</v>
      </c>
      <c r="AL25" s="9">
        <f t="shared" ca="1" si="74"/>
        <v>564.98289330744024</v>
      </c>
      <c r="AM25" s="9">
        <f t="shared" ca="1" si="74"/>
        <v>534.32846317337362</v>
      </c>
      <c r="AN25" s="9">
        <f t="shared" ca="1" si="74"/>
        <v>503.08153889850956</v>
      </c>
      <c r="AO25" s="9">
        <f t="shared" ca="1" si="74"/>
        <v>471.23642691692976</v>
      </c>
      <c r="AP25" s="9">
        <f t="shared" ca="1" si="74"/>
        <v>455.53788914109464</v>
      </c>
      <c r="AQ25" s="9">
        <f t="shared" ca="1" si="74"/>
        <v>457.99824951718142</v>
      </c>
      <c r="AR25" s="9">
        <f t="shared" ca="1" si="74"/>
        <v>460.4731774533833</v>
      </c>
      <c r="AS25" s="9">
        <f t="shared" ca="1" si="74"/>
        <v>462.96275920284035</v>
      </c>
      <c r="AT25" s="9">
        <f t="shared" ca="1" si="74"/>
        <v>465.46708152938908</v>
      </c>
      <c r="AU25" s="9">
        <f t="shared" ca="1" si="74"/>
        <v>467.98623171058654</v>
      </c>
      <c r="AV25" s="9">
        <f t="shared" ca="1" si="74"/>
        <v>470.5202975407517</v>
      </c>
      <c r="AW25" s="9">
        <f t="shared" ca="1" si="74"/>
        <v>473.06936733402546</v>
      </c>
      <c r="AX25" s="9">
        <f t="shared" ca="1" si="74"/>
        <v>475.63352992744854</v>
      </c>
      <c r="AY25" s="9">
        <f t="shared" ca="1" si="74"/>
        <v>478.21287468405717</v>
      </c>
      <c r="AZ25" s="9">
        <f t="shared" ca="1" si="74"/>
        <v>480.80749149599745</v>
      </c>
      <c r="BA25" s="9">
        <f t="shared" ca="1" si="74"/>
        <v>483.41747078765883</v>
      </c>
      <c r="BB25" s="9">
        <f t="shared" ca="1" si="74"/>
        <v>486.04290351882457</v>
      </c>
      <c r="BC25" s="9">
        <f t="shared" ca="1" si="74"/>
        <v>488.68388118784236</v>
      </c>
      <c r="BD25" s="9">
        <f t="shared" ca="1" si="74"/>
        <v>491.34049583481277</v>
      </c>
      <c r="BE25" s="9">
        <f t="shared" ca="1" si="74"/>
        <v>494.01284004479709</v>
      </c>
      <c r="BF25" s="9">
        <f t="shared" ca="1" si="74"/>
        <v>496.70100695104406</v>
      </c>
      <c r="BG25" s="9">
        <f t="shared" ca="1" si="74"/>
        <v>499.40509023823557</v>
      </c>
      <c r="BH25" s="9">
        <f t="shared" ca="1" si="74"/>
        <v>502.12518414575146</v>
      </c>
      <c r="BI25" s="9">
        <f t="shared" ca="1" si="74"/>
        <v>504.86138347095408</v>
      </c>
      <c r="BJ25" s="9">
        <f t="shared" ca="1" si="74"/>
        <v>507.61378357249191</v>
      </c>
      <c r="BK25" s="9">
        <f t="shared" ca="1" si="74"/>
        <v>510.38248037362303</v>
      </c>
      <c r="BL25" s="9">
        <f t="shared" ca="1" si="74"/>
        <v>513.16757036555816</v>
      </c>
      <c r="BM25" s="9">
        <f t="shared" ca="1" si="74"/>
        <v>515.96915061082291</v>
      </c>
      <c r="BN25" s="9">
        <f t="shared" ca="1" si="74"/>
        <v>518.78731874664072</v>
      </c>
      <c r="BO25" s="9">
        <f t="shared" ca="1" si="74"/>
        <v>521.62217298833684</v>
      </c>
      <c r="BP25" s="9">
        <f t="shared" ca="1" si="74"/>
        <v>524.47381213275901</v>
      </c>
      <c r="BQ25" s="9">
        <f t="shared" ca="1" si="74"/>
        <v>527.34233556172194</v>
      </c>
      <c r="BR25" s="9">
        <f t="shared" ca="1" si="74"/>
        <v>530.22784324547115</v>
      </c>
    </row>
    <row r="26" spans="1:73" s="8" customFormat="1" ht="6" customHeight="1" x14ac:dyDescent="0.25">
      <c r="A26" s="248"/>
      <c r="B26" s="251"/>
      <c r="C26" s="60"/>
      <c r="E26" s="6"/>
      <c r="V26" s="9"/>
      <c r="AH26" s="9"/>
      <c r="AT26" s="9"/>
      <c r="BF26" s="9"/>
      <c r="BR26" s="9"/>
    </row>
    <row r="27" spans="1:73" s="8" customFormat="1" x14ac:dyDescent="0.25">
      <c r="A27" s="248"/>
      <c r="B27" s="251"/>
      <c r="C27" s="203" t="s">
        <v>126</v>
      </c>
      <c r="E27" s="189">
        <f t="shared" ref="E27:E30" si="75">V27</f>
        <v>30</v>
      </c>
      <c r="F27" s="189">
        <f t="shared" ref="F27:F30" si="76">AH27</f>
        <v>30</v>
      </c>
      <c r="G27" s="189">
        <f t="shared" ref="G27:G30" si="77">AT27</f>
        <v>30</v>
      </c>
      <c r="H27" s="189">
        <f t="shared" ref="H27:H30" si="78">BF27</f>
        <v>30</v>
      </c>
      <c r="I27" s="189">
        <f t="shared" ref="I27:I30" si="79">BR27</f>
        <v>30</v>
      </c>
      <c r="J27" s="154"/>
      <c r="K27" s="10">
        <f>StartPreferred+Credit!K6</f>
        <v>20</v>
      </c>
      <c r="L27" s="105">
        <f>Credit!L6+K27</f>
        <v>20</v>
      </c>
      <c r="M27" s="105">
        <f>Credit!M6+L27</f>
        <v>20</v>
      </c>
      <c r="N27" s="105">
        <f>Credit!N6+M27</f>
        <v>20</v>
      </c>
      <c r="O27" s="105">
        <f>Credit!O6+N27</f>
        <v>20</v>
      </c>
      <c r="P27" s="105">
        <f>Credit!P6+O27</f>
        <v>30</v>
      </c>
      <c r="Q27" s="105">
        <f>Credit!Q6+P27</f>
        <v>30</v>
      </c>
      <c r="R27" s="105">
        <f>Credit!R6+Q27</f>
        <v>30</v>
      </c>
      <c r="S27" s="105">
        <f>Credit!S6+R27</f>
        <v>30</v>
      </c>
      <c r="T27" s="105">
        <f>Credit!T6+S27</f>
        <v>30</v>
      </c>
      <c r="U27" s="105">
        <f>Credit!U6+T27</f>
        <v>30</v>
      </c>
      <c r="V27" s="189">
        <f>Credit!V6+U27</f>
        <v>30</v>
      </c>
      <c r="W27" s="10">
        <f>Credit!W6+V27</f>
        <v>30</v>
      </c>
      <c r="X27" s="105">
        <f>Credit!X6+W27</f>
        <v>30</v>
      </c>
      <c r="Y27" s="105">
        <f>Credit!Y6+X27</f>
        <v>30</v>
      </c>
      <c r="Z27" s="105">
        <f>Credit!Z6+Y27</f>
        <v>30</v>
      </c>
      <c r="AA27" s="105">
        <f>Credit!AA6+Z27</f>
        <v>30</v>
      </c>
      <c r="AB27" s="105">
        <f>Credit!AB6+AA27</f>
        <v>30</v>
      </c>
      <c r="AC27" s="105">
        <f>Credit!AC6+AB27</f>
        <v>30</v>
      </c>
      <c r="AD27" s="105">
        <f>Credit!AD6+AC27</f>
        <v>30</v>
      </c>
      <c r="AE27" s="105">
        <f>Credit!AE6+AD27</f>
        <v>30</v>
      </c>
      <c r="AF27" s="105">
        <f>Credit!AF6+AE27</f>
        <v>30</v>
      </c>
      <c r="AG27" s="105">
        <f>Credit!AG6+AF27</f>
        <v>30</v>
      </c>
      <c r="AH27" s="189">
        <f>Credit!AH6+AG27</f>
        <v>30</v>
      </c>
      <c r="AI27" s="10">
        <f>Credit!AI6+AH27</f>
        <v>30</v>
      </c>
      <c r="AJ27" s="105">
        <f>Credit!AJ6+AI27</f>
        <v>30</v>
      </c>
      <c r="AK27" s="105">
        <f>Credit!AK6+AJ27</f>
        <v>30</v>
      </c>
      <c r="AL27" s="105">
        <f>Credit!AL6+AK27</f>
        <v>30</v>
      </c>
      <c r="AM27" s="105">
        <f>Credit!AM6+AL27</f>
        <v>30</v>
      </c>
      <c r="AN27" s="105">
        <f>Credit!AN6+AM27</f>
        <v>30</v>
      </c>
      <c r="AO27" s="105">
        <f>Credit!AO6+AN27</f>
        <v>30</v>
      </c>
      <c r="AP27" s="105">
        <f>Credit!AP6+AO27</f>
        <v>30</v>
      </c>
      <c r="AQ27" s="105">
        <f>Credit!AQ6+AP27</f>
        <v>30</v>
      </c>
      <c r="AR27" s="105">
        <f>Credit!AR6+AQ27</f>
        <v>30</v>
      </c>
      <c r="AS27" s="105">
        <f>Credit!AS6+AR27</f>
        <v>30</v>
      </c>
      <c r="AT27" s="189">
        <f>Credit!AT6+AS27</f>
        <v>30</v>
      </c>
      <c r="AU27" s="10">
        <f>Credit!AU6+AT27</f>
        <v>30</v>
      </c>
      <c r="AV27" s="105">
        <f>Credit!AV6+AU27</f>
        <v>30</v>
      </c>
      <c r="AW27" s="105">
        <f>Credit!AW6+AV27</f>
        <v>30</v>
      </c>
      <c r="AX27" s="105">
        <f>Credit!AX6+AW27</f>
        <v>30</v>
      </c>
      <c r="AY27" s="105">
        <f>Credit!AY6+AX27</f>
        <v>30</v>
      </c>
      <c r="AZ27" s="105">
        <f>Credit!AZ6+AY27</f>
        <v>30</v>
      </c>
      <c r="BA27" s="105">
        <f>Credit!BA6+AZ27</f>
        <v>30</v>
      </c>
      <c r="BB27" s="105">
        <f>Credit!BB6+BA27</f>
        <v>30</v>
      </c>
      <c r="BC27" s="105">
        <f>Credit!BC6+BB27</f>
        <v>30</v>
      </c>
      <c r="BD27" s="105">
        <f>Credit!BD6+BC27</f>
        <v>30</v>
      </c>
      <c r="BE27" s="105">
        <f>Credit!BE6+BD27</f>
        <v>30</v>
      </c>
      <c r="BF27" s="189">
        <f>Credit!BF6+BE27</f>
        <v>30</v>
      </c>
      <c r="BG27" s="10">
        <f>Credit!BG6+BF27</f>
        <v>30</v>
      </c>
      <c r="BH27" s="105">
        <f>Credit!BH6+BG27</f>
        <v>30</v>
      </c>
      <c r="BI27" s="105">
        <f>Credit!BI6+BH27</f>
        <v>30</v>
      </c>
      <c r="BJ27" s="105">
        <f>Credit!BJ6+BI27</f>
        <v>30</v>
      </c>
      <c r="BK27" s="105">
        <f>Credit!BK6+BJ27</f>
        <v>30</v>
      </c>
      <c r="BL27" s="105">
        <f>Credit!BL6+BK27</f>
        <v>30</v>
      </c>
      <c r="BM27" s="105">
        <f>Credit!BM6+BL27</f>
        <v>30</v>
      </c>
      <c r="BN27" s="105">
        <f>Credit!BN6+BM27</f>
        <v>30</v>
      </c>
      <c r="BO27" s="105">
        <f>Credit!BO6+BN27</f>
        <v>30</v>
      </c>
      <c r="BP27" s="105">
        <f>Credit!BP6+BO27</f>
        <v>30</v>
      </c>
      <c r="BQ27" s="105">
        <f>Credit!BQ6+BP27</f>
        <v>30</v>
      </c>
      <c r="BR27" s="189">
        <f>Credit!BR6+BQ27</f>
        <v>30</v>
      </c>
    </row>
    <row r="28" spans="1:73" s="8" customFormat="1" x14ac:dyDescent="0.25">
      <c r="A28" s="248"/>
      <c r="B28" s="254"/>
      <c r="C28" s="203" t="s">
        <v>127</v>
      </c>
      <c r="E28" s="189">
        <f t="shared" si="75"/>
        <v>55</v>
      </c>
      <c r="F28" s="189">
        <f t="shared" si="76"/>
        <v>55</v>
      </c>
      <c r="G28" s="189">
        <f t="shared" si="77"/>
        <v>55</v>
      </c>
      <c r="H28" s="189">
        <f t="shared" si="78"/>
        <v>55</v>
      </c>
      <c r="I28" s="189">
        <f t="shared" si="79"/>
        <v>55</v>
      </c>
      <c r="J28" s="154"/>
      <c r="K28" s="10">
        <f>StartCommon+Credit!K7</f>
        <v>40</v>
      </c>
      <c r="L28" s="105">
        <f>Credit!L7+K28</f>
        <v>40</v>
      </c>
      <c r="M28" s="105">
        <f>Credit!M7+L28</f>
        <v>40</v>
      </c>
      <c r="N28" s="105">
        <f>Credit!N7+M28</f>
        <v>40</v>
      </c>
      <c r="O28" s="105">
        <f>Credit!O7+N28</f>
        <v>40</v>
      </c>
      <c r="P28" s="105">
        <f>Credit!P7+O28</f>
        <v>55</v>
      </c>
      <c r="Q28" s="105">
        <f>Credit!Q7+P28</f>
        <v>55</v>
      </c>
      <c r="R28" s="105">
        <f>Credit!R7+Q28</f>
        <v>55</v>
      </c>
      <c r="S28" s="105">
        <f>Credit!S7+R28</f>
        <v>55</v>
      </c>
      <c r="T28" s="105">
        <f>Credit!T7+S28</f>
        <v>55</v>
      </c>
      <c r="U28" s="105">
        <f>Credit!U7+T28</f>
        <v>55</v>
      </c>
      <c r="V28" s="189">
        <f>Credit!V7+U28</f>
        <v>55</v>
      </c>
      <c r="W28" s="10">
        <f>Credit!W7+V28</f>
        <v>55</v>
      </c>
      <c r="X28" s="105">
        <f>Credit!X7+W28</f>
        <v>55</v>
      </c>
      <c r="Y28" s="105">
        <f>Credit!Y7+X28</f>
        <v>55</v>
      </c>
      <c r="Z28" s="105">
        <f>Credit!Z7+Y28</f>
        <v>55</v>
      </c>
      <c r="AA28" s="105">
        <f>Credit!AA7+Z28</f>
        <v>55</v>
      </c>
      <c r="AB28" s="105">
        <f>Credit!AB7+AA28</f>
        <v>55</v>
      </c>
      <c r="AC28" s="105">
        <f>Credit!AC7+AB28</f>
        <v>55</v>
      </c>
      <c r="AD28" s="105">
        <f>Credit!AD7+AC28</f>
        <v>55</v>
      </c>
      <c r="AE28" s="105">
        <f>Credit!AE7+AD28</f>
        <v>55</v>
      </c>
      <c r="AF28" s="105">
        <f>Credit!AF7+AE28</f>
        <v>55</v>
      </c>
      <c r="AG28" s="105">
        <f>Credit!AG7+AF28</f>
        <v>55</v>
      </c>
      <c r="AH28" s="189">
        <f>Credit!AH7+AG28</f>
        <v>55</v>
      </c>
      <c r="AI28" s="10">
        <f>Credit!AI7+AH28</f>
        <v>55</v>
      </c>
      <c r="AJ28" s="105">
        <f>Credit!AJ7+AI28</f>
        <v>55</v>
      </c>
      <c r="AK28" s="105">
        <f>Credit!AK7+AJ28</f>
        <v>55</v>
      </c>
      <c r="AL28" s="105">
        <f>Credit!AL7+AK28</f>
        <v>55</v>
      </c>
      <c r="AM28" s="105">
        <f>Credit!AM7+AL28</f>
        <v>55</v>
      </c>
      <c r="AN28" s="105">
        <f>Credit!AN7+AM28</f>
        <v>55</v>
      </c>
      <c r="AO28" s="105">
        <f>Credit!AO7+AN28</f>
        <v>55</v>
      </c>
      <c r="AP28" s="105">
        <f>Credit!AP7+AO28</f>
        <v>55</v>
      </c>
      <c r="AQ28" s="105">
        <f>Credit!AQ7+AP28</f>
        <v>55</v>
      </c>
      <c r="AR28" s="105">
        <f>Credit!AR7+AQ28</f>
        <v>55</v>
      </c>
      <c r="AS28" s="105">
        <f>Credit!AS7+AR28</f>
        <v>55</v>
      </c>
      <c r="AT28" s="189">
        <f>Credit!AT7+AS28</f>
        <v>55</v>
      </c>
      <c r="AU28" s="10">
        <f>Credit!AU7+AT28</f>
        <v>55</v>
      </c>
      <c r="AV28" s="105">
        <f>Credit!AV7+AU28</f>
        <v>55</v>
      </c>
      <c r="AW28" s="105">
        <f>Credit!AW7+AV28</f>
        <v>55</v>
      </c>
      <c r="AX28" s="105">
        <f>Credit!AX7+AW28</f>
        <v>55</v>
      </c>
      <c r="AY28" s="105">
        <f>Credit!AY7+AX28</f>
        <v>55</v>
      </c>
      <c r="AZ28" s="105">
        <f>Credit!AZ7+AY28</f>
        <v>55</v>
      </c>
      <c r="BA28" s="105">
        <f>Credit!BA7+AZ28</f>
        <v>55</v>
      </c>
      <c r="BB28" s="105">
        <f>Credit!BB7+BA28</f>
        <v>55</v>
      </c>
      <c r="BC28" s="105">
        <f>Credit!BC7+BB28</f>
        <v>55</v>
      </c>
      <c r="BD28" s="105">
        <f>Credit!BD7+BC28</f>
        <v>55</v>
      </c>
      <c r="BE28" s="105">
        <f>Credit!BE7+BD28</f>
        <v>55</v>
      </c>
      <c r="BF28" s="189">
        <f>Credit!BF7+BE28</f>
        <v>55</v>
      </c>
      <c r="BG28" s="10">
        <f>Credit!BG7+BF28</f>
        <v>55</v>
      </c>
      <c r="BH28" s="105">
        <f>Credit!BH7+BG28</f>
        <v>55</v>
      </c>
      <c r="BI28" s="105">
        <f>Credit!BI7+BH28</f>
        <v>55</v>
      </c>
      <c r="BJ28" s="105">
        <f>Credit!BJ7+BI28</f>
        <v>55</v>
      </c>
      <c r="BK28" s="105">
        <f>Credit!BK7+BJ28</f>
        <v>55</v>
      </c>
      <c r="BL28" s="105">
        <f>Credit!BL7+BK28</f>
        <v>55</v>
      </c>
      <c r="BM28" s="105">
        <f>Credit!BM7+BL28</f>
        <v>55</v>
      </c>
      <c r="BN28" s="105">
        <f>Credit!BN7+BM28</f>
        <v>55</v>
      </c>
      <c r="BO28" s="105">
        <f>Credit!BO7+BN28</f>
        <v>55</v>
      </c>
      <c r="BP28" s="105">
        <f>Credit!BP7+BO28</f>
        <v>55</v>
      </c>
      <c r="BQ28" s="105">
        <f>Credit!BQ7+BP28</f>
        <v>55</v>
      </c>
      <c r="BR28" s="189">
        <f>Credit!BR7+BQ28</f>
        <v>55</v>
      </c>
    </row>
    <row r="29" spans="1:73" s="8" customFormat="1" x14ac:dyDescent="0.25">
      <c r="A29" s="251"/>
      <c r="B29" s="251"/>
      <c r="C29" s="205" t="s">
        <v>69</v>
      </c>
      <c r="E29" s="200">
        <f t="shared" ca="1" si="75"/>
        <v>242.88460794206856</v>
      </c>
      <c r="F29" s="200">
        <f t="shared" ca="1" si="76"/>
        <v>459.24944410650403</v>
      </c>
      <c r="G29" s="200">
        <f t="shared" ca="1" si="77"/>
        <v>832.83006596841437</v>
      </c>
      <c r="H29" s="200">
        <f t="shared" ca="1" si="78"/>
        <v>1384.8439241277906</v>
      </c>
      <c r="I29" s="200">
        <f t="shared" ca="1" si="79"/>
        <v>2173.5367320650444</v>
      </c>
      <c r="J29" s="7"/>
      <c r="K29" s="182">
        <f ca="1">Income!K30</f>
        <v>23.438772647850222</v>
      </c>
      <c r="L29" s="182">
        <f ca="1">Income!L30</f>
        <v>44.697297102110099</v>
      </c>
      <c r="M29" s="182">
        <f ca="1">Income!M30</f>
        <v>66.23945765730042</v>
      </c>
      <c r="N29" s="182">
        <f ca="1">Income!N30</f>
        <v>88.235029387875755</v>
      </c>
      <c r="O29" s="182">
        <f ca="1">Income!O30</f>
        <v>110.71964804925219</v>
      </c>
      <c r="P29" s="182">
        <f ca="1">Income!P30</f>
        <v>120.32830113314172</v>
      </c>
      <c r="Q29" s="182">
        <f ca="1">Income!Q30</f>
        <v>143.85633072797503</v>
      </c>
      <c r="R29" s="182">
        <f ca="1">Income!R30</f>
        <v>167.88814276651632</v>
      </c>
      <c r="S29" s="182">
        <f ca="1">Income!S30</f>
        <v>186.42865424737471</v>
      </c>
      <c r="T29" s="182">
        <f ca="1">Income!T30</f>
        <v>204.71282185381691</v>
      </c>
      <c r="U29" s="182">
        <f ca="1">Income!U30</f>
        <v>223.52977349809362</v>
      </c>
      <c r="V29" s="194">
        <f ca="1">Income!V30</f>
        <v>242.88460794206856</v>
      </c>
      <c r="W29" s="182">
        <f ca="1">Income!W30</f>
        <v>262.13520586341787</v>
      </c>
      <c r="X29" s="182">
        <f ca="1">Income!X30</f>
        <v>281.93117518533614</v>
      </c>
      <c r="Y29" s="182">
        <f ca="1">Income!Y30</f>
        <v>252.35410986121161</v>
      </c>
      <c r="Z29" s="182">
        <f ca="1">Income!Z30</f>
        <v>273.05120230774594</v>
      </c>
      <c r="AA29" s="182">
        <f ca="1">Income!AA30</f>
        <v>294.3085228624027</v>
      </c>
      <c r="AB29" s="182">
        <f ca="1">Income!AB30</f>
        <v>316.13140344162747</v>
      </c>
      <c r="AC29" s="182">
        <f ca="1">Income!AC30</f>
        <v>338.52521857724707</v>
      </c>
      <c r="AD29" s="182">
        <f ca="1">Income!AD30</f>
        <v>361.49538573097408</v>
      </c>
      <c r="AE29" s="182">
        <f ca="1">Income!AE30</f>
        <v>385.0473656111314</v>
      </c>
      <c r="AF29" s="182">
        <f ca="1">Income!AF30</f>
        <v>409.18666249161248</v>
      </c>
      <c r="AG29" s="182">
        <f ca="1">Income!AG30</f>
        <v>433.91882453309211</v>
      </c>
      <c r="AH29" s="194">
        <f ca="1">Income!AH30</f>
        <v>459.24944410650403</v>
      </c>
      <c r="AI29" s="182">
        <f ca="1">Income!AI30</f>
        <v>483.39725986207924</v>
      </c>
      <c r="AJ29" s="182">
        <f ca="1">Income!AJ30</f>
        <v>507.95836227269251</v>
      </c>
      <c r="AK29" s="182">
        <f ca="1">Income!AK30</f>
        <v>539.1344936620136</v>
      </c>
      <c r="AL29" s="182">
        <f ca="1">Income!AL30</f>
        <v>570.91392444804887</v>
      </c>
      <c r="AM29" s="182">
        <f ca="1">Income!AM30</f>
        <v>603.30239433941767</v>
      </c>
      <c r="AN29" s="182">
        <f ca="1">Income!AN30</f>
        <v>636.30568890025756</v>
      </c>
      <c r="AO29" s="182">
        <f ca="1">Income!AO30</f>
        <v>669.92963988850215</v>
      </c>
      <c r="AP29" s="182">
        <f ca="1">Income!AP30</f>
        <v>686.18012559654653</v>
      </c>
      <c r="AQ29" s="182">
        <f ca="1">Income!AQ30</f>
        <v>722.11478775175215</v>
      </c>
      <c r="AR29" s="182">
        <f ca="1">Income!AR30</f>
        <v>758.53248607671412</v>
      </c>
      <c r="AS29" s="182">
        <f ca="1">Income!AS30</f>
        <v>795.43648379797855</v>
      </c>
      <c r="AT29" s="194">
        <f ca="1">Income!AT30</f>
        <v>832.83006596841437</v>
      </c>
      <c r="AU29" s="182">
        <f ca="1">Income!AU30</f>
        <v>870.03963067270183</v>
      </c>
      <c r="AV29" s="182">
        <f ca="1">Income!AV30</f>
        <v>907.74541599099973</v>
      </c>
      <c r="AW29" s="182">
        <f ca="1">Income!AW30</f>
        <v>945.95077332773644</v>
      </c>
      <c r="AX29" s="182">
        <f ca="1">Income!AX30</f>
        <v>1056.6590764985915</v>
      </c>
      <c r="AY29" s="182">
        <f ca="1">Income!AY30</f>
        <v>1095.8737218791446</v>
      </c>
      <c r="AZ29" s="182">
        <f ca="1">Income!AZ30</f>
        <v>1135.5981285545029</v>
      </c>
      <c r="BA29" s="182">
        <f ca="1">Income!BA30</f>
        <v>1175.8357384699148</v>
      </c>
      <c r="BB29" s="182">
        <f ca="1">Income!BB30</f>
        <v>1216.5900165823757</v>
      </c>
      <c r="BC29" s="182">
        <f ca="1">Income!BC30</f>
        <v>1257.8644510132322</v>
      </c>
      <c r="BD29" s="182">
        <f ca="1">Income!BD30</f>
        <v>1299.6625532017908</v>
      </c>
      <c r="BE29" s="182">
        <f ca="1">Income!BE30</f>
        <v>1341.9878580599404</v>
      </c>
      <c r="BF29" s="194">
        <f ca="1">Income!BF30</f>
        <v>1384.8439241277906</v>
      </c>
      <c r="BG29" s="182">
        <f ca="1">Income!BG30</f>
        <v>1427.5420326464921</v>
      </c>
      <c r="BH29" s="182">
        <f ca="1">Income!BH30</f>
        <v>1470.7780909674666</v>
      </c>
      <c r="BI29" s="182">
        <f ca="1">Income!BI30</f>
        <v>1514.5557294596083</v>
      </c>
      <c r="BJ29" s="182">
        <f ca="1">Income!BJ30</f>
        <v>1558.8786027529081</v>
      </c>
      <c r="BK29" s="182">
        <f ca="1">Income!BK30</f>
        <v>1603.7503898992859</v>
      </c>
      <c r="BL29" s="182">
        <f ca="1">Income!BL30</f>
        <v>1889.1747945344819</v>
      </c>
      <c r="BM29" s="182">
        <f ca="1">Income!BM30</f>
        <v>1935.155545041014</v>
      </c>
      <c r="BN29" s="182">
        <f ca="1">Income!BN30</f>
        <v>1981.6963947122076</v>
      </c>
      <c r="BO29" s="182">
        <f ca="1">Income!BO30</f>
        <v>2028.8011219173063</v>
      </c>
      <c r="BP29" s="182">
        <f ca="1">Income!BP30</f>
        <v>2076.4735302676686</v>
      </c>
      <c r="BQ29" s="182">
        <f ca="1">Income!BQ30</f>
        <v>2124.7174487840598</v>
      </c>
      <c r="BR29" s="194">
        <f ca="1">Income!BR30</f>
        <v>2173.5367320650444</v>
      </c>
      <c r="BT29" s="10"/>
      <c r="BU29" s="10"/>
    </row>
    <row r="30" spans="1:73" s="104" customFormat="1" x14ac:dyDescent="0.25">
      <c r="A30" s="252"/>
      <c r="B30" s="252"/>
      <c r="C30" s="9" t="s">
        <v>26</v>
      </c>
      <c r="D30" s="9"/>
      <c r="E30" s="9">
        <f t="shared" ca="1" si="75"/>
        <v>327.88460794206856</v>
      </c>
      <c r="F30" s="9">
        <f t="shared" ca="1" si="76"/>
        <v>544.24944410650403</v>
      </c>
      <c r="G30" s="9">
        <f t="shared" ca="1" si="77"/>
        <v>917.83006596841437</v>
      </c>
      <c r="H30" s="9">
        <f t="shared" ca="1" si="78"/>
        <v>1469.8439241277906</v>
      </c>
      <c r="I30" s="9">
        <f t="shared" ca="1" si="79"/>
        <v>2258.5367320650444</v>
      </c>
      <c r="J30" s="9"/>
      <c r="K30" s="9">
        <f t="shared" ref="K30:BR30" ca="1" si="80">SUM(K27:K29)</f>
        <v>83.438772647850215</v>
      </c>
      <c r="L30" s="9">
        <f t="shared" ca="1" si="80"/>
        <v>104.6972971021101</v>
      </c>
      <c r="M30" s="9">
        <f t="shared" ca="1" si="80"/>
        <v>126.23945765730042</v>
      </c>
      <c r="N30" s="9">
        <f t="shared" ca="1" si="80"/>
        <v>148.23502938787576</v>
      </c>
      <c r="O30" s="9">
        <f t="shared" ca="1" si="80"/>
        <v>170.71964804925219</v>
      </c>
      <c r="P30" s="9">
        <f t="shared" ca="1" si="80"/>
        <v>205.32830113314174</v>
      </c>
      <c r="Q30" s="9">
        <f t="shared" ca="1" si="80"/>
        <v>228.85633072797503</v>
      </c>
      <c r="R30" s="9">
        <f t="shared" ca="1" si="80"/>
        <v>252.88814276651632</v>
      </c>
      <c r="S30" s="9">
        <f t="shared" ca="1" si="80"/>
        <v>271.42865424737471</v>
      </c>
      <c r="T30" s="9">
        <f t="shared" ca="1" si="80"/>
        <v>289.71282185381688</v>
      </c>
      <c r="U30" s="9">
        <f t="shared" ca="1" si="80"/>
        <v>308.52977349809362</v>
      </c>
      <c r="V30" s="9">
        <f t="shared" ca="1" si="80"/>
        <v>327.88460794206856</v>
      </c>
      <c r="W30" s="9">
        <f t="shared" ca="1" si="80"/>
        <v>347.13520586341787</v>
      </c>
      <c r="X30" s="9">
        <f t="shared" ca="1" si="80"/>
        <v>366.93117518533614</v>
      </c>
      <c r="Y30" s="9">
        <f t="shared" ca="1" si="80"/>
        <v>337.35410986121161</v>
      </c>
      <c r="Z30" s="9">
        <f t="shared" ca="1" si="80"/>
        <v>358.05120230774594</v>
      </c>
      <c r="AA30" s="9">
        <f t="shared" ca="1" si="80"/>
        <v>379.3085228624027</v>
      </c>
      <c r="AB30" s="9">
        <f t="shared" ca="1" si="80"/>
        <v>401.13140344162747</v>
      </c>
      <c r="AC30" s="9">
        <f t="shared" ca="1" si="80"/>
        <v>423.52521857724707</v>
      </c>
      <c r="AD30" s="9">
        <f t="shared" ca="1" si="80"/>
        <v>446.49538573097408</v>
      </c>
      <c r="AE30" s="9">
        <f t="shared" ca="1" si="80"/>
        <v>470.0473656111314</v>
      </c>
      <c r="AF30" s="9">
        <f t="shared" ca="1" si="80"/>
        <v>494.18666249161248</v>
      </c>
      <c r="AG30" s="9">
        <f t="shared" ca="1" si="80"/>
        <v>518.91882453309211</v>
      </c>
      <c r="AH30" s="9">
        <f t="shared" ca="1" si="80"/>
        <v>544.24944410650403</v>
      </c>
      <c r="AI30" s="9">
        <f t="shared" ca="1" si="80"/>
        <v>568.39725986207918</v>
      </c>
      <c r="AJ30" s="9">
        <f t="shared" ca="1" si="80"/>
        <v>592.95836227269251</v>
      </c>
      <c r="AK30" s="9">
        <f t="shared" ca="1" si="80"/>
        <v>624.1344936620136</v>
      </c>
      <c r="AL30" s="9">
        <f t="shared" ca="1" si="80"/>
        <v>655.91392444804887</v>
      </c>
      <c r="AM30" s="9">
        <f t="shared" ca="1" si="80"/>
        <v>688.30239433941767</v>
      </c>
      <c r="AN30" s="9">
        <f t="shared" ca="1" si="80"/>
        <v>721.30568890025756</v>
      </c>
      <c r="AO30" s="9">
        <f t="shared" ca="1" si="80"/>
        <v>754.92963988850215</v>
      </c>
      <c r="AP30" s="9">
        <f t="shared" ca="1" si="80"/>
        <v>771.18012559654653</v>
      </c>
      <c r="AQ30" s="9">
        <f t="shared" ca="1" si="80"/>
        <v>807.11478775175215</v>
      </c>
      <c r="AR30" s="9">
        <f t="shared" ca="1" si="80"/>
        <v>843.53248607671412</v>
      </c>
      <c r="AS30" s="9">
        <f t="shared" ca="1" si="80"/>
        <v>880.43648379797855</v>
      </c>
      <c r="AT30" s="9">
        <f t="shared" ca="1" si="80"/>
        <v>917.83006596841437</v>
      </c>
      <c r="AU30" s="9">
        <f t="shared" ca="1" si="80"/>
        <v>955.03963067270183</v>
      </c>
      <c r="AV30" s="9">
        <f t="shared" ca="1" si="80"/>
        <v>992.74541599099973</v>
      </c>
      <c r="AW30" s="9">
        <f t="shared" ca="1" si="80"/>
        <v>1030.9507733277364</v>
      </c>
      <c r="AX30" s="9">
        <f t="shared" ca="1" si="80"/>
        <v>1141.6590764985915</v>
      </c>
      <c r="AY30" s="9">
        <f t="shared" ca="1" si="80"/>
        <v>1180.8737218791446</v>
      </c>
      <c r="AZ30" s="9">
        <f t="shared" ca="1" si="80"/>
        <v>1220.5981285545029</v>
      </c>
      <c r="BA30" s="9">
        <f t="shared" ca="1" si="80"/>
        <v>1260.8357384699148</v>
      </c>
      <c r="BB30" s="9">
        <f t="shared" ca="1" si="80"/>
        <v>1301.5900165823757</v>
      </c>
      <c r="BC30" s="9">
        <f t="shared" ca="1" si="80"/>
        <v>1342.8644510132322</v>
      </c>
      <c r="BD30" s="9">
        <f t="shared" ca="1" si="80"/>
        <v>1384.6625532017908</v>
      </c>
      <c r="BE30" s="9">
        <f t="shared" ca="1" si="80"/>
        <v>1426.9878580599404</v>
      </c>
      <c r="BF30" s="9">
        <f t="shared" ca="1" si="80"/>
        <v>1469.8439241277906</v>
      </c>
      <c r="BG30" s="9">
        <f t="shared" ca="1" si="80"/>
        <v>1512.5420326464921</v>
      </c>
      <c r="BH30" s="9">
        <f t="shared" ca="1" si="80"/>
        <v>1555.7780909674666</v>
      </c>
      <c r="BI30" s="9">
        <f t="shared" ca="1" si="80"/>
        <v>1599.5557294596083</v>
      </c>
      <c r="BJ30" s="9">
        <f t="shared" ca="1" si="80"/>
        <v>1643.8786027529081</v>
      </c>
      <c r="BK30" s="9">
        <f t="shared" ca="1" si="80"/>
        <v>1688.7503898992859</v>
      </c>
      <c r="BL30" s="9">
        <f t="shared" ca="1" si="80"/>
        <v>1974.1747945344819</v>
      </c>
      <c r="BM30" s="9">
        <f t="shared" ca="1" si="80"/>
        <v>2020.155545041014</v>
      </c>
      <c r="BN30" s="9">
        <f t="shared" ca="1" si="80"/>
        <v>2066.6963947122076</v>
      </c>
      <c r="BO30" s="9">
        <f t="shared" ca="1" si="80"/>
        <v>2113.8011219173063</v>
      </c>
      <c r="BP30" s="9">
        <f t="shared" ca="1" si="80"/>
        <v>2161.4735302676686</v>
      </c>
      <c r="BQ30" s="9">
        <f t="shared" ca="1" si="80"/>
        <v>2209.7174487840598</v>
      </c>
      <c r="BR30" s="9">
        <f t="shared" ca="1" si="80"/>
        <v>2258.5367320650444</v>
      </c>
    </row>
    <row r="31" spans="1:73" s="8" customFormat="1" ht="6" customHeight="1" x14ac:dyDescent="0.25">
      <c r="A31" s="248"/>
      <c r="B31" s="246"/>
      <c r="C31" s="60"/>
      <c r="E31" s="6"/>
      <c r="V31" s="9"/>
      <c r="AH31" s="9"/>
      <c r="AT31" s="9"/>
      <c r="BF31" s="9"/>
      <c r="BR31" s="9"/>
    </row>
    <row r="32" spans="1:73" s="53" customFormat="1" ht="12" x14ac:dyDescent="0.25">
      <c r="A32" s="253"/>
      <c r="B32" s="248"/>
      <c r="C32" s="91" t="s">
        <v>239</v>
      </c>
      <c r="D32" s="90"/>
      <c r="E32" s="233" t="str">
        <f t="shared" ref="E32:I32" ca="1" si="81">IF(ROUND(E18-E25-E30,10)=0,"ü","û")</f>
        <v>ü</v>
      </c>
      <c r="F32" s="233" t="str">
        <f t="shared" ca="1" si="81"/>
        <v>ü</v>
      </c>
      <c r="G32" s="233" t="str">
        <f t="shared" ca="1" si="81"/>
        <v>ü</v>
      </c>
      <c r="H32" s="233" t="str">
        <f t="shared" ca="1" si="81"/>
        <v>ü</v>
      </c>
      <c r="I32" s="233" t="str">
        <f t="shared" ca="1" si="81"/>
        <v>ü</v>
      </c>
      <c r="J32" s="91"/>
      <c r="K32" s="90" t="str">
        <f ca="1">IF(ROUND(K18-K25-K30,10)=0,"ü","û")</f>
        <v>ü</v>
      </c>
      <c r="L32" s="90" t="str">
        <f t="shared" ref="L32:BR32" ca="1" si="82">IF(ROUND(L18-L25-L30,10)=0,"ü","û")</f>
        <v>ü</v>
      </c>
      <c r="M32" s="90" t="str">
        <f t="shared" ca="1" si="82"/>
        <v>ü</v>
      </c>
      <c r="N32" s="90" t="str">
        <f t="shared" ca="1" si="82"/>
        <v>ü</v>
      </c>
      <c r="O32" s="90" t="str">
        <f t="shared" ca="1" si="82"/>
        <v>ü</v>
      </c>
      <c r="P32" s="90" t="str">
        <f t="shared" ca="1" si="82"/>
        <v>ü</v>
      </c>
      <c r="Q32" s="90" t="str">
        <f t="shared" ca="1" si="82"/>
        <v>ü</v>
      </c>
      <c r="R32" s="90" t="str">
        <f t="shared" ca="1" si="82"/>
        <v>ü</v>
      </c>
      <c r="S32" s="90" t="str">
        <f t="shared" ca="1" si="82"/>
        <v>ü</v>
      </c>
      <c r="T32" s="90" t="str">
        <f t="shared" ca="1" si="82"/>
        <v>ü</v>
      </c>
      <c r="U32" s="90" t="str">
        <f t="shared" ca="1" si="82"/>
        <v>ü</v>
      </c>
      <c r="V32" s="233" t="str">
        <f t="shared" ca="1" si="82"/>
        <v>ü</v>
      </c>
      <c r="W32" s="90" t="str">
        <f t="shared" ca="1" si="82"/>
        <v>ü</v>
      </c>
      <c r="X32" s="90" t="str">
        <f t="shared" ca="1" si="82"/>
        <v>ü</v>
      </c>
      <c r="Y32" s="90" t="str">
        <f t="shared" ca="1" si="82"/>
        <v>ü</v>
      </c>
      <c r="Z32" s="90" t="str">
        <f t="shared" ca="1" si="82"/>
        <v>ü</v>
      </c>
      <c r="AA32" s="90" t="str">
        <f t="shared" ca="1" si="82"/>
        <v>ü</v>
      </c>
      <c r="AB32" s="90" t="str">
        <f t="shared" ca="1" si="82"/>
        <v>ü</v>
      </c>
      <c r="AC32" s="90" t="str">
        <f t="shared" ca="1" si="82"/>
        <v>ü</v>
      </c>
      <c r="AD32" s="90" t="str">
        <f t="shared" ca="1" si="82"/>
        <v>ü</v>
      </c>
      <c r="AE32" s="90" t="str">
        <f t="shared" ca="1" si="82"/>
        <v>ü</v>
      </c>
      <c r="AF32" s="90" t="str">
        <f t="shared" ca="1" si="82"/>
        <v>ü</v>
      </c>
      <c r="AG32" s="90" t="str">
        <f t="shared" ca="1" si="82"/>
        <v>ü</v>
      </c>
      <c r="AH32" s="233" t="str">
        <f t="shared" ca="1" si="82"/>
        <v>ü</v>
      </c>
      <c r="AI32" s="90" t="str">
        <f t="shared" ca="1" si="82"/>
        <v>ü</v>
      </c>
      <c r="AJ32" s="90" t="str">
        <f t="shared" ca="1" si="82"/>
        <v>ü</v>
      </c>
      <c r="AK32" s="90" t="str">
        <f t="shared" ca="1" si="82"/>
        <v>ü</v>
      </c>
      <c r="AL32" s="90" t="str">
        <f t="shared" ca="1" si="82"/>
        <v>ü</v>
      </c>
      <c r="AM32" s="90" t="str">
        <f t="shared" ca="1" si="82"/>
        <v>ü</v>
      </c>
      <c r="AN32" s="90" t="str">
        <f t="shared" ca="1" si="82"/>
        <v>ü</v>
      </c>
      <c r="AO32" s="90" t="str">
        <f t="shared" ca="1" si="82"/>
        <v>ü</v>
      </c>
      <c r="AP32" s="90" t="str">
        <f t="shared" ca="1" si="82"/>
        <v>ü</v>
      </c>
      <c r="AQ32" s="90" t="str">
        <f t="shared" ca="1" si="82"/>
        <v>ü</v>
      </c>
      <c r="AR32" s="90" t="str">
        <f t="shared" ca="1" si="82"/>
        <v>ü</v>
      </c>
      <c r="AS32" s="90" t="str">
        <f t="shared" ca="1" si="82"/>
        <v>ü</v>
      </c>
      <c r="AT32" s="233" t="str">
        <f t="shared" ca="1" si="82"/>
        <v>ü</v>
      </c>
      <c r="AU32" s="90" t="str">
        <f t="shared" ca="1" si="82"/>
        <v>ü</v>
      </c>
      <c r="AV32" s="90" t="str">
        <f t="shared" ca="1" si="82"/>
        <v>ü</v>
      </c>
      <c r="AW32" s="90" t="str">
        <f t="shared" ca="1" si="82"/>
        <v>ü</v>
      </c>
      <c r="AX32" s="90" t="str">
        <f t="shared" ca="1" si="82"/>
        <v>ü</v>
      </c>
      <c r="AY32" s="90" t="str">
        <f t="shared" ca="1" si="82"/>
        <v>ü</v>
      </c>
      <c r="AZ32" s="90" t="str">
        <f t="shared" ca="1" si="82"/>
        <v>ü</v>
      </c>
      <c r="BA32" s="90" t="str">
        <f t="shared" ca="1" si="82"/>
        <v>ü</v>
      </c>
      <c r="BB32" s="90" t="str">
        <f t="shared" ca="1" si="82"/>
        <v>ü</v>
      </c>
      <c r="BC32" s="90" t="str">
        <f t="shared" ca="1" si="82"/>
        <v>ü</v>
      </c>
      <c r="BD32" s="90" t="str">
        <f t="shared" ca="1" si="82"/>
        <v>ü</v>
      </c>
      <c r="BE32" s="90" t="str">
        <f t="shared" ca="1" si="82"/>
        <v>ü</v>
      </c>
      <c r="BF32" s="233" t="str">
        <f t="shared" ca="1" si="82"/>
        <v>ü</v>
      </c>
      <c r="BG32" s="90" t="str">
        <f t="shared" ca="1" si="82"/>
        <v>ü</v>
      </c>
      <c r="BH32" s="90" t="str">
        <f t="shared" ca="1" si="82"/>
        <v>ü</v>
      </c>
      <c r="BI32" s="90" t="str">
        <f t="shared" ca="1" si="82"/>
        <v>ü</v>
      </c>
      <c r="BJ32" s="90" t="str">
        <f t="shared" ca="1" si="82"/>
        <v>ü</v>
      </c>
      <c r="BK32" s="90" t="str">
        <f t="shared" ca="1" si="82"/>
        <v>ü</v>
      </c>
      <c r="BL32" s="90" t="str">
        <f t="shared" ca="1" si="82"/>
        <v>ü</v>
      </c>
      <c r="BM32" s="90" t="str">
        <f t="shared" ca="1" si="82"/>
        <v>ü</v>
      </c>
      <c r="BN32" s="90" t="str">
        <f t="shared" ca="1" si="82"/>
        <v>ü</v>
      </c>
      <c r="BO32" s="90" t="str">
        <f t="shared" ca="1" si="82"/>
        <v>ü</v>
      </c>
      <c r="BP32" s="90" t="str">
        <f t="shared" ca="1" si="82"/>
        <v>ü</v>
      </c>
      <c r="BQ32" s="90" t="str">
        <f t="shared" ca="1" si="82"/>
        <v>ü</v>
      </c>
      <c r="BR32" s="233" t="str">
        <f t="shared" ca="1" si="82"/>
        <v>ü</v>
      </c>
    </row>
    <row r="33" spans="2:2" x14ac:dyDescent="0.25">
      <c r="B33" s="248"/>
    </row>
    <row r="35" spans="2:2" x14ac:dyDescent="0.25">
      <c r="B35" s="255"/>
    </row>
    <row r="36" spans="2:2" x14ac:dyDescent="0.25">
      <c r="B36" s="255"/>
    </row>
    <row r="37" spans="2:2" x14ac:dyDescent="0.25">
      <c r="B37" s="255"/>
    </row>
  </sheetData>
  <sheetProtection algorithmName="SHA-512" hashValue="Ip2zpuaskBYTx32+gyKpGVwnD+104HySta8xlij4Bl1y0lFK1Qr6nhjzAPH0zPQjh6QTQIBU+nofRDcN/7PjdQ==" saltValue="VUDkdt61Ng8UhN416PRf/g==" spinCount="100000" sheet="1" objects="1" scenarios="1" selectLockedCells="1" selectUnlockedCells="1"/>
  <conditionalFormatting sqref="E32:I32 K32:BR32">
    <cfRule type="expression" dxfId="4" priority="1">
      <formula>IF(E32="û",TRUE,FALSE)</formula>
    </cfRule>
  </conditionalFormatting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Balance Sheet, Year &amp;P of &amp;N&amp;R&amp;10Updated &amp;D</oddFooter>
  </headerFooter>
  <colBreaks count="4" manualBreakCount="4">
    <brk id="22" min="4" max="29" man="1"/>
    <brk id="34" min="4" max="29" man="1"/>
    <brk id="46" min="4" max="29" man="1"/>
    <brk id="58" min="4" max="29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0E12B-46FB-41AC-8776-9B39AA94F682}">
  <sheetPr>
    <tabColor rgb="FFBDD7EE"/>
  </sheetPr>
  <dimension ref="A1:BW54"/>
  <sheetViews>
    <sheetView showGridLines="0" showRowColHeaders="0" showZeros="0" zoomScaleNormal="100" zoomScaleSheetLayoutView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G33" sqref="G33"/>
    </sheetView>
  </sheetViews>
  <sheetFormatPr defaultColWidth="9.109375" defaultRowHeight="12.6" x14ac:dyDescent="0.25"/>
  <cols>
    <col min="1" max="1" width="3.44140625" style="246" bestFit="1" customWidth="1"/>
    <col min="2" max="2" width="1.5546875" style="246" customWidth="1"/>
    <col min="3" max="3" width="20" style="10" customWidth="1"/>
    <col min="4" max="4" width="1.109375" style="10" customWidth="1"/>
    <col min="5" max="9" width="8.88671875" style="10" customWidth="1"/>
    <col min="10" max="10" width="2.21875" style="10" customWidth="1"/>
    <col min="11" max="70" width="8.88671875" style="10" customWidth="1"/>
    <col min="71" max="71" width="9.109375" style="10" collapsed="1"/>
    <col min="72" max="16384" width="9.109375" style="10"/>
  </cols>
  <sheetData>
    <row r="1" spans="1:75" s="161" customFormat="1" ht="4.2" customHeight="1" x14ac:dyDescent="0.2"/>
    <row r="2" spans="1:75" s="344" customFormat="1" ht="11.4" x14ac:dyDescent="0.25">
      <c r="A2" s="349" t="s">
        <v>279</v>
      </c>
      <c r="B2" s="343"/>
    </row>
    <row r="3" spans="1:75" s="35" customFormat="1" ht="24" customHeight="1" x14ac:dyDescent="0.4">
      <c r="A3" s="251"/>
      <c r="B3" s="251"/>
      <c r="C3" s="92" t="s">
        <v>287</v>
      </c>
      <c r="D3" s="93"/>
      <c r="E3" s="103">
        <v>1</v>
      </c>
      <c r="F3" s="103">
        <v>2</v>
      </c>
      <c r="G3" s="103">
        <v>3</v>
      </c>
      <c r="H3" s="103">
        <v>4</v>
      </c>
      <c r="I3" s="103">
        <v>5</v>
      </c>
      <c r="J3" s="154"/>
      <c r="K3" s="98">
        <v>1</v>
      </c>
      <c r="L3" s="98">
        <v>2</v>
      </c>
      <c r="M3" s="98">
        <v>3</v>
      </c>
      <c r="N3" s="98">
        <v>4</v>
      </c>
      <c r="O3" s="98">
        <v>5</v>
      </c>
      <c r="P3" s="98">
        <v>6</v>
      </c>
      <c r="Q3" s="98">
        <v>7</v>
      </c>
      <c r="R3" s="98">
        <v>8</v>
      </c>
      <c r="S3" s="98">
        <v>9</v>
      </c>
      <c r="T3" s="98">
        <v>10</v>
      </c>
      <c r="U3" s="98">
        <v>11</v>
      </c>
      <c r="V3" s="99">
        <v>12</v>
      </c>
      <c r="W3" s="98">
        <v>13</v>
      </c>
      <c r="X3" s="98">
        <v>14</v>
      </c>
      <c r="Y3" s="98">
        <v>15</v>
      </c>
      <c r="Z3" s="98">
        <v>16</v>
      </c>
      <c r="AA3" s="98">
        <v>17</v>
      </c>
      <c r="AB3" s="98">
        <v>18</v>
      </c>
      <c r="AC3" s="98">
        <v>19</v>
      </c>
      <c r="AD3" s="98">
        <v>20</v>
      </c>
      <c r="AE3" s="98">
        <v>21</v>
      </c>
      <c r="AF3" s="98">
        <v>22</v>
      </c>
      <c r="AG3" s="98">
        <v>23</v>
      </c>
      <c r="AH3" s="99">
        <v>24</v>
      </c>
      <c r="AI3" s="98">
        <v>25</v>
      </c>
      <c r="AJ3" s="98">
        <v>26</v>
      </c>
      <c r="AK3" s="98">
        <v>27</v>
      </c>
      <c r="AL3" s="98">
        <v>28</v>
      </c>
      <c r="AM3" s="98">
        <v>29</v>
      </c>
      <c r="AN3" s="98">
        <v>30</v>
      </c>
      <c r="AO3" s="98">
        <v>31</v>
      </c>
      <c r="AP3" s="98">
        <v>32</v>
      </c>
      <c r="AQ3" s="98">
        <v>33</v>
      </c>
      <c r="AR3" s="98">
        <v>34</v>
      </c>
      <c r="AS3" s="98">
        <v>35</v>
      </c>
      <c r="AT3" s="99">
        <v>36</v>
      </c>
      <c r="AU3" s="98">
        <v>37</v>
      </c>
      <c r="AV3" s="98">
        <v>38</v>
      </c>
      <c r="AW3" s="98">
        <v>39</v>
      </c>
      <c r="AX3" s="98">
        <v>40</v>
      </c>
      <c r="AY3" s="98">
        <v>41</v>
      </c>
      <c r="AZ3" s="98">
        <v>42</v>
      </c>
      <c r="BA3" s="98">
        <v>43</v>
      </c>
      <c r="BB3" s="98">
        <v>44</v>
      </c>
      <c r="BC3" s="98">
        <v>45</v>
      </c>
      <c r="BD3" s="98">
        <v>46</v>
      </c>
      <c r="BE3" s="98">
        <v>47</v>
      </c>
      <c r="BF3" s="99">
        <v>48</v>
      </c>
      <c r="BG3" s="98">
        <v>49</v>
      </c>
      <c r="BH3" s="98">
        <v>50</v>
      </c>
      <c r="BI3" s="98">
        <v>51</v>
      </c>
      <c r="BJ3" s="98">
        <v>52</v>
      </c>
      <c r="BK3" s="98">
        <v>53</v>
      </c>
      <c r="BL3" s="98">
        <v>54</v>
      </c>
      <c r="BM3" s="98">
        <v>55</v>
      </c>
      <c r="BN3" s="98">
        <v>56</v>
      </c>
      <c r="BO3" s="98">
        <v>57</v>
      </c>
      <c r="BP3" s="98">
        <v>58</v>
      </c>
      <c r="BQ3" s="98">
        <v>59</v>
      </c>
      <c r="BR3" s="99">
        <v>60</v>
      </c>
      <c r="BS3" s="32"/>
      <c r="BT3" s="32"/>
      <c r="BU3" s="33"/>
      <c r="BV3" s="32"/>
      <c r="BW3" s="34"/>
    </row>
    <row r="4" spans="1:75" s="8" customFormat="1" ht="6" customHeight="1" x14ac:dyDescent="0.25">
      <c r="A4" s="248"/>
      <c r="B4" s="248"/>
      <c r="E4" s="6"/>
      <c r="F4" s="6"/>
      <c r="G4" s="6"/>
      <c r="H4" s="6"/>
      <c r="I4" s="6"/>
      <c r="J4" s="154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59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59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59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59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59"/>
      <c r="BS4" s="10"/>
      <c r="BU4" s="6"/>
    </row>
    <row r="5" spans="1:75" s="8" customFormat="1" x14ac:dyDescent="0.25">
      <c r="A5" s="248"/>
      <c r="B5" s="248"/>
      <c r="C5" s="203" t="s">
        <v>76</v>
      </c>
      <c r="E5" s="189">
        <f ca="1">SUM(K5:V5)</f>
        <v>256.25441917908432</v>
      </c>
      <c r="F5" s="189">
        <f ca="1">SUM(W5:AH5)</f>
        <v>266.23595202466726</v>
      </c>
      <c r="G5" s="189">
        <f ca="1">SUM(AI5:AT5)</f>
        <v>373.58062186191034</v>
      </c>
      <c r="H5" s="189">
        <f ca="1">SUM(AU5:BF5)</f>
        <v>552.01385815937624</v>
      </c>
      <c r="I5" s="189">
        <f ca="1">SUM(BG5:BR5)</f>
        <v>788.69280793725409</v>
      </c>
      <c r="J5" s="154"/>
      <c r="K5" s="10">
        <f ca="1">Income!K27</f>
        <v>23.438772647850222</v>
      </c>
      <c r="L5" s="105">
        <f ca="1">Income!L27</f>
        <v>21.258524454259877</v>
      </c>
      <c r="M5" s="105">
        <f ca="1">Income!M27</f>
        <v>21.542160555190314</v>
      </c>
      <c r="N5" s="105">
        <f ca="1">Income!N27</f>
        <v>21.995571730575339</v>
      </c>
      <c r="O5" s="105">
        <f ca="1">Income!O27</f>
        <v>22.48461866137643</v>
      </c>
      <c r="P5" s="105">
        <f ca="1">Income!P27</f>
        <v>22.978464320905289</v>
      </c>
      <c r="Q5" s="105">
        <f ca="1">Income!Q27</f>
        <v>23.528029594833299</v>
      </c>
      <c r="R5" s="105">
        <f ca="1">Income!R27</f>
        <v>24.03181203854129</v>
      </c>
      <c r="S5" s="105">
        <f ca="1">Income!S27</f>
        <v>18.540511480858399</v>
      </c>
      <c r="T5" s="105">
        <f ca="1">Income!T27</f>
        <v>18.284167606442196</v>
      </c>
      <c r="U5" s="105">
        <f ca="1">Income!U27</f>
        <v>18.816951644276699</v>
      </c>
      <c r="V5" s="189">
        <f ca="1">Income!V27</f>
        <v>19.354834443974926</v>
      </c>
      <c r="W5" s="10">
        <f ca="1">Income!W27</f>
        <v>19.250597921349289</v>
      </c>
      <c r="X5" s="105">
        <f ca="1">Income!X27</f>
        <v>19.795969321918257</v>
      </c>
      <c r="Y5" s="105">
        <f ca="1">Income!Y27</f>
        <v>20.294050536107196</v>
      </c>
      <c r="Z5" s="105">
        <f ca="1">Income!Z27</f>
        <v>20.697092446534313</v>
      </c>
      <c r="AA5" s="105">
        <f ca="1">Income!AA27</f>
        <v>21.257320554656772</v>
      </c>
      <c r="AB5" s="105">
        <f ca="1">Income!AB27</f>
        <v>21.822880579224751</v>
      </c>
      <c r="AC5" s="105">
        <f ca="1">Income!AC27</f>
        <v>22.393815135619597</v>
      </c>
      <c r="AD5" s="105">
        <f ca="1">Income!AD27</f>
        <v>22.970167153727029</v>
      </c>
      <c r="AE5" s="105">
        <f ca="1">Income!AE27</f>
        <v>23.55197988015734</v>
      </c>
      <c r="AF5" s="105">
        <f ca="1">Income!AF27</f>
        <v>24.139296880481076</v>
      </c>
      <c r="AG5" s="105">
        <f ca="1">Income!AG27</f>
        <v>24.732162041479643</v>
      </c>
      <c r="AH5" s="189">
        <f ca="1">Income!AH27</f>
        <v>25.330619573411951</v>
      </c>
      <c r="AI5" s="10">
        <f ca="1">Income!AI27</f>
        <v>24.147815755575223</v>
      </c>
      <c r="AJ5" s="105">
        <f ca="1">Income!AJ27</f>
        <v>24.561102410613298</v>
      </c>
      <c r="AK5" s="105">
        <f ca="1">Income!AK27</f>
        <v>31.176131389321043</v>
      </c>
      <c r="AL5" s="105">
        <f ca="1">Income!AL27</f>
        <v>31.779430786035263</v>
      </c>
      <c r="AM5" s="105">
        <f ca="1">Income!AM27</f>
        <v>32.388469891368814</v>
      </c>
      <c r="AN5" s="105">
        <f ca="1">Income!AN27</f>
        <v>33.003294560839848</v>
      </c>
      <c r="AO5" s="105">
        <f ca="1">Income!AO27</f>
        <v>33.623950988244573</v>
      </c>
      <c r="AP5" s="105">
        <f ca="1">Income!AP27</f>
        <v>16.250485708044387</v>
      </c>
      <c r="AQ5" s="105">
        <f ca="1">Income!AQ27</f>
        <v>35.934662155205586</v>
      </c>
      <c r="AR5" s="105">
        <f ca="1">Income!AR27</f>
        <v>36.417698324961947</v>
      </c>
      <c r="AS5" s="105">
        <f ca="1">Income!AS27</f>
        <v>36.903997721264489</v>
      </c>
      <c r="AT5" s="189">
        <f ca="1">Income!AT27</f>
        <v>37.393582170435877</v>
      </c>
      <c r="AU5" s="10">
        <f ca="1">Income!AU27</f>
        <v>37.209564704287466</v>
      </c>
      <c r="AV5" s="105">
        <f ca="1">Income!AV27</f>
        <v>37.705785318297927</v>
      </c>
      <c r="AW5" s="105">
        <f ca="1">Income!AW27</f>
        <v>38.205357336736682</v>
      </c>
      <c r="AX5" s="105">
        <f ca="1">Income!AX27</f>
        <v>110.70830317085513</v>
      </c>
      <c r="AY5" s="105">
        <f ca="1">Income!AY27</f>
        <v>39.21464538055308</v>
      </c>
      <c r="AZ5" s="105">
        <f ca="1">Income!AZ27</f>
        <v>39.724406675358281</v>
      </c>
      <c r="BA5" s="105">
        <f ca="1">Income!BA27</f>
        <v>40.237609915411923</v>
      </c>
      <c r="BB5" s="105">
        <f ca="1">Income!BB27</f>
        <v>40.754278112460902</v>
      </c>
      <c r="BC5" s="105">
        <f ca="1">Income!BC27</f>
        <v>41.274434430856374</v>
      </c>
      <c r="BD5" s="105">
        <f ca="1">Income!BD27</f>
        <v>41.798102188558723</v>
      </c>
      <c r="BE5" s="105">
        <f ca="1">Income!BE27</f>
        <v>42.325304858149607</v>
      </c>
      <c r="BF5" s="189">
        <f ca="1">Income!BF27</f>
        <v>42.856066067850158</v>
      </c>
      <c r="BG5" s="10">
        <f ca="1">Income!BG27</f>
        <v>42.698108518701417</v>
      </c>
      <c r="BH5" s="105">
        <f ca="1">Income!BH27</f>
        <v>43.236058320974585</v>
      </c>
      <c r="BI5" s="105">
        <f ca="1">Income!BI27</f>
        <v>43.777638492141776</v>
      </c>
      <c r="BJ5" s="105">
        <f ca="1">Income!BJ27</f>
        <v>44.322873293299807</v>
      </c>
      <c r="BK5" s="105">
        <f ca="1">Income!BK27</f>
        <v>44.871787146377812</v>
      </c>
      <c r="BL5" s="105">
        <f ca="1">Income!BL27</f>
        <v>285.42440463519603</v>
      </c>
      <c r="BM5" s="105">
        <f ca="1">Income!BM27</f>
        <v>45.98075050653204</v>
      </c>
      <c r="BN5" s="105">
        <f ca="1">Income!BN27</f>
        <v>46.540849671193655</v>
      </c>
      <c r="BO5" s="105">
        <f ca="1">Income!BO27</f>
        <v>47.104727205098733</v>
      </c>
      <c r="BP5" s="105">
        <f ca="1">Income!BP27</f>
        <v>47.672408350362467</v>
      </c>
      <c r="BQ5" s="105">
        <f ca="1">Income!BQ27</f>
        <v>48.243918516391361</v>
      </c>
      <c r="BR5" s="189">
        <f ca="1">Income!BR27</f>
        <v>48.819283280984493</v>
      </c>
    </row>
    <row r="6" spans="1:75" s="8" customFormat="1" x14ac:dyDescent="0.25">
      <c r="A6" s="248"/>
      <c r="B6" s="251"/>
      <c r="C6" s="203" t="s">
        <v>77</v>
      </c>
      <c r="E6" s="189">
        <f t="shared" ref="E6:E13" si="0">SUM(K6:V6)</f>
        <v>40</v>
      </c>
      <c r="F6" s="189">
        <f t="shared" ref="F6:F13" si="1">SUM(W6:AH6)</f>
        <v>120</v>
      </c>
      <c r="G6" s="189">
        <f t="shared" ref="G6:G13" si="2">SUM(AI6:AT6)</f>
        <v>33.125</v>
      </c>
      <c r="H6" s="189">
        <f t="shared" ref="H6:H13" si="3">SUM(AU6:BF6)</f>
        <v>0</v>
      </c>
      <c r="I6" s="189">
        <f t="shared" ref="I6:I13" si="4">SUM(BG6:BR6)</f>
        <v>0</v>
      </c>
      <c r="J6" s="154"/>
      <c r="K6" s="10">
        <f>Income!K21</f>
        <v>0</v>
      </c>
      <c r="L6" s="105">
        <f>Income!L21</f>
        <v>0</v>
      </c>
      <c r="M6" s="105">
        <f>Income!M21</f>
        <v>0</v>
      </c>
      <c r="N6" s="105">
        <f>Income!N21</f>
        <v>0</v>
      </c>
      <c r="O6" s="105">
        <f>Income!O21</f>
        <v>0</v>
      </c>
      <c r="P6" s="105">
        <f>Income!P21</f>
        <v>0</v>
      </c>
      <c r="Q6" s="105">
        <f>Income!Q21</f>
        <v>0</v>
      </c>
      <c r="R6" s="105">
        <f>Income!R21</f>
        <v>0</v>
      </c>
      <c r="S6" s="105">
        <f>Income!S21</f>
        <v>10</v>
      </c>
      <c r="T6" s="105">
        <f>Income!T21</f>
        <v>10</v>
      </c>
      <c r="U6" s="105">
        <f>Income!U21</f>
        <v>10</v>
      </c>
      <c r="V6" s="189">
        <f>Income!V21</f>
        <v>10</v>
      </c>
      <c r="W6" s="10">
        <f>Income!W21</f>
        <v>10</v>
      </c>
      <c r="X6" s="105">
        <f>Income!X21</f>
        <v>10</v>
      </c>
      <c r="Y6" s="105">
        <f>Income!Y21</f>
        <v>10</v>
      </c>
      <c r="Z6" s="105">
        <f>Income!Z21</f>
        <v>10</v>
      </c>
      <c r="AA6" s="105">
        <f>Income!AA21</f>
        <v>10</v>
      </c>
      <c r="AB6" s="105">
        <f>Income!AB21</f>
        <v>10</v>
      </c>
      <c r="AC6" s="105">
        <f>Income!AC21</f>
        <v>10</v>
      </c>
      <c r="AD6" s="105">
        <f>Income!AD21</f>
        <v>10</v>
      </c>
      <c r="AE6" s="105">
        <f>Income!AE21</f>
        <v>10</v>
      </c>
      <c r="AF6" s="105">
        <f>Income!AF21</f>
        <v>10</v>
      </c>
      <c r="AG6" s="105">
        <f>Income!AG21</f>
        <v>10</v>
      </c>
      <c r="AH6" s="189">
        <f>Income!AH21</f>
        <v>10</v>
      </c>
      <c r="AI6" s="10">
        <f>Income!AI21</f>
        <v>11.875</v>
      </c>
      <c r="AJ6" s="105">
        <f>Income!AJ21</f>
        <v>11.875</v>
      </c>
      <c r="AK6" s="105">
        <f>Income!AK21</f>
        <v>1.875</v>
      </c>
      <c r="AL6" s="105">
        <f>Income!AL21</f>
        <v>1.875</v>
      </c>
      <c r="AM6" s="105">
        <f>Income!AM21</f>
        <v>1.875</v>
      </c>
      <c r="AN6" s="105">
        <f>Income!AN21</f>
        <v>1.875</v>
      </c>
      <c r="AO6" s="105">
        <f>Income!AO21</f>
        <v>1.875</v>
      </c>
      <c r="AP6" s="105">
        <f>Income!AP21</f>
        <v>0</v>
      </c>
      <c r="AQ6" s="105">
        <f>Income!AQ21</f>
        <v>0</v>
      </c>
      <c r="AR6" s="105">
        <f>Income!AR21</f>
        <v>0</v>
      </c>
      <c r="AS6" s="105">
        <f>Income!AS21</f>
        <v>0</v>
      </c>
      <c r="AT6" s="189">
        <f>Income!AT21</f>
        <v>0</v>
      </c>
      <c r="AU6" s="10">
        <f>Income!AU21</f>
        <v>0</v>
      </c>
      <c r="AV6" s="105">
        <f>Income!AV21</f>
        <v>0</v>
      </c>
      <c r="AW6" s="105">
        <f>Income!AW21</f>
        <v>0</v>
      </c>
      <c r="AX6" s="105">
        <f>Income!AX21</f>
        <v>0</v>
      </c>
      <c r="AY6" s="105">
        <f>Income!AY21</f>
        <v>0</v>
      </c>
      <c r="AZ6" s="105">
        <f>Income!AZ21</f>
        <v>0</v>
      </c>
      <c r="BA6" s="105">
        <f>Income!BA21</f>
        <v>0</v>
      </c>
      <c r="BB6" s="105">
        <f>Income!BB21</f>
        <v>0</v>
      </c>
      <c r="BC6" s="105">
        <f>Income!BC21</f>
        <v>0</v>
      </c>
      <c r="BD6" s="105">
        <f>Income!BD21</f>
        <v>0</v>
      </c>
      <c r="BE6" s="105">
        <f>Income!BE21</f>
        <v>0</v>
      </c>
      <c r="BF6" s="189">
        <f>Income!BF21</f>
        <v>0</v>
      </c>
      <c r="BG6" s="10">
        <f>Income!BG21</f>
        <v>0</v>
      </c>
      <c r="BH6" s="105">
        <f>Income!BH21</f>
        <v>0</v>
      </c>
      <c r="BI6" s="105">
        <f>Income!BI21</f>
        <v>0</v>
      </c>
      <c r="BJ6" s="105">
        <f>Income!BJ21</f>
        <v>0</v>
      </c>
      <c r="BK6" s="105">
        <f>Income!BK21</f>
        <v>0</v>
      </c>
      <c r="BL6" s="105">
        <f>Income!BL21</f>
        <v>0</v>
      </c>
      <c r="BM6" s="105">
        <f>Income!BM21</f>
        <v>0</v>
      </c>
      <c r="BN6" s="105">
        <f>Income!BN21</f>
        <v>0</v>
      </c>
      <c r="BO6" s="105">
        <f>Income!BO21</f>
        <v>0</v>
      </c>
      <c r="BP6" s="105">
        <f>Income!BP21</f>
        <v>0</v>
      </c>
      <c r="BQ6" s="105">
        <f>Income!BQ21</f>
        <v>0</v>
      </c>
      <c r="BR6" s="189">
        <f>Income!BR21</f>
        <v>0</v>
      </c>
    </row>
    <row r="7" spans="1:75" s="8" customFormat="1" x14ac:dyDescent="0.25">
      <c r="A7" s="248"/>
      <c r="B7" s="248"/>
      <c r="C7" s="204" t="s">
        <v>333</v>
      </c>
      <c r="E7" s="190"/>
      <c r="F7" s="190"/>
      <c r="G7" s="190"/>
      <c r="H7" s="190"/>
      <c r="I7" s="190"/>
      <c r="J7" s="154"/>
      <c r="K7" s="181">
        <f>-CapEx!K223</f>
        <v>0</v>
      </c>
      <c r="L7" s="181">
        <f>-CapEx!L223</f>
        <v>0</v>
      </c>
      <c r="M7" s="181">
        <f>-CapEx!M223</f>
        <v>0</v>
      </c>
      <c r="N7" s="181">
        <f>-CapEx!N223</f>
        <v>0</v>
      </c>
      <c r="O7" s="181">
        <f>-CapEx!O223</f>
        <v>0</v>
      </c>
      <c r="P7" s="181">
        <f>-CapEx!P223</f>
        <v>0</v>
      </c>
      <c r="Q7" s="181">
        <f>-CapEx!Q223</f>
        <v>0</v>
      </c>
      <c r="R7" s="181">
        <f>-CapEx!R223</f>
        <v>0</v>
      </c>
      <c r="S7" s="181">
        <f>-CapEx!S223</f>
        <v>0</v>
      </c>
      <c r="T7" s="181">
        <f>-CapEx!T223</f>
        <v>0</v>
      </c>
      <c r="U7" s="181">
        <f>-CapEx!U223</f>
        <v>0</v>
      </c>
      <c r="V7" s="190">
        <f>-CapEx!V223</f>
        <v>0</v>
      </c>
      <c r="W7" s="181">
        <f>-CapEx!W223</f>
        <v>0</v>
      </c>
      <c r="X7" s="181">
        <f>-CapEx!X223</f>
        <v>0</v>
      </c>
      <c r="Y7" s="181">
        <f>-CapEx!Y223</f>
        <v>0</v>
      </c>
      <c r="Z7" s="181">
        <f>-CapEx!Z223</f>
        <v>0</v>
      </c>
      <c r="AA7" s="181">
        <f>-CapEx!AA223</f>
        <v>0</v>
      </c>
      <c r="AB7" s="181">
        <f>-CapEx!AB223</f>
        <v>0</v>
      </c>
      <c r="AC7" s="181">
        <f>-CapEx!AC223</f>
        <v>0</v>
      </c>
      <c r="AD7" s="181">
        <f>-CapEx!AD223</f>
        <v>0</v>
      </c>
      <c r="AE7" s="181">
        <f>-CapEx!AE223</f>
        <v>0</v>
      </c>
      <c r="AF7" s="181">
        <f>-CapEx!AF223</f>
        <v>0</v>
      </c>
      <c r="AG7" s="181">
        <f>-CapEx!AG223</f>
        <v>0</v>
      </c>
      <c r="AH7" s="190">
        <f>-CapEx!AH223</f>
        <v>0</v>
      </c>
      <c r="AI7" s="181">
        <f>-CapEx!AI223</f>
        <v>0</v>
      </c>
      <c r="AJ7" s="181">
        <f>-CapEx!AJ223</f>
        <v>0</v>
      </c>
      <c r="AK7" s="181">
        <f>-CapEx!AK223</f>
        <v>0</v>
      </c>
      <c r="AL7" s="181">
        <f>-CapEx!AL223</f>
        <v>0</v>
      </c>
      <c r="AM7" s="181">
        <f>-CapEx!AM223</f>
        <v>0</v>
      </c>
      <c r="AN7" s="181">
        <f>-CapEx!AN223</f>
        <v>0</v>
      </c>
      <c r="AO7" s="181">
        <f>-CapEx!AO223</f>
        <v>0</v>
      </c>
      <c r="AP7" s="181">
        <f>-CapEx!AP223</f>
        <v>31.875</v>
      </c>
      <c r="AQ7" s="181">
        <f>-CapEx!AQ223</f>
        <v>0</v>
      </c>
      <c r="AR7" s="181">
        <f>-CapEx!AR223</f>
        <v>0</v>
      </c>
      <c r="AS7" s="181">
        <f>-CapEx!AS223</f>
        <v>0</v>
      </c>
      <c r="AT7" s="190">
        <f>-CapEx!AT223</f>
        <v>0</v>
      </c>
      <c r="AU7" s="181">
        <f>-CapEx!AU223</f>
        <v>0</v>
      </c>
      <c r="AV7" s="181">
        <f>-CapEx!AV223</f>
        <v>0</v>
      </c>
      <c r="AW7" s="181">
        <f>-CapEx!AW223</f>
        <v>0</v>
      </c>
      <c r="AX7" s="181">
        <f>-CapEx!AX223</f>
        <v>-120</v>
      </c>
      <c r="AY7" s="181">
        <f>-CapEx!AY223</f>
        <v>0</v>
      </c>
      <c r="AZ7" s="181">
        <f>-CapEx!AZ223</f>
        <v>0</v>
      </c>
      <c r="BA7" s="181">
        <f>-CapEx!BA223</f>
        <v>0</v>
      </c>
      <c r="BB7" s="181">
        <f>-CapEx!BB223</f>
        <v>0</v>
      </c>
      <c r="BC7" s="181">
        <f>-CapEx!BC223</f>
        <v>0</v>
      </c>
      <c r="BD7" s="181">
        <f>-CapEx!BD223</f>
        <v>0</v>
      </c>
      <c r="BE7" s="181">
        <f>-CapEx!BE223</f>
        <v>0</v>
      </c>
      <c r="BF7" s="190">
        <f>-CapEx!BF223</f>
        <v>0</v>
      </c>
      <c r="BG7" s="181">
        <f>-CapEx!BG223</f>
        <v>0</v>
      </c>
      <c r="BH7" s="181">
        <f>-CapEx!BH223</f>
        <v>0</v>
      </c>
      <c r="BI7" s="181">
        <f>-CapEx!BI223</f>
        <v>0</v>
      </c>
      <c r="BJ7" s="181">
        <f>-CapEx!BJ223</f>
        <v>0</v>
      </c>
      <c r="BK7" s="181">
        <f>-CapEx!BK223</f>
        <v>0</v>
      </c>
      <c r="BL7" s="181">
        <f>-CapEx!BL223</f>
        <v>-400</v>
      </c>
      <c r="BM7" s="181">
        <f>-CapEx!BM223</f>
        <v>0</v>
      </c>
      <c r="BN7" s="181">
        <f>-CapEx!BN223</f>
        <v>0</v>
      </c>
      <c r="BO7" s="181">
        <f>-CapEx!BO223</f>
        <v>0</v>
      </c>
      <c r="BP7" s="181">
        <f>-CapEx!BP223</f>
        <v>0</v>
      </c>
      <c r="BQ7" s="181">
        <f>-CapEx!BQ223</f>
        <v>0</v>
      </c>
      <c r="BR7" s="190">
        <f>-CapEx!BR223</f>
        <v>0</v>
      </c>
    </row>
    <row r="8" spans="1:75" x14ac:dyDescent="0.25">
      <c r="B8" s="248"/>
      <c r="C8" s="186" t="s">
        <v>332</v>
      </c>
      <c r="E8" s="9">
        <f t="shared" ref="E8" ca="1" si="5">SUM(K8:V8)</f>
        <v>296.25441917908432</v>
      </c>
      <c r="F8" s="9">
        <f t="shared" ref="F8" ca="1" si="6">SUM(W8:AH8)</f>
        <v>386.2359520246672</v>
      </c>
      <c r="G8" s="9">
        <f t="shared" ref="G8" ca="1" si="7">SUM(AI8:AT8)</f>
        <v>438.58062186191034</v>
      </c>
      <c r="H8" s="9">
        <f t="shared" ref="H8" ca="1" si="8">SUM(AU8:BF8)</f>
        <v>432.0138581593763</v>
      </c>
      <c r="I8" s="9">
        <f t="shared" ref="I8" ca="1" si="9">SUM(BG8:BR8)</f>
        <v>388.6928079372542</v>
      </c>
      <c r="J8" s="154"/>
      <c r="K8" s="10">
        <f ca="1">SUM(K5:K7)</f>
        <v>23.438772647850222</v>
      </c>
      <c r="L8" s="10">
        <f t="shared" ref="L8:BR8" ca="1" si="10">SUM(L5:L7)</f>
        <v>21.258524454259877</v>
      </c>
      <c r="M8" s="10">
        <f t="shared" ca="1" si="10"/>
        <v>21.542160555190314</v>
      </c>
      <c r="N8" s="10">
        <f t="shared" ca="1" si="10"/>
        <v>21.995571730575339</v>
      </c>
      <c r="O8" s="10">
        <f t="shared" ca="1" si="10"/>
        <v>22.48461866137643</v>
      </c>
      <c r="P8" s="10">
        <f t="shared" ca="1" si="10"/>
        <v>22.978464320905289</v>
      </c>
      <c r="Q8" s="10">
        <f t="shared" ca="1" si="10"/>
        <v>23.528029594833299</v>
      </c>
      <c r="R8" s="10">
        <f t="shared" ca="1" si="10"/>
        <v>24.03181203854129</v>
      </c>
      <c r="S8" s="10">
        <f t="shared" ca="1" si="10"/>
        <v>28.540511480858399</v>
      </c>
      <c r="T8" s="10">
        <f t="shared" ca="1" si="10"/>
        <v>28.284167606442196</v>
      </c>
      <c r="U8" s="10">
        <f t="shared" ca="1" si="10"/>
        <v>28.816951644276699</v>
      </c>
      <c r="V8" s="104">
        <f t="shared" ca="1" si="10"/>
        <v>29.354834443974926</v>
      </c>
      <c r="W8" s="10">
        <f t="shared" ca="1" si="10"/>
        <v>29.250597921349289</v>
      </c>
      <c r="X8" s="10">
        <f t="shared" ca="1" si="10"/>
        <v>29.795969321918257</v>
      </c>
      <c r="Y8" s="10">
        <f t="shared" ca="1" si="10"/>
        <v>30.294050536107196</v>
      </c>
      <c r="Z8" s="10">
        <f t="shared" ca="1" si="10"/>
        <v>30.697092446534313</v>
      </c>
      <c r="AA8" s="10">
        <f t="shared" ca="1" si="10"/>
        <v>31.257320554656772</v>
      </c>
      <c r="AB8" s="10">
        <f t="shared" ca="1" si="10"/>
        <v>31.822880579224751</v>
      </c>
      <c r="AC8" s="10">
        <f t="shared" ca="1" si="10"/>
        <v>32.393815135619597</v>
      </c>
      <c r="AD8" s="10">
        <f t="shared" ca="1" si="10"/>
        <v>32.970167153727033</v>
      </c>
      <c r="AE8" s="10">
        <f t="shared" ca="1" si="10"/>
        <v>33.55197988015734</v>
      </c>
      <c r="AF8" s="10">
        <f t="shared" ca="1" si="10"/>
        <v>34.139296880481076</v>
      </c>
      <c r="AG8" s="10">
        <f t="shared" ca="1" si="10"/>
        <v>34.73216204147964</v>
      </c>
      <c r="AH8" s="104">
        <f t="shared" ca="1" si="10"/>
        <v>35.330619573411951</v>
      </c>
      <c r="AI8" s="10">
        <f t="shared" ca="1" si="10"/>
        <v>36.022815755575223</v>
      </c>
      <c r="AJ8" s="10">
        <f t="shared" ca="1" si="10"/>
        <v>36.436102410613302</v>
      </c>
      <c r="AK8" s="10">
        <f t="shared" ca="1" si="10"/>
        <v>33.051131389321043</v>
      </c>
      <c r="AL8" s="10">
        <f t="shared" ca="1" si="10"/>
        <v>33.654430786035263</v>
      </c>
      <c r="AM8" s="10">
        <f t="shared" ca="1" si="10"/>
        <v>34.263469891368814</v>
      </c>
      <c r="AN8" s="10">
        <f t="shared" ca="1" si="10"/>
        <v>34.878294560839848</v>
      </c>
      <c r="AO8" s="10">
        <f t="shared" ca="1" si="10"/>
        <v>35.498950988244573</v>
      </c>
      <c r="AP8" s="10">
        <f t="shared" ca="1" si="10"/>
        <v>48.125485708044387</v>
      </c>
      <c r="AQ8" s="10">
        <f t="shared" ca="1" si="10"/>
        <v>35.934662155205586</v>
      </c>
      <c r="AR8" s="10">
        <f t="shared" ca="1" si="10"/>
        <v>36.417698324961947</v>
      </c>
      <c r="AS8" s="10">
        <f t="shared" ca="1" si="10"/>
        <v>36.903997721264489</v>
      </c>
      <c r="AT8" s="104">
        <f t="shared" ca="1" si="10"/>
        <v>37.393582170435877</v>
      </c>
      <c r="AU8" s="10">
        <f t="shared" ca="1" si="10"/>
        <v>37.209564704287466</v>
      </c>
      <c r="AV8" s="10">
        <f t="shared" ca="1" si="10"/>
        <v>37.705785318297927</v>
      </c>
      <c r="AW8" s="10">
        <f t="shared" ca="1" si="10"/>
        <v>38.205357336736682</v>
      </c>
      <c r="AX8" s="10">
        <f t="shared" ca="1" si="10"/>
        <v>-9.2916968291448683</v>
      </c>
      <c r="AY8" s="10">
        <f t="shared" ca="1" si="10"/>
        <v>39.21464538055308</v>
      </c>
      <c r="AZ8" s="10">
        <f t="shared" ca="1" si="10"/>
        <v>39.724406675358281</v>
      </c>
      <c r="BA8" s="10">
        <f t="shared" ca="1" si="10"/>
        <v>40.237609915411923</v>
      </c>
      <c r="BB8" s="10">
        <f t="shared" ca="1" si="10"/>
        <v>40.754278112460902</v>
      </c>
      <c r="BC8" s="10">
        <f t="shared" ca="1" si="10"/>
        <v>41.274434430856374</v>
      </c>
      <c r="BD8" s="10">
        <f t="shared" ca="1" si="10"/>
        <v>41.798102188558723</v>
      </c>
      <c r="BE8" s="10">
        <f t="shared" ca="1" si="10"/>
        <v>42.325304858149607</v>
      </c>
      <c r="BF8" s="104">
        <f t="shared" ca="1" si="10"/>
        <v>42.856066067850158</v>
      </c>
      <c r="BG8" s="10">
        <f t="shared" ca="1" si="10"/>
        <v>42.698108518701417</v>
      </c>
      <c r="BH8" s="10">
        <f t="shared" ca="1" si="10"/>
        <v>43.236058320974585</v>
      </c>
      <c r="BI8" s="10">
        <f t="shared" ca="1" si="10"/>
        <v>43.777638492141776</v>
      </c>
      <c r="BJ8" s="10">
        <f t="shared" ca="1" si="10"/>
        <v>44.322873293299807</v>
      </c>
      <c r="BK8" s="10">
        <f t="shared" ca="1" si="10"/>
        <v>44.871787146377812</v>
      </c>
      <c r="BL8" s="10">
        <f t="shared" ca="1" si="10"/>
        <v>-114.57559536480397</v>
      </c>
      <c r="BM8" s="10">
        <f t="shared" ca="1" si="10"/>
        <v>45.98075050653204</v>
      </c>
      <c r="BN8" s="10">
        <f t="shared" ca="1" si="10"/>
        <v>46.540849671193655</v>
      </c>
      <c r="BO8" s="10">
        <f t="shared" ca="1" si="10"/>
        <v>47.104727205098733</v>
      </c>
      <c r="BP8" s="10">
        <f t="shared" ca="1" si="10"/>
        <v>47.672408350362467</v>
      </c>
      <c r="BQ8" s="10">
        <f t="shared" ca="1" si="10"/>
        <v>48.243918516391361</v>
      </c>
      <c r="BR8" s="104">
        <f t="shared" ca="1" si="10"/>
        <v>48.819283280984493</v>
      </c>
    </row>
    <row r="9" spans="1:75" s="8" customFormat="1" x14ac:dyDescent="0.25">
      <c r="A9" s="248"/>
      <c r="B9" s="248"/>
      <c r="C9" s="201" t="s">
        <v>44</v>
      </c>
      <c r="E9" s="189">
        <f t="shared" ca="1" si="0"/>
        <v>-480.41506865778877</v>
      </c>
      <c r="F9" s="189">
        <f t="shared" ca="1" si="1"/>
        <v>-37.065823668768076</v>
      </c>
      <c r="G9" s="189">
        <f t="shared" ca="1" si="2"/>
        <v>-39.925590928114048</v>
      </c>
      <c r="H9" s="189">
        <f t="shared" ca="1" si="3"/>
        <v>-43.005999953058677</v>
      </c>
      <c r="I9" s="189">
        <f t="shared" ca="1" si="4"/>
        <v>-46.324074083024243</v>
      </c>
      <c r="J9" s="154"/>
      <c r="K9" s="10">
        <f ca="1">-Balance!K6</f>
        <v>-294.71488730003762</v>
      </c>
      <c r="L9" s="105">
        <f ca="1">Balance!K6-Balance!L6</f>
        <v>-141.43277319114884</v>
      </c>
      <c r="M9" s="105">
        <f ca="1">Balance!L6-Balance!M6</f>
        <v>-18.220978176102108</v>
      </c>
      <c r="N9" s="105">
        <f ca="1">Balance!M6-Balance!N6</f>
        <v>-2.8228703636660271</v>
      </c>
      <c r="O9" s="105">
        <f ca="1">Balance!N6-Balance!O6</f>
        <v>-2.8404080993545335</v>
      </c>
      <c r="P9" s="105">
        <f ca="1">Balance!O6-Balance!P6</f>
        <v>-2.8580547922863957</v>
      </c>
      <c r="Q9" s="105">
        <f ca="1">Balance!P6-Balance!Q6</f>
        <v>-2.8758111193835134</v>
      </c>
      <c r="R9" s="105">
        <f ca="1">Balance!Q6-Balance!R6</f>
        <v>-2.8936777617737448</v>
      </c>
      <c r="S9" s="105">
        <f ca="1">Balance!R6-Balance!S6</f>
        <v>-2.9116554048162016</v>
      </c>
      <c r="T9" s="105">
        <f ca="1">Balance!S6-Balance!T6</f>
        <v>-2.9297447381284769</v>
      </c>
      <c r="U9" s="105">
        <f ca="1">Balance!T6-Balance!U6</f>
        <v>-2.9479464556119979</v>
      </c>
      <c r="V9" s="189">
        <f ca="1">Balance!U6-Balance!V6</f>
        <v>-2.96626125547931</v>
      </c>
      <c r="W9" s="10">
        <f ca="1">Balance!V6-Balance!W6</f>
        <v>-2.9846898402812485</v>
      </c>
      <c r="X9" s="105">
        <f ca="1">Balance!W6-Balance!X6</f>
        <v>-3.0032329169329728</v>
      </c>
      <c r="Y9" s="105">
        <f ca="1">Balance!X6-Balance!Y6</f>
        <v>-3.0218911967411941</v>
      </c>
      <c r="Z9" s="105">
        <f ca="1">Balance!Y6-Balance!Z6</f>
        <v>-3.0406653954325975</v>
      </c>
      <c r="AA9" s="105">
        <f ca="1">Balance!Z6-Balance!AA6</f>
        <v>-3.0595562331799897</v>
      </c>
      <c r="AB9" s="105">
        <f ca="1">Balance!AA6-Balance!AB6</f>
        <v>-3.0785644346307208</v>
      </c>
      <c r="AC9" s="105">
        <f ca="1">Balance!AB6-Balance!AC6</f>
        <v>-3.0976907289335713</v>
      </c>
      <c r="AD9" s="105">
        <f ca="1">Balance!AC6-Balance!AD6</f>
        <v>-3.1169358497679127</v>
      </c>
      <c r="AE9" s="105">
        <f ca="1">Balance!AD6-Balance!AE6</f>
        <v>-3.1363005353709923</v>
      </c>
      <c r="AF9" s="105">
        <f ca="1">Balance!AE6-Balance!AF6</f>
        <v>-3.1557855285670939</v>
      </c>
      <c r="AG9" s="105">
        <f ca="1">Balance!AF6-Balance!AG6</f>
        <v>-3.1753915767943113</v>
      </c>
      <c r="AH9" s="189">
        <f ca="1">Balance!AG6-Balance!AH6</f>
        <v>-3.1951194321354706</v>
      </c>
      <c r="AI9" s="10">
        <f ca="1">Balance!AH6-Balance!AI6</f>
        <v>-3.2149698513452449</v>
      </c>
      <c r="AJ9" s="105">
        <f ca="1">Balance!AI6-Balance!AJ6</f>
        <v>-3.2349435958801678</v>
      </c>
      <c r="AK9" s="105">
        <f ca="1">Balance!AJ6-Balance!AK6</f>
        <v>-3.2550414319274523</v>
      </c>
      <c r="AL9" s="105">
        <f ca="1">Balance!AK6-Balance!AL6</f>
        <v>-3.2752641304341523</v>
      </c>
      <c r="AM9" s="105">
        <f ca="1">Balance!AL6-Balance!AM6</f>
        <v>-3.2956124671374027</v>
      </c>
      <c r="AN9" s="105">
        <f ca="1">Balance!AM6-Balance!AN6</f>
        <v>-3.3160872225936373</v>
      </c>
      <c r="AO9" s="105">
        <f ca="1">Balance!AN6-Balance!AO6</f>
        <v>-3.336689182208147</v>
      </c>
      <c r="AP9" s="105">
        <f ca="1">Balance!AO6-Balance!AP6</f>
        <v>-3.3574191362665715</v>
      </c>
      <c r="AQ9" s="105">
        <f ca="1">Balance!AP6-Balance!AQ6</f>
        <v>-3.3782778799643438</v>
      </c>
      <c r="AR9" s="105">
        <f ca="1">Balance!AQ6-Balance!AR6</f>
        <v>-3.399266213436249</v>
      </c>
      <c r="AS9" s="105">
        <f ca="1">Balance!AR6-Balance!AS6</f>
        <v>-3.4203849417891661</v>
      </c>
      <c r="AT9" s="189">
        <f ca="1">Balance!AS6-Balance!AT6</f>
        <v>-3.4416348751315127</v>
      </c>
      <c r="AU9" s="10">
        <f ca="1">Balance!AT6-Balance!AU6</f>
        <v>-3.4630168286045091</v>
      </c>
      <c r="AV9" s="105">
        <f ca="1">Balance!AU6-Balance!AV6</f>
        <v>-3.4845316224138969</v>
      </c>
      <c r="AW9" s="105">
        <f ca="1">Balance!AV6-Balance!AW6</f>
        <v>-3.506180081860748</v>
      </c>
      <c r="AX9" s="105">
        <f ca="1">Balance!AW6-Balance!AX6</f>
        <v>-3.5279630373742066</v>
      </c>
      <c r="AY9" s="105">
        <f ca="1">Balance!AX6-Balance!AY6</f>
        <v>-3.5498813245418432</v>
      </c>
      <c r="AZ9" s="105">
        <f ca="1">Balance!AY6-Balance!AZ6</f>
        <v>-3.5719357841431929</v>
      </c>
      <c r="BA9" s="105">
        <f ca="1">Balance!AZ6-Balance!BA6</f>
        <v>-3.5941272621806775</v>
      </c>
      <c r="BB9" s="105">
        <f ca="1">Balance!BA6-Balance!BB6</f>
        <v>-3.6164566099134845</v>
      </c>
      <c r="BC9" s="105">
        <f ca="1">Balance!BB6-Balance!BC6</f>
        <v>-3.6389246838889449</v>
      </c>
      <c r="BD9" s="105">
        <f ca="1">Balance!BC6-Balance!BD6</f>
        <v>-3.6615323459755018</v>
      </c>
      <c r="BE9" s="105">
        <f ca="1">Balance!BD6-Balance!BE6</f>
        <v>-3.6842804633970445</v>
      </c>
      <c r="BF9" s="189">
        <f ca="1">Balance!BE6-Balance!BF6</f>
        <v>-3.7071699087646266</v>
      </c>
      <c r="BG9" s="10">
        <f ca="1">Balance!BF6-Balance!BG6</f>
        <v>-3.730201560111027</v>
      </c>
      <c r="BH9" s="105">
        <f ca="1">Balance!BG6-Balance!BH6</f>
        <v>-3.7533763009238328</v>
      </c>
      <c r="BI9" s="105">
        <f ca="1">Balance!BH6-Balance!BI6</f>
        <v>-3.7766950201793179</v>
      </c>
      <c r="BJ9" s="105">
        <f ca="1">Balance!BI6-Balance!BJ6</f>
        <v>-3.8001586123767765</v>
      </c>
      <c r="BK9" s="105">
        <f ca="1">Balance!BJ6-Balance!BK6</f>
        <v>-3.8237679775733113</v>
      </c>
      <c r="BL9" s="105">
        <f ca="1">Balance!BK6-Balance!BL6</f>
        <v>-3.8475240214170299</v>
      </c>
      <c r="BM9" s="105">
        <f ca="1">Balance!BL6-Balance!BM6</f>
        <v>-3.8714276551833109</v>
      </c>
      <c r="BN9" s="105">
        <f ca="1">Balance!BM6-Balance!BN6</f>
        <v>-3.8954797958082281</v>
      </c>
      <c r="BO9" s="105">
        <f ca="1">Balance!BN6-Balance!BO6</f>
        <v>-3.9196813659257259</v>
      </c>
      <c r="BP9" s="105">
        <f ca="1">Balance!BO6-Balance!BP6</f>
        <v>-3.9440332939007021</v>
      </c>
      <c r="BQ9" s="105">
        <f ca="1">Balance!BP6-Balance!BQ6</f>
        <v>-3.9685365138662974</v>
      </c>
      <c r="BR9" s="189">
        <f ca="1">Balance!BQ6-Balance!BR6</f>
        <v>-3.9931919657586832</v>
      </c>
    </row>
    <row r="10" spans="1:75" s="8" customFormat="1" x14ac:dyDescent="0.25">
      <c r="A10" s="248"/>
      <c r="B10" s="248"/>
      <c r="C10" s="201" t="s">
        <v>70</v>
      </c>
      <c r="E10" s="189">
        <f t="shared" ca="1" si="0"/>
        <v>-48.164535157342435</v>
      </c>
      <c r="F10" s="189">
        <f t="shared" ca="1" si="1"/>
        <v>-3.5358023320288794</v>
      </c>
      <c r="G10" s="189">
        <f t="shared" ca="1" si="2"/>
        <v>-3.7953687970707364</v>
      </c>
      <c r="H10" s="189">
        <f t="shared" ca="1" si="3"/>
        <v>-4.0739902723897856</v>
      </c>
      <c r="I10" s="189">
        <f t="shared" ca="1" si="4"/>
        <v>-4.3730656036209297</v>
      </c>
      <c r="J10" s="154"/>
      <c r="K10" s="10">
        <f ca="1">-Balance!K7</f>
        <v>-29.8419893042411</v>
      </c>
      <c r="L10" s="105">
        <f ca="1">Balance!K7-Balance!L7</f>
        <v>-14.312370728555567</v>
      </c>
      <c r="M10" s="105">
        <f ca="1">Balance!L7-Balance!M7</f>
        <v>-1.5179385850245382</v>
      </c>
      <c r="N10" s="105">
        <f ca="1">Balance!M7-Balance!N7</f>
        <v>-0.27042134241079907</v>
      </c>
      <c r="O10" s="105">
        <f ca="1">Balance!N7-Balance!O7</f>
        <v>-0.272022481496073</v>
      </c>
      <c r="P10" s="105">
        <f ca="1">Balance!O7-Balance!P7</f>
        <v>-0.27363310077381442</v>
      </c>
      <c r="Q10" s="105">
        <f ca="1">Balance!P7-Balance!Q7</f>
        <v>-0.27525325637531495</v>
      </c>
      <c r="R10" s="105">
        <f ca="1">Balance!Q7-Balance!R7</f>
        <v>-0.27688300476425809</v>
      </c>
      <c r="S10" s="105">
        <f ca="1">Balance!R7-Balance!S7</f>
        <v>-0.27852240273863771</v>
      </c>
      <c r="T10" s="105">
        <f ca="1">Balance!S7-Balance!T7</f>
        <v>-0.28017150743272623</v>
      </c>
      <c r="U10" s="105">
        <f ca="1">Balance!T7-Balance!U7</f>
        <v>-0.28183037631906416</v>
      </c>
      <c r="V10" s="189">
        <f ca="1">Balance!U7-Balance!V7</f>
        <v>-0.28349906721054197</v>
      </c>
      <c r="W10" s="10">
        <f ca="1">Balance!V7-Balance!W7</f>
        <v>-0.28517763826231857</v>
      </c>
      <c r="X10" s="105">
        <f ca="1">Balance!W7-Balance!X7</f>
        <v>-0.28686614797384635</v>
      </c>
      <c r="Y10" s="105">
        <f ca="1">Balance!X7-Balance!Y7</f>
        <v>-0.28856465519102414</v>
      </c>
      <c r="Z10" s="105">
        <f ca="1">Balance!Y7-Balance!Z7</f>
        <v>-0.29027321910812276</v>
      </c>
      <c r="AA10" s="105">
        <f ca="1">Balance!Z7-Balance!AA7</f>
        <v>-0.29199189926988112</v>
      </c>
      <c r="AB10" s="105">
        <f ca="1">Balance!AA7-Balance!AB7</f>
        <v>-0.29372075557367339</v>
      </c>
      <c r="AC10" s="105">
        <f ca="1">Balance!AB7-Balance!AC7</f>
        <v>-0.29545984827144167</v>
      </c>
      <c r="AD10" s="105">
        <f ca="1">Balance!AC7-Balance!AD7</f>
        <v>-0.29720923797188448</v>
      </c>
      <c r="AE10" s="105">
        <f ca="1">Balance!AD7-Balance!AE7</f>
        <v>-0.29896898564258834</v>
      </c>
      <c r="AF10" s="105">
        <f ca="1">Balance!AE7-Balance!AF7</f>
        <v>-0.30073915261216655</v>
      </c>
      <c r="AG10" s="105">
        <f ca="1">Balance!AF7-Balance!AG7</f>
        <v>-0.30251980057221317</v>
      </c>
      <c r="AH10" s="189">
        <f ca="1">Balance!AG7-Balance!AH7</f>
        <v>-0.30431099157971886</v>
      </c>
      <c r="AI10" s="10">
        <f ca="1">Balance!AH7-Balance!AI7</f>
        <v>-0.30611278805905329</v>
      </c>
      <c r="AJ10" s="105">
        <f ca="1">Balance!AI7-Balance!AJ7</f>
        <v>-0.30792525280423888</v>
      </c>
      <c r="AK10" s="105">
        <f ca="1">Balance!AJ7-Balance!AK7</f>
        <v>-0.30974844898103981</v>
      </c>
      <c r="AL10" s="105">
        <f ca="1">Balance!AK7-Balance!AL7</f>
        <v>-0.31158244012924285</v>
      </c>
      <c r="AM10" s="105">
        <f ca="1">Balance!AL7-Balance!AM7</f>
        <v>-0.31342729016484583</v>
      </c>
      <c r="AN10" s="105">
        <f ca="1">Balance!AM7-Balance!AN7</f>
        <v>-0.31528306338230294</v>
      </c>
      <c r="AO10" s="105">
        <f ca="1">Balance!AN7-Balance!AO7</f>
        <v>-0.31714982445673456</v>
      </c>
      <c r="AP10" s="105">
        <f ca="1">Balance!AO7-Balance!AP7</f>
        <v>-0.31902763844617965</v>
      </c>
      <c r="AQ10" s="105">
        <f ca="1">Balance!AP7-Balance!AQ7</f>
        <v>-0.32091657079392633</v>
      </c>
      <c r="AR10" s="105">
        <f ca="1">Balance!AQ7-Balance!AR7</f>
        <v>-0.32281668733068614</v>
      </c>
      <c r="AS10" s="105">
        <f ca="1">Balance!AR7-Balance!AS7</f>
        <v>-0.32472805427699569</v>
      </c>
      <c r="AT10" s="189">
        <f ca="1">Balance!AS7-Balance!AT7</f>
        <v>-0.3266507382454904</v>
      </c>
      <c r="AU10" s="10">
        <f ca="1">Balance!AT7-Balance!AU7</f>
        <v>-0.32858480624314979</v>
      </c>
      <c r="AV10" s="105">
        <f ca="1">Balance!AU7-Balance!AV7</f>
        <v>-0.33053032567372043</v>
      </c>
      <c r="AW10" s="105">
        <f ca="1">Balance!AV7-Balance!AW7</f>
        <v>-0.33248736434005366</v>
      </c>
      <c r="AX10" s="105">
        <f ca="1">Balance!AW7-Balance!AX7</f>
        <v>-0.33445599044648588</v>
      </c>
      <c r="AY10" s="105">
        <f ca="1">Balance!AX7-Balance!AY7</f>
        <v>-0.33643627260112652</v>
      </c>
      <c r="AZ10" s="105">
        <f ca="1">Balance!AY7-Balance!AZ7</f>
        <v>-0.33842827981830226</v>
      </c>
      <c r="BA10" s="105">
        <f ca="1">Balance!AZ7-Balance!BA7</f>
        <v>-0.34043208152104398</v>
      </c>
      <c r="BB10" s="105">
        <f ca="1">Balance!BA7-Balance!BB7</f>
        <v>-0.34244774754336049</v>
      </c>
      <c r="BC10" s="105">
        <f ca="1">Balance!BB7-Balance!BC7</f>
        <v>-0.34447534813274672</v>
      </c>
      <c r="BD10" s="105">
        <f ca="1">Balance!BC7-Balance!BD7</f>
        <v>-0.34651495395267062</v>
      </c>
      <c r="BE10" s="105">
        <f ca="1">Balance!BD7-Balance!BE7</f>
        <v>-0.3485666360849109</v>
      </c>
      <c r="BF10" s="189">
        <f ca="1">Balance!BE7-Balance!BF7</f>
        <v>-0.35063046603221437</v>
      </c>
      <c r="BG10" s="10">
        <f ca="1">Balance!BF7-Balance!BG7</f>
        <v>-0.35270651572062661</v>
      </c>
      <c r="BH10" s="105">
        <f ca="1">Balance!BG7-Balance!BH7</f>
        <v>-0.35479485750207118</v>
      </c>
      <c r="BI10" s="105">
        <f ca="1">Balance!BH7-Balance!BI7</f>
        <v>-0.35689556415686496</v>
      </c>
      <c r="BJ10" s="105">
        <f ca="1">Balance!BI7-Balance!BJ7</f>
        <v>-0.35900870889624059</v>
      </c>
      <c r="BK10" s="105">
        <f ca="1">Balance!BJ7-Balance!BK7</f>
        <v>-0.36113436536492571</v>
      </c>
      <c r="BL10" s="105">
        <f ca="1">Balance!BK7-Balance!BL7</f>
        <v>-0.36327260764370806</v>
      </c>
      <c r="BM10" s="105">
        <f ca="1">Balance!BL7-Balance!BM7</f>
        <v>-0.36542351025192232</v>
      </c>
      <c r="BN10" s="105">
        <f ca="1">Balance!BM7-Balance!BN7</f>
        <v>-0.36758714815016447</v>
      </c>
      <c r="BO10" s="105">
        <f ca="1">Balance!BN7-Balance!BO7</f>
        <v>-0.36976359674297044</v>
      </c>
      <c r="BP10" s="105">
        <f ca="1">Balance!BO7-Balance!BP7</f>
        <v>-0.37195293188114675</v>
      </c>
      <c r="BQ10" s="105">
        <f ca="1">Balance!BP7-Balance!BQ7</f>
        <v>-0.37415522986472638</v>
      </c>
      <c r="BR10" s="189">
        <f ca="1">Balance!BQ7-Balance!BR7</f>
        <v>-0.37637056744556219</v>
      </c>
    </row>
    <row r="11" spans="1:75" s="8" customFormat="1" x14ac:dyDescent="0.25">
      <c r="A11" s="248"/>
      <c r="B11" s="248"/>
      <c r="C11" s="370" t="s">
        <v>47</v>
      </c>
      <c r="E11" s="191">
        <f t="shared" ca="1" si="0"/>
        <v>369.26143620629199</v>
      </c>
      <c r="F11" s="191">
        <f t="shared" ca="1" si="1"/>
        <v>27.107817878888056</v>
      </c>
      <c r="G11" s="191">
        <f t="shared" ca="1" si="2"/>
        <v>29.097827444209031</v>
      </c>
      <c r="H11" s="191">
        <f t="shared" ca="1" si="3"/>
        <v>31.233925421654988</v>
      </c>
      <c r="I11" s="191">
        <f t="shared" ca="1" si="4"/>
        <v>33.526836294427142</v>
      </c>
      <c r="J11" s="7"/>
      <c r="K11" s="182">
        <f ca="1">Balance!K20</f>
        <v>228.78858466584845</v>
      </c>
      <c r="L11" s="182">
        <f ca="1">Balance!L20-Balance!K20</f>
        <v>109.72817558559265</v>
      </c>
      <c r="M11" s="182">
        <f ca="1">Balance!M20-Balance!L20</f>
        <v>11.637529151854778</v>
      </c>
      <c r="N11" s="182">
        <f ca="1">Balance!N20-Balance!M20</f>
        <v>2.0732302918161736</v>
      </c>
      <c r="O11" s="182">
        <f ca="1">Balance!O20-Balance!N20</f>
        <v>2.085505691469848</v>
      </c>
      <c r="P11" s="182">
        <f ca="1">Balance!P20-Balance!O20</f>
        <v>2.0978537725993078</v>
      </c>
      <c r="Q11" s="182">
        <f ca="1">Balance!Q20-Balance!P20</f>
        <v>2.1102749655440789</v>
      </c>
      <c r="R11" s="182">
        <f ca="1">Balance!R20-Balance!Q20</f>
        <v>2.1227697031926027</v>
      </c>
      <c r="S11" s="182">
        <f ca="1">Balance!S20-Balance!R20</f>
        <v>2.1353384209962201</v>
      </c>
      <c r="T11" s="182">
        <f ca="1">Balance!T20-Balance!S20</f>
        <v>2.1479815569842344</v>
      </c>
      <c r="U11" s="182">
        <f ca="1">Balance!U20-Balance!T20</f>
        <v>2.1606995517794871</v>
      </c>
      <c r="V11" s="191">
        <f ca="1">Balance!V20-Balance!U20</f>
        <v>2.1734928486141598</v>
      </c>
      <c r="W11" s="182">
        <f ca="1">Balance!W20-Balance!V20</f>
        <v>2.18636189334444</v>
      </c>
      <c r="X11" s="182">
        <f ca="1">Balance!X20-Balance!W20</f>
        <v>2.199307134466153</v>
      </c>
      <c r="Y11" s="182">
        <f ca="1">Balance!Y20-Balance!X20</f>
        <v>2.2123290231311898</v>
      </c>
      <c r="Z11" s="182">
        <f ca="1">Balance!Z20-Balance!Y20</f>
        <v>2.2254280131622863</v>
      </c>
      <c r="AA11" s="182">
        <f ca="1">Balance!AA20-Balance!Z20</f>
        <v>2.2386045610691099</v>
      </c>
      <c r="AB11" s="182">
        <f ca="1">Balance!AB20-Balance!AA20</f>
        <v>2.2518591260648577</v>
      </c>
      <c r="AC11" s="182">
        <f ca="1">Balance!AC20-Balance!AB20</f>
        <v>2.2651921700810362</v>
      </c>
      <c r="AD11" s="182">
        <f ca="1">Balance!AD20-Balance!AC20</f>
        <v>2.2786041577844003</v>
      </c>
      <c r="AE11" s="182">
        <f ca="1">Balance!AE20-Balance!AD20</f>
        <v>2.2920955565932104</v>
      </c>
      <c r="AF11" s="182">
        <f ca="1">Balance!AF20-Balance!AE20</f>
        <v>2.3056668366932627</v>
      </c>
      <c r="AG11" s="182">
        <f ca="1">Balance!AG20-Balance!AF20</f>
        <v>2.3193184710536343</v>
      </c>
      <c r="AH11" s="191">
        <f ca="1">Balance!AH20-Balance!AG20</f>
        <v>2.3330509354444757</v>
      </c>
      <c r="AI11" s="182">
        <f ca="1">Balance!AI20-Balance!AH20</f>
        <v>2.3468647084527561</v>
      </c>
      <c r="AJ11" s="182">
        <f ca="1">Balance!AJ20-Balance!AI20</f>
        <v>2.3607602714992026</v>
      </c>
      <c r="AK11" s="182">
        <f ca="1">Balance!AK20-Balance!AJ20</f>
        <v>2.3747381088546149</v>
      </c>
      <c r="AL11" s="182">
        <f ca="1">Balance!AL20-Balance!AK20</f>
        <v>2.3887987076575428</v>
      </c>
      <c r="AM11" s="182">
        <f ca="1">Balance!AM20-Balance!AL20</f>
        <v>2.4029425579304871</v>
      </c>
      <c r="AN11" s="182">
        <f ca="1">Balance!AN20-Balance!AM20</f>
        <v>2.4171701525976914</v>
      </c>
      <c r="AO11" s="182">
        <f ca="1">Balance!AO20-Balance!AN20</f>
        <v>2.4314819875015701</v>
      </c>
      <c r="AP11" s="182">
        <f ca="1">Balance!AP20-Balance!AO20</f>
        <v>2.4458785614207272</v>
      </c>
      <c r="AQ11" s="182">
        <f ca="1">Balance!AQ20-Balance!AP20</f>
        <v>2.4603603760867827</v>
      </c>
      <c r="AR11" s="182">
        <f ca="1">Balance!AR20-Balance!AQ20</f>
        <v>2.4749279362018797</v>
      </c>
      <c r="AS11" s="182">
        <f ca="1">Balance!AS20-Balance!AR20</f>
        <v>2.4895817494570451</v>
      </c>
      <c r="AT11" s="191">
        <f ca="1">Balance!AT20-Balance!AS20</f>
        <v>2.5043223265487313</v>
      </c>
      <c r="AU11" s="182">
        <f ca="1">Balance!AU20-Balance!AT20</f>
        <v>2.5191501811974604</v>
      </c>
      <c r="AV11" s="182">
        <f ca="1">Balance!AV20-Balance!AU20</f>
        <v>2.5340658301651615</v>
      </c>
      <c r="AW11" s="182">
        <f ca="1">Balance!AW20-Balance!AV20</f>
        <v>2.5490697932737589</v>
      </c>
      <c r="AX11" s="182">
        <f ca="1">Balance!AX20-Balance!AW20</f>
        <v>2.5641625934230774</v>
      </c>
      <c r="AY11" s="182">
        <f ca="1">Balance!AY20-Balance!AX20</f>
        <v>2.5793447566086343</v>
      </c>
      <c r="AZ11" s="182">
        <f ca="1">Balance!AZ20-Balance!AY20</f>
        <v>2.5946168119402842</v>
      </c>
      <c r="BA11" s="182">
        <f ca="1">Balance!BA20-Balance!AZ20</f>
        <v>2.6099792916613751</v>
      </c>
      <c r="BB11" s="182">
        <f ca="1">Balance!BB20-Balance!BA20</f>
        <v>2.6254327311657448</v>
      </c>
      <c r="BC11" s="182">
        <f ca="1">Balance!BC20-Balance!BB20</f>
        <v>2.6409776690177864</v>
      </c>
      <c r="BD11" s="182">
        <f ca="1">Balance!BD20-Balance!BC20</f>
        <v>2.6566146469704108</v>
      </c>
      <c r="BE11" s="182">
        <f ca="1">Balance!BE20-Balance!BD20</f>
        <v>2.6723442099843169</v>
      </c>
      <c r="BF11" s="191">
        <f ca="1">Balance!BF20-Balance!BE20</f>
        <v>2.6881669062469769</v>
      </c>
      <c r="BG11" s="182">
        <f ca="1">Balance!BG20-Balance!BF20</f>
        <v>2.7040832871915086</v>
      </c>
      <c r="BH11" s="182">
        <f ca="1">Balance!BH20-Balance!BG20</f>
        <v>2.7200939075158885</v>
      </c>
      <c r="BI11" s="182">
        <f ca="1">Balance!BI20-Balance!BH20</f>
        <v>2.7361993252026195</v>
      </c>
      <c r="BJ11" s="182">
        <f ca="1">Balance!BJ20-Balance!BI20</f>
        <v>2.7524001015378303</v>
      </c>
      <c r="BK11" s="182">
        <f ca="1">Balance!BK20-Balance!BJ20</f>
        <v>2.7686968011311137</v>
      </c>
      <c r="BL11" s="182">
        <f ca="1">Balance!BL20-Balance!BK20</f>
        <v>2.7850899919351377</v>
      </c>
      <c r="BM11" s="182">
        <f ca="1">Balance!BM20-Balance!BL20</f>
        <v>2.8015802452646881</v>
      </c>
      <c r="BN11" s="182">
        <f ca="1">Balance!BN20-Balance!BM20</f>
        <v>2.8181681358179276</v>
      </c>
      <c r="BO11" s="182">
        <f ca="1">Balance!BO20-Balance!BN20</f>
        <v>2.8348542416961209</v>
      </c>
      <c r="BP11" s="182">
        <f ca="1">Balance!BP20-Balance!BO20</f>
        <v>2.8516391444221085</v>
      </c>
      <c r="BQ11" s="182">
        <f ca="1">Balance!BQ20-Balance!BP20</f>
        <v>2.8685234289628738</v>
      </c>
      <c r="BR11" s="191">
        <f ca="1">Balance!BR20-Balance!BQ20</f>
        <v>2.8855076837493243</v>
      </c>
    </row>
    <row r="12" spans="1:75" x14ac:dyDescent="0.25">
      <c r="B12" s="248"/>
      <c r="C12" s="186" t="s">
        <v>213</v>
      </c>
      <c r="E12" s="9">
        <f t="shared" ref="E12" ca="1" si="11">SUM(K12:V12)</f>
        <v>-159.31816760883925</v>
      </c>
      <c r="F12" s="9">
        <f t="shared" ref="F12" ca="1" si="12">SUM(W12:AH12)</f>
        <v>-13.493808121908899</v>
      </c>
      <c r="G12" s="9">
        <f t="shared" ref="G12" ca="1" si="13">SUM(AI12:AT12)</f>
        <v>-14.623132280975753</v>
      </c>
      <c r="H12" s="9">
        <f t="shared" ref="H12" ca="1" si="14">SUM(AU12:BF12)</f>
        <v>-15.846064803793475</v>
      </c>
      <c r="I12" s="9">
        <f t="shared" ref="I12" ca="1" si="15">SUM(BG12:BR12)</f>
        <v>-17.170303392218031</v>
      </c>
      <c r="J12" s="154"/>
      <c r="K12" s="10">
        <f ca="1">SUM(K9:K11)</f>
        <v>-95.768291938430281</v>
      </c>
      <c r="L12" s="10">
        <f t="shared" ref="L12:BR12" ca="1" si="16">SUM(L9:L11)</f>
        <v>-46.016968334111766</v>
      </c>
      <c r="M12" s="10">
        <f t="shared" ca="1" si="16"/>
        <v>-8.1013876092718675</v>
      </c>
      <c r="N12" s="10">
        <f t="shared" ca="1" si="16"/>
        <v>-1.0200614142606526</v>
      </c>
      <c r="O12" s="10">
        <f t="shared" ca="1" si="16"/>
        <v>-1.0269248893807585</v>
      </c>
      <c r="P12" s="10">
        <f t="shared" ca="1" si="16"/>
        <v>-1.0338341204609023</v>
      </c>
      <c r="Q12" s="10">
        <f t="shared" ca="1" si="16"/>
        <v>-1.0407894102147495</v>
      </c>
      <c r="R12" s="10">
        <f t="shared" ca="1" si="16"/>
        <v>-1.0477910633454002</v>
      </c>
      <c r="S12" s="10">
        <f t="shared" ca="1" si="16"/>
        <v>-1.0548393865586192</v>
      </c>
      <c r="T12" s="10">
        <f t="shared" ca="1" si="16"/>
        <v>-1.0619346885769687</v>
      </c>
      <c r="U12" s="10">
        <f t="shared" ca="1" si="16"/>
        <v>-1.0690772801515749</v>
      </c>
      <c r="V12" s="104">
        <f t="shared" ca="1" si="16"/>
        <v>-1.0762674740756921</v>
      </c>
      <c r="W12" s="10">
        <f t="shared" ca="1" si="16"/>
        <v>-1.0835055851991271</v>
      </c>
      <c r="X12" s="10">
        <f t="shared" ca="1" si="16"/>
        <v>-1.0907919304406661</v>
      </c>
      <c r="Y12" s="10">
        <f t="shared" ca="1" si="16"/>
        <v>-1.0981268288010284</v>
      </c>
      <c r="Z12" s="10">
        <f t="shared" ca="1" si="16"/>
        <v>-1.1055106013784339</v>
      </c>
      <c r="AA12" s="10">
        <f t="shared" ca="1" si="16"/>
        <v>-1.1129435713807609</v>
      </c>
      <c r="AB12" s="10">
        <f t="shared" ca="1" si="16"/>
        <v>-1.1204260641395365</v>
      </c>
      <c r="AC12" s="10">
        <f t="shared" ca="1" si="16"/>
        <v>-1.1279584071239768</v>
      </c>
      <c r="AD12" s="10">
        <f t="shared" ca="1" si="16"/>
        <v>-1.1355409299553969</v>
      </c>
      <c r="AE12" s="10">
        <f t="shared" ca="1" si="16"/>
        <v>-1.1431739644203702</v>
      </c>
      <c r="AF12" s="10">
        <f t="shared" ca="1" si="16"/>
        <v>-1.1508578444859978</v>
      </c>
      <c r="AG12" s="10">
        <f t="shared" ca="1" si="16"/>
        <v>-1.1585929063128901</v>
      </c>
      <c r="AH12" s="104">
        <f t="shared" ca="1" si="16"/>
        <v>-1.1663794882707137</v>
      </c>
      <c r="AI12" s="10">
        <f t="shared" ca="1" si="16"/>
        <v>-1.1742179309515421</v>
      </c>
      <c r="AJ12" s="10">
        <f t="shared" ca="1" si="16"/>
        <v>-1.182108577185204</v>
      </c>
      <c r="AK12" s="10">
        <f t="shared" ca="1" si="16"/>
        <v>-1.1900517720538772</v>
      </c>
      <c r="AL12" s="10">
        <f t="shared" ca="1" si="16"/>
        <v>-1.1980478629058524</v>
      </c>
      <c r="AM12" s="10">
        <f t="shared" ca="1" si="16"/>
        <v>-1.2060971993717615</v>
      </c>
      <c r="AN12" s="10">
        <f t="shared" ca="1" si="16"/>
        <v>-1.2142001333782488</v>
      </c>
      <c r="AO12" s="10">
        <f t="shared" ca="1" si="16"/>
        <v>-1.2223570191633115</v>
      </c>
      <c r="AP12" s="10">
        <f t="shared" ca="1" si="16"/>
        <v>-1.2305682132920239</v>
      </c>
      <c r="AQ12" s="10">
        <f t="shared" ca="1" si="16"/>
        <v>-1.2388340746714874</v>
      </c>
      <c r="AR12" s="10">
        <f t="shared" ca="1" si="16"/>
        <v>-1.2471549645650555</v>
      </c>
      <c r="AS12" s="10">
        <f t="shared" ca="1" si="16"/>
        <v>-1.2555312466091166</v>
      </c>
      <c r="AT12" s="104">
        <f t="shared" ca="1" si="16"/>
        <v>-1.2639632868282717</v>
      </c>
      <c r="AU12" s="10">
        <f t="shared" ca="1" si="16"/>
        <v>-1.2724514536501985</v>
      </c>
      <c r="AV12" s="10">
        <f t="shared" ca="1" si="16"/>
        <v>-1.2809961179224558</v>
      </c>
      <c r="AW12" s="10">
        <f t="shared" ca="1" si="16"/>
        <v>-1.2895976529270428</v>
      </c>
      <c r="AX12" s="10">
        <f t="shared" ca="1" si="16"/>
        <v>-1.2982564343976151</v>
      </c>
      <c r="AY12" s="10">
        <f t="shared" ca="1" si="16"/>
        <v>-1.3069728405343355</v>
      </c>
      <c r="AZ12" s="10">
        <f t="shared" ca="1" si="16"/>
        <v>-1.315747252021211</v>
      </c>
      <c r="BA12" s="10">
        <f t="shared" ca="1" si="16"/>
        <v>-1.3245800520403463</v>
      </c>
      <c r="BB12" s="10">
        <f t="shared" ca="1" si="16"/>
        <v>-1.3334716262911002</v>
      </c>
      <c r="BC12" s="10">
        <f t="shared" ca="1" si="16"/>
        <v>-1.3424223630039052</v>
      </c>
      <c r="BD12" s="10">
        <f t="shared" ca="1" si="16"/>
        <v>-1.3514326529577616</v>
      </c>
      <c r="BE12" s="10">
        <f t="shared" ca="1" si="16"/>
        <v>-1.3605028894976385</v>
      </c>
      <c r="BF12" s="104">
        <f t="shared" ca="1" si="16"/>
        <v>-1.3696334685498641</v>
      </c>
      <c r="BG12" s="10">
        <f t="shared" ca="1" si="16"/>
        <v>-1.378824788640145</v>
      </c>
      <c r="BH12" s="10">
        <f t="shared" ca="1" si="16"/>
        <v>-1.3880772509100154</v>
      </c>
      <c r="BI12" s="10">
        <f t="shared" ca="1" si="16"/>
        <v>-1.3973912591335633</v>
      </c>
      <c r="BJ12" s="10">
        <f t="shared" ca="1" si="16"/>
        <v>-1.4067672197351868</v>
      </c>
      <c r="BK12" s="10">
        <f t="shared" ca="1" si="16"/>
        <v>-1.4162055418071233</v>
      </c>
      <c r="BL12" s="10">
        <f t="shared" ca="1" si="16"/>
        <v>-1.4257066371256002</v>
      </c>
      <c r="BM12" s="10">
        <f t="shared" ca="1" si="16"/>
        <v>-1.4352709201705451</v>
      </c>
      <c r="BN12" s="10">
        <f t="shared" ca="1" si="16"/>
        <v>-1.444898808140465</v>
      </c>
      <c r="BO12" s="10">
        <f t="shared" ca="1" si="16"/>
        <v>-1.4545907209725755</v>
      </c>
      <c r="BP12" s="10">
        <f t="shared" ca="1" si="16"/>
        <v>-1.4643470813597403</v>
      </c>
      <c r="BQ12" s="10">
        <f t="shared" ca="1" si="16"/>
        <v>-1.4741683147681499</v>
      </c>
      <c r="BR12" s="104">
        <f t="shared" ca="1" si="16"/>
        <v>-1.4840548494549211</v>
      </c>
    </row>
    <row r="13" spans="1:75" s="9" customFormat="1" x14ac:dyDescent="0.25">
      <c r="A13" s="251"/>
      <c r="B13" s="248"/>
      <c r="C13" s="9" t="s">
        <v>78</v>
      </c>
      <c r="E13" s="9">
        <f t="shared" ca="1" si="0"/>
        <v>136.93625157024505</v>
      </c>
      <c r="F13" s="9">
        <f t="shared" ca="1" si="1"/>
        <v>372.7421439027583</v>
      </c>
      <c r="G13" s="9">
        <f t="shared" ca="1" si="2"/>
        <v>423.95748958093463</v>
      </c>
      <c r="H13" s="9">
        <f t="shared" ca="1" si="3"/>
        <v>416.16779335558277</v>
      </c>
      <c r="I13" s="9">
        <f t="shared" ca="1" si="4"/>
        <v>371.5225045450361</v>
      </c>
      <c r="J13" s="102"/>
      <c r="K13" s="9">
        <f ca="1">SUM(K8,K12)</f>
        <v>-72.329519290580066</v>
      </c>
      <c r="L13" s="9">
        <f t="shared" ref="L13:BR13" ca="1" si="17">SUM(L8,L12)</f>
        <v>-24.758443879851889</v>
      </c>
      <c r="M13" s="9">
        <f t="shared" ca="1" si="17"/>
        <v>13.440772945918447</v>
      </c>
      <c r="N13" s="9">
        <f t="shared" ca="1" si="17"/>
        <v>20.975510316314686</v>
      </c>
      <c r="O13" s="9">
        <f t="shared" ca="1" si="17"/>
        <v>21.457693771995672</v>
      </c>
      <c r="P13" s="9">
        <f t="shared" ca="1" si="17"/>
        <v>21.944630200444387</v>
      </c>
      <c r="Q13" s="9">
        <f t="shared" ca="1" si="17"/>
        <v>22.48724018461855</v>
      </c>
      <c r="R13" s="9">
        <f t="shared" ca="1" si="17"/>
        <v>22.984020975195889</v>
      </c>
      <c r="S13" s="9">
        <f t="shared" ca="1" si="17"/>
        <v>27.48567209429978</v>
      </c>
      <c r="T13" s="9">
        <f t="shared" ca="1" si="17"/>
        <v>27.222232917865227</v>
      </c>
      <c r="U13" s="9">
        <f t="shared" ca="1" si="17"/>
        <v>27.747874364125124</v>
      </c>
      <c r="V13" s="9">
        <f t="shared" ca="1" si="17"/>
        <v>28.278566969899234</v>
      </c>
      <c r="W13" s="9">
        <f t="shared" ca="1" si="17"/>
        <v>28.167092336150162</v>
      </c>
      <c r="X13" s="9">
        <f t="shared" ca="1" si="17"/>
        <v>28.705177391477591</v>
      </c>
      <c r="Y13" s="9">
        <f t="shared" ca="1" si="17"/>
        <v>29.195923707306168</v>
      </c>
      <c r="Z13" s="9">
        <f t="shared" ca="1" si="17"/>
        <v>29.591581845155879</v>
      </c>
      <c r="AA13" s="9">
        <f t="shared" ca="1" si="17"/>
        <v>30.144376983276011</v>
      </c>
      <c r="AB13" s="9">
        <f t="shared" ca="1" si="17"/>
        <v>30.702454515085215</v>
      </c>
      <c r="AC13" s="9">
        <f t="shared" ca="1" si="17"/>
        <v>31.265856728495621</v>
      </c>
      <c r="AD13" s="9">
        <f t="shared" ca="1" si="17"/>
        <v>31.834626223771636</v>
      </c>
      <c r="AE13" s="9">
        <f t="shared" ca="1" si="17"/>
        <v>32.40880591573697</v>
      </c>
      <c r="AF13" s="9">
        <f t="shared" ca="1" si="17"/>
        <v>32.988439035995079</v>
      </c>
      <c r="AG13" s="9">
        <f t="shared" ca="1" si="17"/>
        <v>33.57356913516675</v>
      </c>
      <c r="AH13" s="9">
        <f t="shared" ca="1" si="17"/>
        <v>34.164240085141238</v>
      </c>
      <c r="AI13" s="9">
        <f t="shared" ca="1" si="17"/>
        <v>34.848597824623681</v>
      </c>
      <c r="AJ13" s="9">
        <f t="shared" ca="1" si="17"/>
        <v>35.253993833428098</v>
      </c>
      <c r="AK13" s="9">
        <f t="shared" ca="1" si="17"/>
        <v>31.861079617267166</v>
      </c>
      <c r="AL13" s="9">
        <f t="shared" ca="1" si="17"/>
        <v>32.456382923129411</v>
      </c>
      <c r="AM13" s="9">
        <f t="shared" ca="1" si="17"/>
        <v>33.057372691997053</v>
      </c>
      <c r="AN13" s="9">
        <f t="shared" ca="1" si="17"/>
        <v>33.664094427461599</v>
      </c>
      <c r="AO13" s="9">
        <f t="shared" ca="1" si="17"/>
        <v>34.276593969081262</v>
      </c>
      <c r="AP13" s="9">
        <f t="shared" ca="1" si="17"/>
        <v>46.894917494752363</v>
      </c>
      <c r="AQ13" s="9">
        <f t="shared" ca="1" si="17"/>
        <v>34.695828080534099</v>
      </c>
      <c r="AR13" s="9">
        <f t="shared" ca="1" si="17"/>
        <v>35.170543360396891</v>
      </c>
      <c r="AS13" s="9">
        <f t="shared" ca="1" si="17"/>
        <v>35.648466474655372</v>
      </c>
      <c r="AT13" s="9">
        <f t="shared" ca="1" si="17"/>
        <v>36.129618883607606</v>
      </c>
      <c r="AU13" s="9">
        <f t="shared" ca="1" si="17"/>
        <v>35.937113250637267</v>
      </c>
      <c r="AV13" s="9">
        <f t="shared" ca="1" si="17"/>
        <v>36.424789200375471</v>
      </c>
      <c r="AW13" s="9">
        <f t="shared" ca="1" si="17"/>
        <v>36.91575968380964</v>
      </c>
      <c r="AX13" s="9">
        <f t="shared" ca="1" si="17"/>
        <v>-10.589953263542483</v>
      </c>
      <c r="AY13" s="9">
        <f t="shared" ca="1" si="17"/>
        <v>37.907672540018744</v>
      </c>
      <c r="AZ13" s="9">
        <f t="shared" ca="1" si="17"/>
        <v>38.40865942333707</v>
      </c>
      <c r="BA13" s="9">
        <f t="shared" ca="1" si="17"/>
        <v>38.913029863371577</v>
      </c>
      <c r="BB13" s="9">
        <f t="shared" ca="1" si="17"/>
        <v>39.420806486169802</v>
      </c>
      <c r="BC13" s="9">
        <f t="shared" ca="1" si="17"/>
        <v>39.932012067852469</v>
      </c>
      <c r="BD13" s="9">
        <f t="shared" ca="1" si="17"/>
        <v>40.446669535600961</v>
      </c>
      <c r="BE13" s="9">
        <f t="shared" ca="1" si="17"/>
        <v>40.964801968651969</v>
      </c>
      <c r="BF13" s="9">
        <f t="shared" ca="1" si="17"/>
        <v>41.486432599300294</v>
      </c>
      <c r="BG13" s="9">
        <f t="shared" ca="1" si="17"/>
        <v>41.319283730061272</v>
      </c>
      <c r="BH13" s="9">
        <f t="shared" ca="1" si="17"/>
        <v>41.84798107006457</v>
      </c>
      <c r="BI13" s="9">
        <f t="shared" ca="1" si="17"/>
        <v>42.380247233008213</v>
      </c>
      <c r="BJ13" s="9">
        <f t="shared" ca="1" si="17"/>
        <v>42.91610607356462</v>
      </c>
      <c r="BK13" s="9">
        <f t="shared" ca="1" si="17"/>
        <v>43.455581604570689</v>
      </c>
      <c r="BL13" s="9">
        <f t="shared" ca="1" si="17"/>
        <v>-116.00130200192957</v>
      </c>
      <c r="BM13" s="9">
        <f t="shared" ca="1" si="17"/>
        <v>44.545479586361495</v>
      </c>
      <c r="BN13" s="9">
        <f t="shared" ca="1" si="17"/>
        <v>45.09595086305319</v>
      </c>
      <c r="BO13" s="9">
        <f t="shared" ca="1" si="17"/>
        <v>45.650136484126158</v>
      </c>
      <c r="BP13" s="9">
        <f t="shared" ca="1" si="17"/>
        <v>46.208061269002727</v>
      </c>
      <c r="BQ13" s="9">
        <f t="shared" ca="1" si="17"/>
        <v>46.769750201623211</v>
      </c>
      <c r="BR13" s="9">
        <f t="shared" ca="1" si="17"/>
        <v>47.335228431529572</v>
      </c>
      <c r="BT13" s="104"/>
      <c r="BU13" s="104"/>
    </row>
    <row r="14" spans="1:75" s="8" customFormat="1" ht="6" customHeight="1" x14ac:dyDescent="0.25">
      <c r="A14" s="248"/>
      <c r="B14" s="251"/>
      <c r="C14" s="60"/>
      <c r="E14" s="9"/>
      <c r="F14" s="9"/>
      <c r="G14" s="9"/>
      <c r="H14" s="9"/>
      <c r="I14" s="9"/>
      <c r="V14" s="9"/>
      <c r="AH14" s="9"/>
      <c r="AT14" s="9"/>
      <c r="BF14" s="9"/>
      <c r="BR14" s="9"/>
    </row>
    <row r="15" spans="1:75" s="8" customFormat="1" x14ac:dyDescent="0.25">
      <c r="A15" s="248"/>
      <c r="B15" s="251"/>
      <c r="C15" s="201" t="str">
        <f>CapEx!C34</f>
        <v>Facility</v>
      </c>
      <c r="E15" s="189">
        <f t="shared" ref="E15:E20" si="18">SUM(K15:V15)</f>
        <v>-180</v>
      </c>
      <c r="F15" s="189">
        <f t="shared" ref="F15:F20" si="19">SUM(W15:AH15)</f>
        <v>0</v>
      </c>
      <c r="G15" s="189">
        <f t="shared" ref="G15:G20" si="20">SUM(AI15:AT15)</f>
        <v>0</v>
      </c>
      <c r="H15" s="189">
        <f t="shared" ref="H15:H20" si="21">SUM(AU15:BF15)</f>
        <v>0</v>
      </c>
      <c r="I15" s="189">
        <f t="shared" ref="I15:I20" si="22">SUM(BG15:BR15)</f>
        <v>0</v>
      </c>
      <c r="J15" s="7"/>
      <c r="K15" s="10">
        <f>-CapEx!K34</f>
        <v>0</v>
      </c>
      <c r="L15" s="105">
        <f>-CapEx!L34</f>
        <v>0</v>
      </c>
      <c r="M15" s="105">
        <f>-CapEx!M34</f>
        <v>0</v>
      </c>
      <c r="N15" s="105">
        <f>-CapEx!N34</f>
        <v>0</v>
      </c>
      <c r="O15" s="105">
        <f>-CapEx!O34</f>
        <v>0</v>
      </c>
      <c r="P15" s="105">
        <f>-CapEx!P34</f>
        <v>0</v>
      </c>
      <c r="Q15" s="105">
        <f>-CapEx!Q34</f>
        <v>0</v>
      </c>
      <c r="R15" s="105">
        <f>-CapEx!R34</f>
        <v>0</v>
      </c>
      <c r="S15" s="105">
        <f>-CapEx!S34</f>
        <v>-180</v>
      </c>
      <c r="T15" s="105">
        <f>-CapEx!T34</f>
        <v>0</v>
      </c>
      <c r="U15" s="105">
        <f>-CapEx!U34</f>
        <v>0</v>
      </c>
      <c r="V15" s="189">
        <f>-CapEx!V34</f>
        <v>0</v>
      </c>
      <c r="W15" s="10">
        <f>-CapEx!W34</f>
        <v>0</v>
      </c>
      <c r="X15" s="105">
        <f>-CapEx!X34</f>
        <v>0</v>
      </c>
      <c r="Y15" s="105">
        <f>-CapEx!Y34</f>
        <v>0</v>
      </c>
      <c r="Z15" s="105">
        <f>-CapEx!Z34</f>
        <v>0</v>
      </c>
      <c r="AA15" s="105">
        <f>-CapEx!AA34</f>
        <v>0</v>
      </c>
      <c r="AB15" s="105">
        <f>-CapEx!AB34</f>
        <v>0</v>
      </c>
      <c r="AC15" s="105">
        <f>-CapEx!AC34</f>
        <v>0</v>
      </c>
      <c r="AD15" s="105">
        <f>-CapEx!AD34</f>
        <v>0</v>
      </c>
      <c r="AE15" s="105">
        <f>-CapEx!AE34</f>
        <v>0</v>
      </c>
      <c r="AF15" s="105">
        <f>-CapEx!AF34</f>
        <v>0</v>
      </c>
      <c r="AG15" s="105">
        <f>-CapEx!AG34</f>
        <v>0</v>
      </c>
      <c r="AH15" s="189">
        <f>-CapEx!AH34</f>
        <v>0</v>
      </c>
      <c r="AI15" s="10">
        <f>-CapEx!AI34</f>
        <v>0</v>
      </c>
      <c r="AJ15" s="105">
        <f>-CapEx!AJ34</f>
        <v>0</v>
      </c>
      <c r="AK15" s="105">
        <f>-CapEx!AK34</f>
        <v>0</v>
      </c>
      <c r="AL15" s="105">
        <f>-CapEx!AL34</f>
        <v>0</v>
      </c>
      <c r="AM15" s="105">
        <f>-CapEx!AM34</f>
        <v>0</v>
      </c>
      <c r="AN15" s="105">
        <f>-CapEx!AN34</f>
        <v>0</v>
      </c>
      <c r="AO15" s="105">
        <f>-CapEx!AO34</f>
        <v>0</v>
      </c>
      <c r="AP15" s="105">
        <f>-CapEx!AP34</f>
        <v>0</v>
      </c>
      <c r="AQ15" s="105">
        <f>-CapEx!AQ34</f>
        <v>0</v>
      </c>
      <c r="AR15" s="105">
        <f>-CapEx!AR34</f>
        <v>0</v>
      </c>
      <c r="AS15" s="105">
        <f>-CapEx!AS34</f>
        <v>0</v>
      </c>
      <c r="AT15" s="189">
        <f>-CapEx!AT34</f>
        <v>0</v>
      </c>
      <c r="AU15" s="10">
        <f>-CapEx!AU34</f>
        <v>0</v>
      </c>
      <c r="AV15" s="105">
        <f>-CapEx!AV34</f>
        <v>0</v>
      </c>
      <c r="AW15" s="105">
        <f>-CapEx!AW34</f>
        <v>0</v>
      </c>
      <c r="AX15" s="105">
        <f>-CapEx!AX34</f>
        <v>0</v>
      </c>
      <c r="AY15" s="105">
        <f>-CapEx!AY34</f>
        <v>0</v>
      </c>
      <c r="AZ15" s="105">
        <f>-CapEx!AZ34</f>
        <v>0</v>
      </c>
      <c r="BA15" s="105">
        <f>-CapEx!BA34</f>
        <v>0</v>
      </c>
      <c r="BB15" s="105">
        <f>-CapEx!BB34</f>
        <v>0</v>
      </c>
      <c r="BC15" s="105">
        <f>-CapEx!BC34</f>
        <v>0</v>
      </c>
      <c r="BD15" s="105">
        <f>-CapEx!BD34</f>
        <v>0</v>
      </c>
      <c r="BE15" s="105">
        <f>-CapEx!BE34</f>
        <v>0</v>
      </c>
      <c r="BF15" s="189">
        <f>-CapEx!BF34</f>
        <v>0</v>
      </c>
      <c r="BG15" s="10">
        <f>-CapEx!BG34</f>
        <v>0</v>
      </c>
      <c r="BH15" s="105">
        <f>-CapEx!BH34</f>
        <v>0</v>
      </c>
      <c r="BI15" s="105">
        <f>-CapEx!BI34</f>
        <v>0</v>
      </c>
      <c r="BJ15" s="105">
        <f>-CapEx!BJ34</f>
        <v>0</v>
      </c>
      <c r="BK15" s="105">
        <f>-CapEx!BK34</f>
        <v>0</v>
      </c>
      <c r="BL15" s="105">
        <f>-CapEx!BL34</f>
        <v>0</v>
      </c>
      <c r="BM15" s="105">
        <f>-CapEx!BM34</f>
        <v>0</v>
      </c>
      <c r="BN15" s="105">
        <f>-CapEx!BN34</f>
        <v>0</v>
      </c>
      <c r="BO15" s="105">
        <f>-CapEx!BO34</f>
        <v>0</v>
      </c>
      <c r="BP15" s="105">
        <f>-CapEx!BP34</f>
        <v>0</v>
      </c>
      <c r="BQ15" s="105">
        <f>-CapEx!BQ34</f>
        <v>0</v>
      </c>
      <c r="BR15" s="189">
        <f>-CapEx!BR34</f>
        <v>0</v>
      </c>
    </row>
    <row r="16" spans="1:75" s="8" customFormat="1" x14ac:dyDescent="0.25">
      <c r="A16" s="248"/>
      <c r="B16" s="248"/>
      <c r="C16" s="201" t="str">
        <f>CapEx!C35</f>
        <v>Equip</v>
      </c>
      <c r="E16" s="189">
        <f t="shared" si="18"/>
        <v>0</v>
      </c>
      <c r="F16" s="189">
        <f t="shared" si="19"/>
        <v>0</v>
      </c>
      <c r="G16" s="189">
        <f t="shared" si="20"/>
        <v>-45</v>
      </c>
      <c r="H16" s="189">
        <f t="shared" si="21"/>
        <v>0</v>
      </c>
      <c r="I16" s="189">
        <f t="shared" si="22"/>
        <v>0</v>
      </c>
      <c r="J16" s="7"/>
      <c r="K16" s="10">
        <f>-CapEx!K35</f>
        <v>0</v>
      </c>
      <c r="L16" s="105">
        <f>-CapEx!L35</f>
        <v>0</v>
      </c>
      <c r="M16" s="105">
        <f>-CapEx!M35</f>
        <v>0</v>
      </c>
      <c r="N16" s="105">
        <f>-CapEx!N35</f>
        <v>0</v>
      </c>
      <c r="O16" s="105">
        <f>-CapEx!O35</f>
        <v>0</v>
      </c>
      <c r="P16" s="105">
        <f>-CapEx!P35</f>
        <v>0</v>
      </c>
      <c r="Q16" s="105">
        <f>-CapEx!Q35</f>
        <v>0</v>
      </c>
      <c r="R16" s="105">
        <f>-CapEx!R35</f>
        <v>0</v>
      </c>
      <c r="S16" s="105">
        <f>-CapEx!S35</f>
        <v>0</v>
      </c>
      <c r="T16" s="105">
        <f>-CapEx!T35</f>
        <v>0</v>
      </c>
      <c r="U16" s="105">
        <f>-CapEx!U35</f>
        <v>0</v>
      </c>
      <c r="V16" s="189">
        <f>-CapEx!V35</f>
        <v>0</v>
      </c>
      <c r="W16" s="10">
        <f>-CapEx!W35</f>
        <v>0</v>
      </c>
      <c r="X16" s="105">
        <f>-CapEx!X35</f>
        <v>0</v>
      </c>
      <c r="Y16" s="105">
        <f>-CapEx!Y35</f>
        <v>0</v>
      </c>
      <c r="Z16" s="105">
        <f>-CapEx!Z35</f>
        <v>0</v>
      </c>
      <c r="AA16" s="105">
        <f>-CapEx!AA35</f>
        <v>0</v>
      </c>
      <c r="AB16" s="105">
        <f>-CapEx!AB35</f>
        <v>0</v>
      </c>
      <c r="AC16" s="105">
        <f>-CapEx!AC35</f>
        <v>0</v>
      </c>
      <c r="AD16" s="105">
        <f>-CapEx!AD35</f>
        <v>0</v>
      </c>
      <c r="AE16" s="105">
        <f>-CapEx!AE35</f>
        <v>0</v>
      </c>
      <c r="AF16" s="105">
        <f>-CapEx!AF35</f>
        <v>0</v>
      </c>
      <c r="AG16" s="105">
        <f>-CapEx!AG35</f>
        <v>0</v>
      </c>
      <c r="AH16" s="189">
        <f>-CapEx!AH35</f>
        <v>0</v>
      </c>
      <c r="AI16" s="10">
        <f>-CapEx!AI35</f>
        <v>-45</v>
      </c>
      <c r="AJ16" s="105">
        <f>-CapEx!AJ35</f>
        <v>0</v>
      </c>
      <c r="AK16" s="105">
        <f>-CapEx!AK35</f>
        <v>0</v>
      </c>
      <c r="AL16" s="105">
        <f>-CapEx!AL35</f>
        <v>0</v>
      </c>
      <c r="AM16" s="105">
        <f>-CapEx!AM35</f>
        <v>0</v>
      </c>
      <c r="AN16" s="105">
        <f>-CapEx!AN35</f>
        <v>0</v>
      </c>
      <c r="AO16" s="105">
        <f>-CapEx!AO35</f>
        <v>0</v>
      </c>
      <c r="AP16" s="105">
        <f>-CapEx!AP35</f>
        <v>0</v>
      </c>
      <c r="AQ16" s="105">
        <f>-CapEx!AQ35</f>
        <v>0</v>
      </c>
      <c r="AR16" s="105">
        <f>-CapEx!AR35</f>
        <v>0</v>
      </c>
      <c r="AS16" s="105">
        <f>-CapEx!AS35</f>
        <v>0</v>
      </c>
      <c r="AT16" s="189">
        <f>-CapEx!AT35</f>
        <v>0</v>
      </c>
      <c r="AU16" s="10">
        <f>-CapEx!AU35</f>
        <v>0</v>
      </c>
      <c r="AV16" s="105">
        <f>-CapEx!AV35</f>
        <v>0</v>
      </c>
      <c r="AW16" s="105">
        <f>-CapEx!AW35</f>
        <v>0</v>
      </c>
      <c r="AX16" s="105">
        <f>-CapEx!AX35</f>
        <v>0</v>
      </c>
      <c r="AY16" s="105">
        <f>-CapEx!AY35</f>
        <v>0</v>
      </c>
      <c r="AZ16" s="105">
        <f>-CapEx!AZ35</f>
        <v>0</v>
      </c>
      <c r="BA16" s="105">
        <f>-CapEx!BA35</f>
        <v>0</v>
      </c>
      <c r="BB16" s="105">
        <f>-CapEx!BB35</f>
        <v>0</v>
      </c>
      <c r="BC16" s="105">
        <f>-CapEx!BC35</f>
        <v>0</v>
      </c>
      <c r="BD16" s="105">
        <f>-CapEx!BD35</f>
        <v>0</v>
      </c>
      <c r="BE16" s="105">
        <f>-CapEx!BE35</f>
        <v>0</v>
      </c>
      <c r="BF16" s="189">
        <f>-CapEx!BF35</f>
        <v>0</v>
      </c>
      <c r="BG16" s="10">
        <f>-CapEx!BG35</f>
        <v>0</v>
      </c>
      <c r="BH16" s="105">
        <f>-CapEx!BH35</f>
        <v>0</v>
      </c>
      <c r="BI16" s="105">
        <f>-CapEx!BI35</f>
        <v>0</v>
      </c>
      <c r="BJ16" s="105">
        <f>-CapEx!BJ35</f>
        <v>0</v>
      </c>
      <c r="BK16" s="105">
        <f>-CapEx!BK35</f>
        <v>0</v>
      </c>
      <c r="BL16" s="105">
        <f>-CapEx!BL35</f>
        <v>0</v>
      </c>
      <c r="BM16" s="105">
        <f>-CapEx!BM35</f>
        <v>0</v>
      </c>
      <c r="BN16" s="105">
        <f>-CapEx!BN35</f>
        <v>0</v>
      </c>
      <c r="BO16" s="105">
        <f>-CapEx!BO35</f>
        <v>0</v>
      </c>
      <c r="BP16" s="105">
        <f>-CapEx!BP35</f>
        <v>0</v>
      </c>
      <c r="BQ16" s="105">
        <f>-CapEx!BQ35</f>
        <v>0</v>
      </c>
      <c r="BR16" s="189">
        <f>-CapEx!BR35</f>
        <v>0</v>
      </c>
    </row>
    <row r="17" spans="1:73" s="8" customFormat="1" x14ac:dyDescent="0.25">
      <c r="A17" s="248"/>
      <c r="B17" s="248"/>
      <c r="C17" s="201" t="str">
        <f>CapEx!C36</f>
        <v>Fixture</v>
      </c>
      <c r="E17" s="189">
        <f t="shared" si="18"/>
        <v>0</v>
      </c>
      <c r="F17" s="189">
        <f t="shared" si="19"/>
        <v>0</v>
      </c>
      <c r="G17" s="189">
        <f t="shared" si="20"/>
        <v>0</v>
      </c>
      <c r="H17" s="189">
        <f t="shared" si="21"/>
        <v>0</v>
      </c>
      <c r="I17" s="189">
        <f t="shared" si="22"/>
        <v>0</v>
      </c>
      <c r="J17" s="7"/>
      <c r="K17" s="10">
        <f>-CapEx!K36</f>
        <v>0</v>
      </c>
      <c r="L17" s="105">
        <f>-CapEx!L36</f>
        <v>0</v>
      </c>
      <c r="M17" s="105">
        <f>-CapEx!M36</f>
        <v>0</v>
      </c>
      <c r="N17" s="105">
        <f>-CapEx!N36</f>
        <v>0</v>
      </c>
      <c r="O17" s="105">
        <f>-CapEx!O36</f>
        <v>0</v>
      </c>
      <c r="P17" s="105">
        <f>-CapEx!P36</f>
        <v>0</v>
      </c>
      <c r="Q17" s="105">
        <f>-CapEx!Q36</f>
        <v>0</v>
      </c>
      <c r="R17" s="105">
        <f>-CapEx!R36</f>
        <v>0</v>
      </c>
      <c r="S17" s="105">
        <f>-CapEx!S36</f>
        <v>0</v>
      </c>
      <c r="T17" s="105">
        <f>-CapEx!T36</f>
        <v>0</v>
      </c>
      <c r="U17" s="105">
        <f>-CapEx!U36</f>
        <v>0</v>
      </c>
      <c r="V17" s="189">
        <f>-CapEx!V36</f>
        <v>0</v>
      </c>
      <c r="W17" s="10">
        <f>-CapEx!W36</f>
        <v>0</v>
      </c>
      <c r="X17" s="105">
        <f>-CapEx!X36</f>
        <v>0</v>
      </c>
      <c r="Y17" s="105">
        <f>-CapEx!Y36</f>
        <v>0</v>
      </c>
      <c r="Z17" s="105">
        <f>-CapEx!Z36</f>
        <v>0</v>
      </c>
      <c r="AA17" s="105">
        <f>-CapEx!AA36</f>
        <v>0</v>
      </c>
      <c r="AB17" s="105">
        <f>-CapEx!AB36</f>
        <v>0</v>
      </c>
      <c r="AC17" s="105">
        <f>-CapEx!AC36</f>
        <v>0</v>
      </c>
      <c r="AD17" s="105">
        <f>-CapEx!AD36</f>
        <v>0</v>
      </c>
      <c r="AE17" s="105">
        <f>-CapEx!AE36</f>
        <v>0</v>
      </c>
      <c r="AF17" s="105">
        <f>-CapEx!AF36</f>
        <v>0</v>
      </c>
      <c r="AG17" s="105">
        <f>-CapEx!AG36</f>
        <v>0</v>
      </c>
      <c r="AH17" s="189">
        <f>-CapEx!AH36</f>
        <v>0</v>
      </c>
      <c r="AI17" s="10">
        <f>-CapEx!AI36</f>
        <v>0</v>
      </c>
      <c r="AJ17" s="105">
        <f>-CapEx!AJ36</f>
        <v>0</v>
      </c>
      <c r="AK17" s="105">
        <f>-CapEx!AK36</f>
        <v>0</v>
      </c>
      <c r="AL17" s="105">
        <f>-CapEx!AL36</f>
        <v>0</v>
      </c>
      <c r="AM17" s="105">
        <f>-CapEx!AM36</f>
        <v>0</v>
      </c>
      <c r="AN17" s="105">
        <f>-CapEx!AN36</f>
        <v>0</v>
      </c>
      <c r="AO17" s="105">
        <f>-CapEx!AO36</f>
        <v>0</v>
      </c>
      <c r="AP17" s="105">
        <f>-CapEx!AP36</f>
        <v>0</v>
      </c>
      <c r="AQ17" s="105">
        <f>-CapEx!AQ36</f>
        <v>0</v>
      </c>
      <c r="AR17" s="105">
        <f>-CapEx!AR36</f>
        <v>0</v>
      </c>
      <c r="AS17" s="105">
        <f>-CapEx!AS36</f>
        <v>0</v>
      </c>
      <c r="AT17" s="189">
        <f>-CapEx!AT36</f>
        <v>0</v>
      </c>
      <c r="AU17" s="10">
        <f>-CapEx!AU36</f>
        <v>0</v>
      </c>
      <c r="AV17" s="105">
        <f>-CapEx!AV36</f>
        <v>0</v>
      </c>
      <c r="AW17" s="105">
        <f>-CapEx!AW36</f>
        <v>0</v>
      </c>
      <c r="AX17" s="105">
        <f>-CapEx!AX36</f>
        <v>0</v>
      </c>
      <c r="AY17" s="105">
        <f>-CapEx!AY36</f>
        <v>0</v>
      </c>
      <c r="AZ17" s="105">
        <f>-CapEx!AZ36</f>
        <v>0</v>
      </c>
      <c r="BA17" s="105">
        <f>-CapEx!BA36</f>
        <v>0</v>
      </c>
      <c r="BB17" s="105">
        <f>-CapEx!BB36</f>
        <v>0</v>
      </c>
      <c r="BC17" s="105">
        <f>-CapEx!BC36</f>
        <v>0</v>
      </c>
      <c r="BD17" s="105">
        <f>-CapEx!BD36</f>
        <v>0</v>
      </c>
      <c r="BE17" s="105">
        <f>-CapEx!BE36</f>
        <v>0</v>
      </c>
      <c r="BF17" s="189">
        <f>-CapEx!BF36</f>
        <v>0</v>
      </c>
      <c r="BG17" s="10">
        <f>-CapEx!BG36</f>
        <v>0</v>
      </c>
      <c r="BH17" s="105">
        <f>-CapEx!BH36</f>
        <v>0</v>
      </c>
      <c r="BI17" s="105">
        <f>-CapEx!BI36</f>
        <v>0</v>
      </c>
      <c r="BJ17" s="105">
        <f>-CapEx!BJ36</f>
        <v>0</v>
      </c>
      <c r="BK17" s="105">
        <f>-CapEx!BK36</f>
        <v>0</v>
      </c>
      <c r="BL17" s="105">
        <f>-CapEx!BL36</f>
        <v>0</v>
      </c>
      <c r="BM17" s="105">
        <f>-CapEx!BM36</f>
        <v>0</v>
      </c>
      <c r="BN17" s="105">
        <f>-CapEx!BN36</f>
        <v>0</v>
      </c>
      <c r="BO17" s="105">
        <f>-CapEx!BO36</f>
        <v>0</v>
      </c>
      <c r="BP17" s="105">
        <f>-CapEx!BP36</f>
        <v>0</v>
      </c>
      <c r="BQ17" s="105">
        <f>-CapEx!BQ36</f>
        <v>0</v>
      </c>
      <c r="BR17" s="189">
        <f>-CapEx!BR36</f>
        <v>0</v>
      </c>
    </row>
    <row r="18" spans="1:73" s="8" customFormat="1" x14ac:dyDescent="0.25">
      <c r="A18" s="248"/>
      <c r="B18" s="248"/>
      <c r="C18" s="201" t="str">
        <f>CapEx!C37</f>
        <v>Intang</v>
      </c>
      <c r="E18" s="189">
        <f t="shared" si="18"/>
        <v>0</v>
      </c>
      <c r="F18" s="189">
        <f t="shared" si="19"/>
        <v>0</v>
      </c>
      <c r="G18" s="189">
        <f t="shared" si="20"/>
        <v>0</v>
      </c>
      <c r="H18" s="189">
        <f t="shared" si="21"/>
        <v>0</v>
      </c>
      <c r="I18" s="189">
        <f t="shared" si="22"/>
        <v>0</v>
      </c>
      <c r="J18" s="7"/>
      <c r="K18" s="10">
        <f>-CapEx!K37</f>
        <v>0</v>
      </c>
      <c r="L18" s="105">
        <f>-CapEx!L37</f>
        <v>0</v>
      </c>
      <c r="M18" s="105">
        <f>-CapEx!M37</f>
        <v>0</v>
      </c>
      <c r="N18" s="105">
        <f>-CapEx!N37</f>
        <v>0</v>
      </c>
      <c r="O18" s="105">
        <f>-CapEx!O37</f>
        <v>0</v>
      </c>
      <c r="P18" s="105">
        <f>-CapEx!P37</f>
        <v>0</v>
      </c>
      <c r="Q18" s="105">
        <f>-CapEx!Q37</f>
        <v>0</v>
      </c>
      <c r="R18" s="105">
        <f>-CapEx!R37</f>
        <v>0</v>
      </c>
      <c r="S18" s="105">
        <f>-CapEx!S37</f>
        <v>0</v>
      </c>
      <c r="T18" s="105">
        <f>-CapEx!T37</f>
        <v>0</v>
      </c>
      <c r="U18" s="105">
        <f>-CapEx!U37</f>
        <v>0</v>
      </c>
      <c r="V18" s="189">
        <f>-CapEx!V37</f>
        <v>0</v>
      </c>
      <c r="W18" s="10">
        <f>-CapEx!W37</f>
        <v>0</v>
      </c>
      <c r="X18" s="105">
        <f>-CapEx!X37</f>
        <v>0</v>
      </c>
      <c r="Y18" s="105">
        <f>-CapEx!Y37</f>
        <v>0</v>
      </c>
      <c r="Z18" s="105">
        <f>-CapEx!Z37</f>
        <v>0</v>
      </c>
      <c r="AA18" s="105">
        <f>-CapEx!AA37</f>
        <v>0</v>
      </c>
      <c r="AB18" s="105">
        <f>-CapEx!AB37</f>
        <v>0</v>
      </c>
      <c r="AC18" s="105">
        <f>-CapEx!AC37</f>
        <v>0</v>
      </c>
      <c r="AD18" s="105">
        <f>-CapEx!AD37</f>
        <v>0</v>
      </c>
      <c r="AE18" s="105">
        <f>-CapEx!AE37</f>
        <v>0</v>
      </c>
      <c r="AF18" s="105">
        <f>-CapEx!AF37</f>
        <v>0</v>
      </c>
      <c r="AG18" s="105">
        <f>-CapEx!AG37</f>
        <v>0</v>
      </c>
      <c r="AH18" s="189">
        <f>-CapEx!AH37</f>
        <v>0</v>
      </c>
      <c r="AI18" s="10">
        <f>-CapEx!AI37</f>
        <v>0</v>
      </c>
      <c r="AJ18" s="105">
        <f>-CapEx!AJ37</f>
        <v>0</v>
      </c>
      <c r="AK18" s="105">
        <f>-CapEx!AK37</f>
        <v>0</v>
      </c>
      <c r="AL18" s="105">
        <f>-CapEx!AL37</f>
        <v>0</v>
      </c>
      <c r="AM18" s="105">
        <f>-CapEx!AM37</f>
        <v>0</v>
      </c>
      <c r="AN18" s="105">
        <f>-CapEx!AN37</f>
        <v>0</v>
      </c>
      <c r="AO18" s="105">
        <f>-CapEx!AO37</f>
        <v>0</v>
      </c>
      <c r="AP18" s="105">
        <f>-CapEx!AP37</f>
        <v>0</v>
      </c>
      <c r="AQ18" s="105">
        <f>-CapEx!AQ37</f>
        <v>0</v>
      </c>
      <c r="AR18" s="105">
        <f>-CapEx!AR37</f>
        <v>0</v>
      </c>
      <c r="AS18" s="105">
        <f>-CapEx!AS37</f>
        <v>0</v>
      </c>
      <c r="AT18" s="189">
        <f>-CapEx!AT37</f>
        <v>0</v>
      </c>
      <c r="AU18" s="10">
        <f>-CapEx!AU37</f>
        <v>0</v>
      </c>
      <c r="AV18" s="105">
        <f>-CapEx!AV37</f>
        <v>0</v>
      </c>
      <c r="AW18" s="105">
        <f>-CapEx!AW37</f>
        <v>0</v>
      </c>
      <c r="AX18" s="105">
        <f>-CapEx!AX37</f>
        <v>0</v>
      </c>
      <c r="AY18" s="105">
        <f>-CapEx!AY37</f>
        <v>0</v>
      </c>
      <c r="AZ18" s="105">
        <f>-CapEx!AZ37</f>
        <v>0</v>
      </c>
      <c r="BA18" s="105">
        <f>-CapEx!BA37</f>
        <v>0</v>
      </c>
      <c r="BB18" s="105">
        <f>-CapEx!BB37</f>
        <v>0</v>
      </c>
      <c r="BC18" s="105">
        <f>-CapEx!BC37</f>
        <v>0</v>
      </c>
      <c r="BD18" s="105">
        <f>-CapEx!BD37</f>
        <v>0</v>
      </c>
      <c r="BE18" s="105">
        <f>-CapEx!BE37</f>
        <v>0</v>
      </c>
      <c r="BF18" s="189">
        <f>-CapEx!BF37</f>
        <v>0</v>
      </c>
      <c r="BG18" s="10">
        <f>-CapEx!BG37</f>
        <v>0</v>
      </c>
      <c r="BH18" s="105">
        <f>-CapEx!BH37</f>
        <v>0</v>
      </c>
      <c r="BI18" s="105">
        <f>-CapEx!BI37</f>
        <v>0</v>
      </c>
      <c r="BJ18" s="105">
        <f>-CapEx!BJ37</f>
        <v>0</v>
      </c>
      <c r="BK18" s="105">
        <f>-CapEx!BK37</f>
        <v>0</v>
      </c>
      <c r="BL18" s="105">
        <f>-CapEx!BL37</f>
        <v>0</v>
      </c>
      <c r="BM18" s="105">
        <f>-CapEx!BM37</f>
        <v>0</v>
      </c>
      <c r="BN18" s="105">
        <f>-CapEx!BN37</f>
        <v>0</v>
      </c>
      <c r="BO18" s="105">
        <f>-CapEx!BO37</f>
        <v>0</v>
      </c>
      <c r="BP18" s="105">
        <f>-CapEx!BP37</f>
        <v>0</v>
      </c>
      <c r="BQ18" s="105">
        <f>-CapEx!BQ37</f>
        <v>0</v>
      </c>
      <c r="BR18" s="189">
        <f>-CapEx!BR37</f>
        <v>0</v>
      </c>
    </row>
    <row r="19" spans="1:73" s="8" customFormat="1" x14ac:dyDescent="0.25">
      <c r="A19" s="248"/>
      <c r="B19" s="248"/>
      <c r="C19" s="201" t="str">
        <f>CapEx!C38</f>
        <v>Land</v>
      </c>
      <c r="E19" s="189">
        <f t="shared" si="18"/>
        <v>-400</v>
      </c>
      <c r="F19" s="189">
        <f t="shared" si="19"/>
        <v>0</v>
      </c>
      <c r="G19" s="189">
        <f t="shared" si="20"/>
        <v>0</v>
      </c>
      <c r="H19" s="189">
        <f t="shared" si="21"/>
        <v>0</v>
      </c>
      <c r="I19" s="189">
        <f t="shared" si="22"/>
        <v>0</v>
      </c>
      <c r="J19" s="7"/>
      <c r="K19" s="10">
        <f>-CapEx!K38</f>
        <v>-400</v>
      </c>
      <c r="L19" s="105">
        <f>-CapEx!L38</f>
        <v>0</v>
      </c>
      <c r="M19" s="105">
        <f>-CapEx!M38</f>
        <v>0</v>
      </c>
      <c r="N19" s="105">
        <f>-CapEx!N38</f>
        <v>0</v>
      </c>
      <c r="O19" s="105">
        <f>-CapEx!O38</f>
        <v>0</v>
      </c>
      <c r="P19" s="105">
        <f>-CapEx!P38</f>
        <v>0</v>
      </c>
      <c r="Q19" s="105">
        <f>-CapEx!Q38</f>
        <v>0</v>
      </c>
      <c r="R19" s="105">
        <f>-CapEx!R38</f>
        <v>0</v>
      </c>
      <c r="S19" s="105">
        <f>-CapEx!S38</f>
        <v>0</v>
      </c>
      <c r="T19" s="105">
        <f>-CapEx!T38</f>
        <v>0</v>
      </c>
      <c r="U19" s="105">
        <f>-CapEx!U38</f>
        <v>0</v>
      </c>
      <c r="V19" s="189">
        <f>-CapEx!V38</f>
        <v>0</v>
      </c>
      <c r="W19" s="10">
        <f>-CapEx!W38</f>
        <v>0</v>
      </c>
      <c r="X19" s="105">
        <f>-CapEx!X38</f>
        <v>0</v>
      </c>
      <c r="Y19" s="105">
        <f>-CapEx!Y38</f>
        <v>0</v>
      </c>
      <c r="Z19" s="105">
        <f>-CapEx!Z38</f>
        <v>0</v>
      </c>
      <c r="AA19" s="105">
        <f>-CapEx!AA38</f>
        <v>0</v>
      </c>
      <c r="AB19" s="105">
        <f>-CapEx!AB38</f>
        <v>0</v>
      </c>
      <c r="AC19" s="105">
        <f>-CapEx!AC38</f>
        <v>0</v>
      </c>
      <c r="AD19" s="105">
        <f>-CapEx!AD38</f>
        <v>0</v>
      </c>
      <c r="AE19" s="105">
        <f>-CapEx!AE38</f>
        <v>0</v>
      </c>
      <c r="AF19" s="105">
        <f>-CapEx!AF38</f>
        <v>0</v>
      </c>
      <c r="AG19" s="105">
        <f>-CapEx!AG38</f>
        <v>0</v>
      </c>
      <c r="AH19" s="189">
        <f>-CapEx!AH38</f>
        <v>0</v>
      </c>
      <c r="AI19" s="10">
        <f>-CapEx!AI38</f>
        <v>0</v>
      </c>
      <c r="AJ19" s="105">
        <f>-CapEx!AJ38</f>
        <v>0</v>
      </c>
      <c r="AK19" s="105">
        <f>-CapEx!AK38</f>
        <v>0</v>
      </c>
      <c r="AL19" s="105">
        <f>-CapEx!AL38</f>
        <v>0</v>
      </c>
      <c r="AM19" s="105">
        <f>-CapEx!AM38</f>
        <v>0</v>
      </c>
      <c r="AN19" s="105">
        <f>-CapEx!AN38</f>
        <v>0</v>
      </c>
      <c r="AO19" s="105">
        <f>-CapEx!AO38</f>
        <v>0</v>
      </c>
      <c r="AP19" s="105">
        <f>-CapEx!AP38</f>
        <v>0</v>
      </c>
      <c r="AQ19" s="105">
        <f>-CapEx!AQ38</f>
        <v>0</v>
      </c>
      <c r="AR19" s="105">
        <f>-CapEx!AR38</f>
        <v>0</v>
      </c>
      <c r="AS19" s="105">
        <f>-CapEx!AS38</f>
        <v>0</v>
      </c>
      <c r="AT19" s="189">
        <f>-CapEx!AT38</f>
        <v>0</v>
      </c>
      <c r="AU19" s="10">
        <f>-CapEx!AU38</f>
        <v>0</v>
      </c>
      <c r="AV19" s="105">
        <f>-CapEx!AV38</f>
        <v>0</v>
      </c>
      <c r="AW19" s="105">
        <f>-CapEx!AW38</f>
        <v>0</v>
      </c>
      <c r="AX19" s="105">
        <f>-CapEx!AX38</f>
        <v>0</v>
      </c>
      <c r="AY19" s="105">
        <f>-CapEx!AY38</f>
        <v>0</v>
      </c>
      <c r="AZ19" s="105">
        <f>-CapEx!AZ38</f>
        <v>0</v>
      </c>
      <c r="BA19" s="105">
        <f>-CapEx!BA38</f>
        <v>0</v>
      </c>
      <c r="BB19" s="105">
        <f>-CapEx!BB38</f>
        <v>0</v>
      </c>
      <c r="BC19" s="105">
        <f>-CapEx!BC38</f>
        <v>0</v>
      </c>
      <c r="BD19" s="105">
        <f>-CapEx!BD38</f>
        <v>0</v>
      </c>
      <c r="BE19" s="105">
        <f>-CapEx!BE38</f>
        <v>0</v>
      </c>
      <c r="BF19" s="189">
        <f>-CapEx!BF38</f>
        <v>0</v>
      </c>
      <c r="BG19" s="10">
        <f>-CapEx!BG38</f>
        <v>0</v>
      </c>
      <c r="BH19" s="105">
        <f>-CapEx!BH38</f>
        <v>0</v>
      </c>
      <c r="BI19" s="105">
        <f>-CapEx!BI38</f>
        <v>0</v>
      </c>
      <c r="BJ19" s="105">
        <f>-CapEx!BJ38</f>
        <v>0</v>
      </c>
      <c r="BK19" s="105">
        <f>-CapEx!BK38</f>
        <v>0</v>
      </c>
      <c r="BL19" s="105">
        <f>-CapEx!BL38</f>
        <v>0</v>
      </c>
      <c r="BM19" s="105">
        <f>-CapEx!BM38</f>
        <v>0</v>
      </c>
      <c r="BN19" s="105">
        <f>-CapEx!BN38</f>
        <v>0</v>
      </c>
      <c r="BO19" s="105">
        <f>-CapEx!BO38</f>
        <v>0</v>
      </c>
      <c r="BP19" s="105">
        <f>-CapEx!BP38</f>
        <v>0</v>
      </c>
      <c r="BQ19" s="105">
        <f>-CapEx!BQ38</f>
        <v>0</v>
      </c>
      <c r="BR19" s="189">
        <f>-CapEx!BR38</f>
        <v>0</v>
      </c>
    </row>
    <row r="20" spans="1:73" s="8" customFormat="1" x14ac:dyDescent="0.25">
      <c r="A20" s="248"/>
      <c r="B20" s="248"/>
      <c r="C20" s="202" t="str">
        <f>CapEx!C39</f>
        <v>All other</v>
      </c>
      <c r="E20" s="190">
        <f t="shared" si="18"/>
        <v>0</v>
      </c>
      <c r="F20" s="190">
        <f t="shared" si="19"/>
        <v>0</v>
      </c>
      <c r="G20" s="190">
        <f t="shared" si="20"/>
        <v>0</v>
      </c>
      <c r="H20" s="190">
        <f t="shared" si="21"/>
        <v>0</v>
      </c>
      <c r="I20" s="190">
        <f t="shared" si="22"/>
        <v>0</v>
      </c>
      <c r="J20" s="7"/>
      <c r="K20" s="181">
        <f>-CapEx!K39</f>
        <v>0</v>
      </c>
      <c r="L20" s="181">
        <f>-CapEx!L39</f>
        <v>0</v>
      </c>
      <c r="M20" s="181">
        <f>-CapEx!M39</f>
        <v>0</v>
      </c>
      <c r="N20" s="181">
        <f>-CapEx!N39</f>
        <v>0</v>
      </c>
      <c r="O20" s="181">
        <f>-CapEx!O39</f>
        <v>0</v>
      </c>
      <c r="P20" s="181">
        <f>-CapEx!P39</f>
        <v>0</v>
      </c>
      <c r="Q20" s="181">
        <f>-CapEx!Q39</f>
        <v>0</v>
      </c>
      <c r="R20" s="181">
        <f>-CapEx!R39</f>
        <v>0</v>
      </c>
      <c r="S20" s="181">
        <f>-CapEx!S39</f>
        <v>0</v>
      </c>
      <c r="T20" s="181">
        <f>-CapEx!T39</f>
        <v>0</v>
      </c>
      <c r="U20" s="181">
        <f>-CapEx!U39</f>
        <v>0</v>
      </c>
      <c r="V20" s="190">
        <f>-CapEx!V39</f>
        <v>0</v>
      </c>
      <c r="W20" s="181">
        <f>-CapEx!W39</f>
        <v>0</v>
      </c>
      <c r="X20" s="181">
        <f>-CapEx!X39</f>
        <v>0</v>
      </c>
      <c r="Y20" s="181">
        <f>-CapEx!Y39</f>
        <v>0</v>
      </c>
      <c r="Z20" s="181">
        <f>-CapEx!Z39</f>
        <v>0</v>
      </c>
      <c r="AA20" s="181">
        <f>-CapEx!AA39</f>
        <v>0</v>
      </c>
      <c r="AB20" s="181">
        <f>-CapEx!AB39</f>
        <v>0</v>
      </c>
      <c r="AC20" s="181">
        <f>-CapEx!AC39</f>
        <v>0</v>
      </c>
      <c r="AD20" s="181">
        <f>-CapEx!AD39</f>
        <v>0</v>
      </c>
      <c r="AE20" s="181">
        <f>-CapEx!AE39</f>
        <v>0</v>
      </c>
      <c r="AF20" s="181">
        <f>-CapEx!AF39</f>
        <v>0</v>
      </c>
      <c r="AG20" s="181">
        <f>-CapEx!AG39</f>
        <v>0</v>
      </c>
      <c r="AH20" s="190">
        <f>-CapEx!AH39</f>
        <v>0</v>
      </c>
      <c r="AI20" s="181">
        <f>-CapEx!AI39</f>
        <v>0</v>
      </c>
      <c r="AJ20" s="181">
        <f>-CapEx!AJ39</f>
        <v>0</v>
      </c>
      <c r="AK20" s="181">
        <f>-CapEx!AK39</f>
        <v>0</v>
      </c>
      <c r="AL20" s="181">
        <f>-CapEx!AL39</f>
        <v>0</v>
      </c>
      <c r="AM20" s="181">
        <f>-CapEx!AM39</f>
        <v>0</v>
      </c>
      <c r="AN20" s="181">
        <f>-CapEx!AN39</f>
        <v>0</v>
      </c>
      <c r="AO20" s="181">
        <f>-CapEx!AO39</f>
        <v>0</v>
      </c>
      <c r="AP20" s="181">
        <f>-CapEx!AP39</f>
        <v>0</v>
      </c>
      <c r="AQ20" s="181">
        <f>-CapEx!AQ39</f>
        <v>0</v>
      </c>
      <c r="AR20" s="181">
        <f>-CapEx!AR39</f>
        <v>0</v>
      </c>
      <c r="AS20" s="181">
        <f>-CapEx!AS39</f>
        <v>0</v>
      </c>
      <c r="AT20" s="190">
        <f>-CapEx!AT39</f>
        <v>0</v>
      </c>
      <c r="AU20" s="181">
        <f>-CapEx!AU39</f>
        <v>0</v>
      </c>
      <c r="AV20" s="181">
        <f>-CapEx!AV39</f>
        <v>0</v>
      </c>
      <c r="AW20" s="181">
        <f>-CapEx!AW39</f>
        <v>0</v>
      </c>
      <c r="AX20" s="181">
        <f>-CapEx!AX39</f>
        <v>0</v>
      </c>
      <c r="AY20" s="181">
        <f>-CapEx!AY39</f>
        <v>0</v>
      </c>
      <c r="AZ20" s="181">
        <f>-CapEx!AZ39</f>
        <v>0</v>
      </c>
      <c r="BA20" s="181">
        <f>-CapEx!BA39</f>
        <v>0</v>
      </c>
      <c r="BB20" s="181">
        <f>-CapEx!BB39</f>
        <v>0</v>
      </c>
      <c r="BC20" s="181">
        <f>-CapEx!BC39</f>
        <v>0</v>
      </c>
      <c r="BD20" s="181">
        <f>-CapEx!BD39</f>
        <v>0</v>
      </c>
      <c r="BE20" s="181">
        <f>-CapEx!BE39</f>
        <v>0</v>
      </c>
      <c r="BF20" s="190">
        <f>-CapEx!BF39</f>
        <v>0</v>
      </c>
      <c r="BG20" s="181">
        <f>-CapEx!BG39</f>
        <v>0</v>
      </c>
      <c r="BH20" s="181">
        <f>-CapEx!BH39</f>
        <v>0</v>
      </c>
      <c r="BI20" s="181">
        <f>-CapEx!BI39</f>
        <v>0</v>
      </c>
      <c r="BJ20" s="181">
        <f>-CapEx!BJ39</f>
        <v>0</v>
      </c>
      <c r="BK20" s="181">
        <f>-CapEx!BK39</f>
        <v>0</v>
      </c>
      <c r="BL20" s="181">
        <f>-CapEx!BL39</f>
        <v>0</v>
      </c>
      <c r="BM20" s="181">
        <f>-CapEx!BM39</f>
        <v>0</v>
      </c>
      <c r="BN20" s="181">
        <f>-CapEx!BN39</f>
        <v>0</v>
      </c>
      <c r="BO20" s="181">
        <f>-CapEx!BO39</f>
        <v>0</v>
      </c>
      <c r="BP20" s="181">
        <f>-CapEx!BP39</f>
        <v>0</v>
      </c>
      <c r="BQ20" s="181">
        <f>-CapEx!BQ39</f>
        <v>0</v>
      </c>
      <c r="BR20" s="190">
        <f>-CapEx!BR39</f>
        <v>0</v>
      </c>
    </row>
    <row r="21" spans="1:73" s="8" customFormat="1" x14ac:dyDescent="0.25">
      <c r="A21" s="251"/>
      <c r="B21" s="248"/>
      <c r="C21" s="186" t="s">
        <v>186</v>
      </c>
      <c r="E21" s="9">
        <f t="shared" ref="E21:E23" si="23">SUM(K21:V21)</f>
        <v>-580</v>
      </c>
      <c r="F21" s="9">
        <f t="shared" ref="F21:F23" si="24">SUM(W21:AH21)</f>
        <v>0</v>
      </c>
      <c r="G21" s="9">
        <f t="shared" ref="G21:G23" si="25">SUM(AI21:AT21)</f>
        <v>-45</v>
      </c>
      <c r="H21" s="9">
        <f t="shared" ref="H21:H23" si="26">SUM(AU21:BF21)</f>
        <v>0</v>
      </c>
      <c r="I21" s="9">
        <f t="shared" ref="I21:I23" si="27">SUM(BG21:BR21)</f>
        <v>0</v>
      </c>
      <c r="J21" s="7"/>
      <c r="K21" s="8">
        <f t="shared" ref="K21:BQ21" si="28">SUM(K15:K20)</f>
        <v>-400</v>
      </c>
      <c r="L21" s="8">
        <f t="shared" si="28"/>
        <v>0</v>
      </c>
      <c r="M21" s="8">
        <f t="shared" si="28"/>
        <v>0</v>
      </c>
      <c r="N21" s="8">
        <f t="shared" si="28"/>
        <v>0</v>
      </c>
      <c r="O21" s="8">
        <f t="shared" si="28"/>
        <v>0</v>
      </c>
      <c r="P21" s="8">
        <f t="shared" si="28"/>
        <v>0</v>
      </c>
      <c r="Q21" s="8">
        <f t="shared" si="28"/>
        <v>0</v>
      </c>
      <c r="R21" s="8">
        <f t="shared" si="28"/>
        <v>0</v>
      </c>
      <c r="S21" s="8">
        <f t="shared" si="28"/>
        <v>-180</v>
      </c>
      <c r="T21" s="8">
        <f t="shared" si="28"/>
        <v>0</v>
      </c>
      <c r="U21" s="8">
        <f t="shared" si="28"/>
        <v>0</v>
      </c>
      <c r="V21" s="9">
        <f t="shared" si="28"/>
        <v>0</v>
      </c>
      <c r="W21" s="8">
        <f t="shared" si="28"/>
        <v>0</v>
      </c>
      <c r="X21" s="8">
        <f t="shared" si="28"/>
        <v>0</v>
      </c>
      <c r="Y21" s="8">
        <f t="shared" si="28"/>
        <v>0</v>
      </c>
      <c r="Z21" s="8">
        <f t="shared" si="28"/>
        <v>0</v>
      </c>
      <c r="AA21" s="8">
        <f t="shared" si="28"/>
        <v>0</v>
      </c>
      <c r="AB21" s="8">
        <f t="shared" si="28"/>
        <v>0</v>
      </c>
      <c r="AC21" s="8">
        <f t="shared" si="28"/>
        <v>0</v>
      </c>
      <c r="AD21" s="8">
        <f t="shared" si="28"/>
        <v>0</v>
      </c>
      <c r="AE21" s="8">
        <f t="shared" si="28"/>
        <v>0</v>
      </c>
      <c r="AF21" s="8">
        <f t="shared" si="28"/>
        <v>0</v>
      </c>
      <c r="AG21" s="8">
        <f t="shared" si="28"/>
        <v>0</v>
      </c>
      <c r="AH21" s="9">
        <f t="shared" si="28"/>
        <v>0</v>
      </c>
      <c r="AI21" s="8">
        <f t="shared" si="28"/>
        <v>-45</v>
      </c>
      <c r="AJ21" s="8">
        <f t="shared" si="28"/>
        <v>0</v>
      </c>
      <c r="AK21" s="8">
        <f t="shared" si="28"/>
        <v>0</v>
      </c>
      <c r="AL21" s="8">
        <f t="shared" si="28"/>
        <v>0</v>
      </c>
      <c r="AM21" s="8">
        <f t="shared" si="28"/>
        <v>0</v>
      </c>
      <c r="AN21" s="8">
        <f t="shared" si="28"/>
        <v>0</v>
      </c>
      <c r="AO21" s="8">
        <f t="shared" si="28"/>
        <v>0</v>
      </c>
      <c r="AP21" s="8">
        <f t="shared" si="28"/>
        <v>0</v>
      </c>
      <c r="AQ21" s="8">
        <f t="shared" si="28"/>
        <v>0</v>
      </c>
      <c r="AR21" s="8">
        <f t="shared" si="28"/>
        <v>0</v>
      </c>
      <c r="AS21" s="8">
        <f t="shared" si="28"/>
        <v>0</v>
      </c>
      <c r="AT21" s="9">
        <f t="shared" si="28"/>
        <v>0</v>
      </c>
      <c r="AU21" s="8">
        <f t="shared" si="28"/>
        <v>0</v>
      </c>
      <c r="AV21" s="8">
        <f t="shared" si="28"/>
        <v>0</v>
      </c>
      <c r="AW21" s="8">
        <f t="shared" si="28"/>
        <v>0</v>
      </c>
      <c r="AX21" s="8">
        <f t="shared" si="28"/>
        <v>0</v>
      </c>
      <c r="AY21" s="8">
        <f t="shared" si="28"/>
        <v>0</v>
      </c>
      <c r="AZ21" s="8">
        <f t="shared" si="28"/>
        <v>0</v>
      </c>
      <c r="BA21" s="8">
        <f t="shared" si="28"/>
        <v>0</v>
      </c>
      <c r="BB21" s="8">
        <f t="shared" si="28"/>
        <v>0</v>
      </c>
      <c r="BC21" s="8">
        <f t="shared" si="28"/>
        <v>0</v>
      </c>
      <c r="BD21" s="8">
        <f t="shared" si="28"/>
        <v>0</v>
      </c>
      <c r="BE21" s="8">
        <f t="shared" si="28"/>
        <v>0</v>
      </c>
      <c r="BF21" s="9">
        <f t="shared" si="28"/>
        <v>0</v>
      </c>
      <c r="BG21" s="8">
        <f t="shared" si="28"/>
        <v>0</v>
      </c>
      <c r="BH21" s="8">
        <f t="shared" si="28"/>
        <v>0</v>
      </c>
      <c r="BI21" s="8">
        <f t="shared" si="28"/>
        <v>0</v>
      </c>
      <c r="BJ21" s="8">
        <f t="shared" si="28"/>
        <v>0</v>
      </c>
      <c r="BK21" s="8">
        <f t="shared" si="28"/>
        <v>0</v>
      </c>
      <c r="BL21" s="8">
        <f t="shared" si="28"/>
        <v>0</v>
      </c>
      <c r="BM21" s="8">
        <f t="shared" si="28"/>
        <v>0</v>
      </c>
      <c r="BN21" s="8">
        <f t="shared" si="28"/>
        <v>0</v>
      </c>
      <c r="BO21" s="8">
        <f t="shared" si="28"/>
        <v>0</v>
      </c>
      <c r="BP21" s="8">
        <f t="shared" si="28"/>
        <v>0</v>
      </c>
      <c r="BQ21" s="8">
        <f t="shared" si="28"/>
        <v>0</v>
      </c>
      <c r="BR21" s="9">
        <f t="shared" ref="BR21" si="29">SUM(BR15:BR20)</f>
        <v>0</v>
      </c>
      <c r="BT21" s="10"/>
      <c r="BU21" s="10"/>
    </row>
    <row r="22" spans="1:73" s="8" customFormat="1" x14ac:dyDescent="0.25">
      <c r="A22" s="251"/>
      <c r="B22" s="251"/>
      <c r="C22" s="187" t="s">
        <v>184</v>
      </c>
      <c r="E22" s="183">
        <f t="shared" si="23"/>
        <v>0</v>
      </c>
      <c r="F22" s="183">
        <f t="shared" si="24"/>
        <v>0</v>
      </c>
      <c r="G22" s="183">
        <f t="shared" si="25"/>
        <v>0</v>
      </c>
      <c r="H22" s="183">
        <f t="shared" si="26"/>
        <v>120</v>
      </c>
      <c r="I22" s="183">
        <f t="shared" si="27"/>
        <v>800</v>
      </c>
      <c r="J22" s="7"/>
      <c r="K22" s="182">
        <f>CapEx!K186</f>
        <v>0</v>
      </c>
      <c r="L22" s="182">
        <f>CapEx!L186</f>
        <v>0</v>
      </c>
      <c r="M22" s="182">
        <f>CapEx!M186</f>
        <v>0</v>
      </c>
      <c r="N22" s="182">
        <f>CapEx!N186</f>
        <v>0</v>
      </c>
      <c r="O22" s="182">
        <f>CapEx!O186</f>
        <v>0</v>
      </c>
      <c r="P22" s="182">
        <f>CapEx!P186</f>
        <v>0</v>
      </c>
      <c r="Q22" s="182">
        <f>CapEx!Q186</f>
        <v>0</v>
      </c>
      <c r="R22" s="182">
        <f>CapEx!R186</f>
        <v>0</v>
      </c>
      <c r="S22" s="182">
        <f>CapEx!S186</f>
        <v>0</v>
      </c>
      <c r="T22" s="182">
        <f>CapEx!T186</f>
        <v>0</v>
      </c>
      <c r="U22" s="182">
        <f>CapEx!U186</f>
        <v>0</v>
      </c>
      <c r="V22" s="183">
        <f>CapEx!V186</f>
        <v>0</v>
      </c>
      <c r="W22" s="182">
        <f>CapEx!W186</f>
        <v>0</v>
      </c>
      <c r="X22" s="182">
        <f>CapEx!X186</f>
        <v>0</v>
      </c>
      <c r="Y22" s="182">
        <f>CapEx!Y186</f>
        <v>0</v>
      </c>
      <c r="Z22" s="182">
        <f>CapEx!Z186</f>
        <v>0</v>
      </c>
      <c r="AA22" s="182">
        <f>CapEx!AA186</f>
        <v>0</v>
      </c>
      <c r="AB22" s="182">
        <f>CapEx!AB186</f>
        <v>0</v>
      </c>
      <c r="AC22" s="182">
        <f>CapEx!AC186</f>
        <v>0</v>
      </c>
      <c r="AD22" s="182">
        <f>CapEx!AD186</f>
        <v>0</v>
      </c>
      <c r="AE22" s="182">
        <f>CapEx!AE186</f>
        <v>0</v>
      </c>
      <c r="AF22" s="182">
        <f>CapEx!AF186</f>
        <v>0</v>
      </c>
      <c r="AG22" s="182">
        <f>CapEx!AG186</f>
        <v>0</v>
      </c>
      <c r="AH22" s="183">
        <f>CapEx!AH186</f>
        <v>0</v>
      </c>
      <c r="AI22" s="182">
        <f>CapEx!AI186</f>
        <v>0</v>
      </c>
      <c r="AJ22" s="182">
        <f>CapEx!AJ186</f>
        <v>0</v>
      </c>
      <c r="AK22" s="182">
        <f>CapEx!AK186</f>
        <v>0</v>
      </c>
      <c r="AL22" s="182">
        <f>CapEx!AL186</f>
        <v>0</v>
      </c>
      <c r="AM22" s="182">
        <f>CapEx!AM186</f>
        <v>0</v>
      </c>
      <c r="AN22" s="182">
        <f>CapEx!AN186</f>
        <v>0</v>
      </c>
      <c r="AO22" s="182">
        <f>CapEx!AO186</f>
        <v>0</v>
      </c>
      <c r="AP22" s="182">
        <f>CapEx!AP186</f>
        <v>0</v>
      </c>
      <c r="AQ22" s="182">
        <f>CapEx!AQ186</f>
        <v>0</v>
      </c>
      <c r="AR22" s="182">
        <f>CapEx!AR186</f>
        <v>0</v>
      </c>
      <c r="AS22" s="182">
        <f>CapEx!AS186</f>
        <v>0</v>
      </c>
      <c r="AT22" s="183">
        <f>CapEx!AT186</f>
        <v>0</v>
      </c>
      <c r="AU22" s="182">
        <f>CapEx!AU186</f>
        <v>0</v>
      </c>
      <c r="AV22" s="182">
        <f>CapEx!AV186</f>
        <v>0</v>
      </c>
      <c r="AW22" s="182">
        <f>CapEx!AW186</f>
        <v>0</v>
      </c>
      <c r="AX22" s="182">
        <f>CapEx!AX186</f>
        <v>120</v>
      </c>
      <c r="AY22" s="182">
        <f>CapEx!AY186</f>
        <v>0</v>
      </c>
      <c r="AZ22" s="182">
        <f>CapEx!AZ186</f>
        <v>0</v>
      </c>
      <c r="BA22" s="182">
        <f>CapEx!BA186</f>
        <v>0</v>
      </c>
      <c r="BB22" s="182">
        <f>CapEx!BB186</f>
        <v>0</v>
      </c>
      <c r="BC22" s="182">
        <f>CapEx!BC186</f>
        <v>0</v>
      </c>
      <c r="BD22" s="182">
        <f>CapEx!BD186</f>
        <v>0</v>
      </c>
      <c r="BE22" s="182">
        <f>CapEx!BE186</f>
        <v>0</v>
      </c>
      <c r="BF22" s="183">
        <f>CapEx!BF186</f>
        <v>0</v>
      </c>
      <c r="BG22" s="182">
        <f>CapEx!BG186</f>
        <v>0</v>
      </c>
      <c r="BH22" s="182">
        <f>CapEx!BH186</f>
        <v>0</v>
      </c>
      <c r="BI22" s="182">
        <f>CapEx!BI186</f>
        <v>0</v>
      </c>
      <c r="BJ22" s="182">
        <f>CapEx!BJ186</f>
        <v>0</v>
      </c>
      <c r="BK22" s="182">
        <f>CapEx!BK186</f>
        <v>0</v>
      </c>
      <c r="BL22" s="182">
        <f>CapEx!BL186</f>
        <v>800</v>
      </c>
      <c r="BM22" s="182">
        <f>CapEx!BM186</f>
        <v>0</v>
      </c>
      <c r="BN22" s="182">
        <f>CapEx!BN186</f>
        <v>0</v>
      </c>
      <c r="BO22" s="182">
        <f>CapEx!BO186</f>
        <v>0</v>
      </c>
      <c r="BP22" s="182">
        <f>CapEx!BP186</f>
        <v>0</v>
      </c>
      <c r="BQ22" s="182">
        <f>CapEx!BQ186</f>
        <v>0</v>
      </c>
      <c r="BR22" s="183">
        <f>CapEx!BR186</f>
        <v>0</v>
      </c>
      <c r="BT22" s="10"/>
      <c r="BU22" s="10"/>
    </row>
    <row r="23" spans="1:73" s="9" customFormat="1" x14ac:dyDescent="0.25">
      <c r="A23" s="251"/>
      <c r="B23" s="251"/>
      <c r="C23" s="9" t="s">
        <v>79</v>
      </c>
      <c r="E23" s="9">
        <f t="shared" si="23"/>
        <v>-580</v>
      </c>
      <c r="F23" s="9">
        <f t="shared" si="24"/>
        <v>0</v>
      </c>
      <c r="G23" s="9">
        <f t="shared" si="25"/>
        <v>-45</v>
      </c>
      <c r="H23" s="9">
        <f t="shared" si="26"/>
        <v>120</v>
      </c>
      <c r="I23" s="9">
        <f t="shared" si="27"/>
        <v>800</v>
      </c>
      <c r="J23" s="102"/>
      <c r="K23" s="104">
        <f>SUM(K21:K22)</f>
        <v>-400</v>
      </c>
      <c r="L23" s="104">
        <f t="shared" ref="L23:BR23" si="30">SUM(L21:L22)</f>
        <v>0</v>
      </c>
      <c r="M23" s="104">
        <f t="shared" si="30"/>
        <v>0</v>
      </c>
      <c r="N23" s="104">
        <f t="shared" si="30"/>
        <v>0</v>
      </c>
      <c r="O23" s="104">
        <f t="shared" si="30"/>
        <v>0</v>
      </c>
      <c r="P23" s="104">
        <f>SUM(P21:P22)</f>
        <v>0</v>
      </c>
      <c r="Q23" s="104">
        <f t="shared" si="30"/>
        <v>0</v>
      </c>
      <c r="R23" s="104">
        <f t="shared" si="30"/>
        <v>0</v>
      </c>
      <c r="S23" s="104">
        <f t="shared" si="30"/>
        <v>-180</v>
      </c>
      <c r="T23" s="104">
        <f t="shared" si="30"/>
        <v>0</v>
      </c>
      <c r="U23" s="104">
        <f t="shared" si="30"/>
        <v>0</v>
      </c>
      <c r="V23" s="9">
        <f t="shared" si="30"/>
        <v>0</v>
      </c>
      <c r="W23" s="104">
        <f t="shared" si="30"/>
        <v>0</v>
      </c>
      <c r="X23" s="104">
        <f t="shared" si="30"/>
        <v>0</v>
      </c>
      <c r="Y23" s="104">
        <f t="shared" si="30"/>
        <v>0</v>
      </c>
      <c r="Z23" s="104">
        <f t="shared" si="30"/>
        <v>0</v>
      </c>
      <c r="AA23" s="104">
        <f t="shared" si="30"/>
        <v>0</v>
      </c>
      <c r="AB23" s="104">
        <f t="shared" si="30"/>
        <v>0</v>
      </c>
      <c r="AC23" s="104">
        <f t="shared" si="30"/>
        <v>0</v>
      </c>
      <c r="AD23" s="104">
        <f t="shared" si="30"/>
        <v>0</v>
      </c>
      <c r="AE23" s="104">
        <f t="shared" si="30"/>
        <v>0</v>
      </c>
      <c r="AF23" s="104">
        <f t="shared" si="30"/>
        <v>0</v>
      </c>
      <c r="AG23" s="104">
        <f t="shared" si="30"/>
        <v>0</v>
      </c>
      <c r="AH23" s="9">
        <f t="shared" si="30"/>
        <v>0</v>
      </c>
      <c r="AI23" s="104">
        <f t="shared" si="30"/>
        <v>-45</v>
      </c>
      <c r="AJ23" s="104">
        <f t="shared" si="30"/>
        <v>0</v>
      </c>
      <c r="AK23" s="104">
        <f t="shared" si="30"/>
        <v>0</v>
      </c>
      <c r="AL23" s="104">
        <f t="shared" si="30"/>
        <v>0</v>
      </c>
      <c r="AM23" s="104">
        <f t="shared" si="30"/>
        <v>0</v>
      </c>
      <c r="AN23" s="104">
        <f t="shared" si="30"/>
        <v>0</v>
      </c>
      <c r="AO23" s="104">
        <f t="shared" si="30"/>
        <v>0</v>
      </c>
      <c r="AP23" s="104">
        <f t="shared" si="30"/>
        <v>0</v>
      </c>
      <c r="AQ23" s="104">
        <f t="shared" si="30"/>
        <v>0</v>
      </c>
      <c r="AR23" s="104">
        <f t="shared" si="30"/>
        <v>0</v>
      </c>
      <c r="AS23" s="104">
        <f t="shared" si="30"/>
        <v>0</v>
      </c>
      <c r="AT23" s="9">
        <f t="shared" si="30"/>
        <v>0</v>
      </c>
      <c r="AU23" s="104">
        <f t="shared" si="30"/>
        <v>0</v>
      </c>
      <c r="AV23" s="104">
        <f t="shared" si="30"/>
        <v>0</v>
      </c>
      <c r="AW23" s="104">
        <f t="shared" si="30"/>
        <v>0</v>
      </c>
      <c r="AX23" s="104">
        <f t="shared" si="30"/>
        <v>120</v>
      </c>
      <c r="AY23" s="104">
        <f t="shared" si="30"/>
        <v>0</v>
      </c>
      <c r="AZ23" s="104">
        <f t="shared" si="30"/>
        <v>0</v>
      </c>
      <c r="BA23" s="104">
        <f t="shared" si="30"/>
        <v>0</v>
      </c>
      <c r="BB23" s="104">
        <f t="shared" si="30"/>
        <v>0</v>
      </c>
      <c r="BC23" s="104">
        <f t="shared" si="30"/>
        <v>0</v>
      </c>
      <c r="BD23" s="104">
        <f t="shared" si="30"/>
        <v>0</v>
      </c>
      <c r="BE23" s="104">
        <f t="shared" si="30"/>
        <v>0</v>
      </c>
      <c r="BF23" s="9">
        <f t="shared" si="30"/>
        <v>0</v>
      </c>
      <c r="BG23" s="104">
        <f t="shared" si="30"/>
        <v>0</v>
      </c>
      <c r="BH23" s="104">
        <f t="shared" si="30"/>
        <v>0</v>
      </c>
      <c r="BI23" s="104">
        <f t="shared" si="30"/>
        <v>0</v>
      </c>
      <c r="BJ23" s="104">
        <f t="shared" si="30"/>
        <v>0</v>
      </c>
      <c r="BK23" s="104">
        <f t="shared" si="30"/>
        <v>0</v>
      </c>
      <c r="BL23" s="104">
        <f t="shared" si="30"/>
        <v>800</v>
      </c>
      <c r="BM23" s="104">
        <f t="shared" si="30"/>
        <v>0</v>
      </c>
      <c r="BN23" s="104">
        <f t="shared" si="30"/>
        <v>0</v>
      </c>
      <c r="BO23" s="104">
        <f t="shared" si="30"/>
        <v>0</v>
      </c>
      <c r="BP23" s="104">
        <f t="shared" si="30"/>
        <v>0</v>
      </c>
      <c r="BQ23" s="104">
        <f t="shared" si="30"/>
        <v>0</v>
      </c>
      <c r="BR23" s="9">
        <f t="shared" si="30"/>
        <v>0</v>
      </c>
      <c r="BT23" s="104"/>
      <c r="BU23" s="104"/>
    </row>
    <row r="24" spans="1:73" s="8" customFormat="1" ht="6" customHeight="1" x14ac:dyDescent="0.25">
      <c r="A24" s="248"/>
      <c r="B24" s="248"/>
      <c r="C24" s="60"/>
      <c r="E24" s="9"/>
      <c r="F24" s="9"/>
      <c r="G24" s="9"/>
      <c r="H24" s="9"/>
      <c r="I24" s="9"/>
      <c r="V24" s="9"/>
      <c r="AH24" s="9"/>
      <c r="AT24" s="9"/>
      <c r="BF24" s="9"/>
      <c r="BR24" s="9"/>
    </row>
    <row r="25" spans="1:73" s="8" customFormat="1" x14ac:dyDescent="0.25">
      <c r="A25" s="248"/>
      <c r="B25" s="248"/>
      <c r="C25" s="203" t="str">
        <f>Balance!$C$22</f>
        <v>Short-term debt</v>
      </c>
      <c r="E25" s="189">
        <f t="shared" ref="E25:E33" si="31">SUM(K25:V25)</f>
        <v>10</v>
      </c>
      <c r="F25" s="189">
        <f t="shared" ref="F25:F33" si="32">SUM(W25:AH25)</f>
        <v>15</v>
      </c>
      <c r="G25" s="189">
        <f t="shared" ref="G25:G33" si="33">SUM(AI25:AT25)</f>
        <v>0</v>
      </c>
      <c r="H25" s="189">
        <f t="shared" ref="H25:H33" si="34">SUM(AU25:BF25)</f>
        <v>0</v>
      </c>
      <c r="I25" s="189">
        <f t="shared" ref="I25:I33" si="35">SUM(BG25:BR25)</f>
        <v>0</v>
      </c>
      <c r="J25" s="7"/>
      <c r="K25" s="10">
        <f>Balance!K22</f>
        <v>10</v>
      </c>
      <c r="L25" s="105">
        <f>Balance!L22-Balance!K22</f>
        <v>0</v>
      </c>
      <c r="M25" s="105">
        <f>Balance!M22-Balance!L22</f>
        <v>0</v>
      </c>
      <c r="N25" s="105">
        <f>Balance!N22-Balance!M22</f>
        <v>0</v>
      </c>
      <c r="O25" s="105">
        <f>Balance!O22-Balance!N22</f>
        <v>0</v>
      </c>
      <c r="P25" s="105">
        <f>Balance!P22-Balance!O22</f>
        <v>0</v>
      </c>
      <c r="Q25" s="105">
        <f>Balance!Q22-Balance!P22</f>
        <v>0</v>
      </c>
      <c r="R25" s="105">
        <f>Balance!R22-Balance!Q22</f>
        <v>0</v>
      </c>
      <c r="S25" s="105">
        <f>Balance!S22-Balance!R22</f>
        <v>0</v>
      </c>
      <c r="T25" s="105">
        <f>Balance!T22-Balance!S22</f>
        <v>0</v>
      </c>
      <c r="U25" s="105">
        <f>Balance!U22-Balance!T22</f>
        <v>0</v>
      </c>
      <c r="V25" s="189">
        <f>Balance!V22-Balance!U22</f>
        <v>0</v>
      </c>
      <c r="W25" s="10">
        <f>Balance!W22-Balance!V22</f>
        <v>0</v>
      </c>
      <c r="X25" s="105">
        <f>Balance!X22-Balance!W22</f>
        <v>0</v>
      </c>
      <c r="Y25" s="105">
        <f>Balance!Y22-Balance!X22</f>
        <v>15</v>
      </c>
      <c r="Z25" s="105">
        <f>Balance!Z22-Balance!Y22</f>
        <v>0</v>
      </c>
      <c r="AA25" s="105">
        <f>Balance!AA22-Balance!Z22</f>
        <v>0</v>
      </c>
      <c r="AB25" s="105">
        <f>Balance!AB22-Balance!AA22</f>
        <v>0</v>
      </c>
      <c r="AC25" s="105">
        <f>Balance!AC22-Balance!AB22</f>
        <v>0</v>
      </c>
      <c r="AD25" s="105">
        <f>Balance!AD22-Balance!AC22</f>
        <v>0</v>
      </c>
      <c r="AE25" s="105">
        <f>Balance!AE22-Balance!AD22</f>
        <v>0</v>
      </c>
      <c r="AF25" s="105">
        <f>Balance!AF22-Balance!AE22</f>
        <v>0</v>
      </c>
      <c r="AG25" s="105">
        <f>Balance!AG22-Balance!AF22</f>
        <v>0</v>
      </c>
      <c r="AH25" s="189">
        <f>Balance!AH22-Balance!AG22</f>
        <v>0</v>
      </c>
      <c r="AI25" s="10">
        <f>Balance!AI22-Balance!AH22</f>
        <v>0</v>
      </c>
      <c r="AJ25" s="105">
        <f>Balance!AJ22-Balance!AI22</f>
        <v>0</v>
      </c>
      <c r="AK25" s="105">
        <f>Balance!AK22-Balance!AJ22</f>
        <v>0</v>
      </c>
      <c r="AL25" s="105">
        <f>Balance!AL22-Balance!AK22</f>
        <v>0</v>
      </c>
      <c r="AM25" s="105">
        <f>Balance!AM22-Balance!AL22</f>
        <v>0</v>
      </c>
      <c r="AN25" s="105">
        <f>Balance!AN22-Balance!AM22</f>
        <v>0</v>
      </c>
      <c r="AO25" s="105">
        <f>Balance!AO22-Balance!AN22</f>
        <v>0</v>
      </c>
      <c r="AP25" s="105">
        <f>Balance!AP22-Balance!AO22</f>
        <v>0</v>
      </c>
      <c r="AQ25" s="105">
        <f>Balance!AQ22-Balance!AP22</f>
        <v>0</v>
      </c>
      <c r="AR25" s="105">
        <f>Balance!AR22-Balance!AQ22</f>
        <v>0</v>
      </c>
      <c r="AS25" s="105">
        <f>Balance!AS22-Balance!AR22</f>
        <v>0</v>
      </c>
      <c r="AT25" s="189">
        <f>Balance!AT22-Balance!AS22</f>
        <v>0</v>
      </c>
      <c r="AU25" s="10">
        <f>Balance!AU22-Balance!AT22</f>
        <v>0</v>
      </c>
      <c r="AV25" s="105">
        <f>Balance!AV22-Balance!AU22</f>
        <v>0</v>
      </c>
      <c r="AW25" s="105">
        <f>Balance!AW22-Balance!AV22</f>
        <v>0</v>
      </c>
      <c r="AX25" s="105">
        <f>Balance!AX22-Balance!AW22</f>
        <v>0</v>
      </c>
      <c r="AY25" s="105">
        <f>Balance!AY22-Balance!AX22</f>
        <v>0</v>
      </c>
      <c r="AZ25" s="105">
        <f>Balance!AZ22-Balance!AY22</f>
        <v>0</v>
      </c>
      <c r="BA25" s="105">
        <f>Balance!BA22-Balance!AZ22</f>
        <v>0</v>
      </c>
      <c r="BB25" s="105">
        <f>Balance!BB22-Balance!BA22</f>
        <v>0</v>
      </c>
      <c r="BC25" s="105">
        <f>Balance!BC22-Balance!BB22</f>
        <v>0</v>
      </c>
      <c r="BD25" s="105">
        <f>Balance!BD22-Balance!BC22</f>
        <v>0</v>
      </c>
      <c r="BE25" s="105">
        <f>Balance!BE22-Balance!BD22</f>
        <v>0</v>
      </c>
      <c r="BF25" s="189">
        <f>Balance!BF22-Balance!BE22</f>
        <v>0</v>
      </c>
      <c r="BG25" s="10">
        <f>Balance!BG22-Balance!BF22</f>
        <v>0</v>
      </c>
      <c r="BH25" s="105">
        <f>Balance!BH22-Balance!BG22</f>
        <v>0</v>
      </c>
      <c r="BI25" s="105">
        <f>Balance!BI22-Balance!BH22</f>
        <v>0</v>
      </c>
      <c r="BJ25" s="105">
        <f>Balance!BJ22-Balance!BI22</f>
        <v>0</v>
      </c>
      <c r="BK25" s="105">
        <f>Balance!BK22-Balance!BJ22</f>
        <v>0</v>
      </c>
      <c r="BL25" s="105">
        <f>Balance!BL22-Balance!BK22</f>
        <v>0</v>
      </c>
      <c r="BM25" s="105">
        <f>Balance!BM22-Balance!BL22</f>
        <v>0</v>
      </c>
      <c r="BN25" s="105">
        <f>Balance!BN22-Balance!BM22</f>
        <v>0</v>
      </c>
      <c r="BO25" s="105">
        <f>Balance!BO22-Balance!BN22</f>
        <v>0</v>
      </c>
      <c r="BP25" s="105">
        <f>Balance!BP22-Balance!BO22</f>
        <v>0</v>
      </c>
      <c r="BQ25" s="105">
        <f>Balance!BQ22-Balance!BP22</f>
        <v>0</v>
      </c>
      <c r="BR25" s="189">
        <f>Balance!BR22-Balance!BQ22</f>
        <v>0</v>
      </c>
    </row>
    <row r="26" spans="1:73" s="8" customFormat="1" x14ac:dyDescent="0.25">
      <c r="A26" s="248"/>
      <c r="B26" s="248"/>
      <c r="C26" s="203" t="str">
        <f>Balance!$C$24</f>
        <v>Long-term debt</v>
      </c>
      <c r="E26" s="189">
        <f t="shared" si="31"/>
        <v>15</v>
      </c>
      <c r="F26" s="189">
        <f t="shared" si="32"/>
        <v>0</v>
      </c>
      <c r="G26" s="189">
        <f t="shared" si="33"/>
        <v>0</v>
      </c>
      <c r="H26" s="189">
        <f t="shared" si="34"/>
        <v>0</v>
      </c>
      <c r="I26" s="189">
        <f t="shared" si="35"/>
        <v>0</v>
      </c>
      <c r="J26" s="7"/>
      <c r="K26" s="10">
        <f>Balance!K24</f>
        <v>15</v>
      </c>
      <c r="L26" s="105">
        <f>Balance!L24-Balance!K24</f>
        <v>0</v>
      </c>
      <c r="M26" s="105">
        <f>Balance!M24-Balance!L24</f>
        <v>0</v>
      </c>
      <c r="N26" s="105">
        <f>Balance!N24-Balance!M24</f>
        <v>0</v>
      </c>
      <c r="O26" s="105">
        <f>Balance!O24-Balance!N24</f>
        <v>0</v>
      </c>
      <c r="P26" s="105">
        <f>Balance!P24-Balance!O24</f>
        <v>0</v>
      </c>
      <c r="Q26" s="105">
        <f>Balance!Q24-Balance!P24</f>
        <v>0</v>
      </c>
      <c r="R26" s="105">
        <f>Balance!R24-Balance!Q24</f>
        <v>0</v>
      </c>
      <c r="S26" s="105">
        <f>Balance!S24-Balance!R24</f>
        <v>0</v>
      </c>
      <c r="T26" s="105">
        <f>Balance!T24-Balance!S24</f>
        <v>0</v>
      </c>
      <c r="U26" s="105">
        <f>Balance!U24-Balance!T24</f>
        <v>0</v>
      </c>
      <c r="V26" s="189">
        <f>Balance!V24-Balance!U24</f>
        <v>0</v>
      </c>
      <c r="W26" s="10">
        <f>Balance!W24-Balance!V24</f>
        <v>0</v>
      </c>
      <c r="X26" s="105">
        <f>Balance!X24-Balance!W24</f>
        <v>0</v>
      </c>
      <c r="Y26" s="105">
        <f>Balance!Y24-Balance!X24</f>
        <v>0</v>
      </c>
      <c r="Z26" s="105">
        <f>Balance!Z24-Balance!Y24</f>
        <v>0</v>
      </c>
      <c r="AA26" s="105">
        <f>Balance!AA24-Balance!Z24</f>
        <v>0</v>
      </c>
      <c r="AB26" s="105">
        <f>Balance!AB24-Balance!AA24</f>
        <v>0</v>
      </c>
      <c r="AC26" s="105">
        <f>Balance!AC24-Balance!AB24</f>
        <v>0</v>
      </c>
      <c r="AD26" s="105">
        <f>Balance!AD24-Balance!AC24</f>
        <v>0</v>
      </c>
      <c r="AE26" s="105">
        <f>Balance!AE24-Balance!AD24</f>
        <v>0</v>
      </c>
      <c r="AF26" s="105">
        <f>Balance!AF24-Balance!AE24</f>
        <v>0</v>
      </c>
      <c r="AG26" s="105">
        <f>Balance!AG24-Balance!AF24</f>
        <v>0</v>
      </c>
      <c r="AH26" s="189">
        <f>Balance!AH24-Balance!AG24</f>
        <v>0</v>
      </c>
      <c r="AI26" s="10">
        <f>Balance!AI24-Balance!AH24</f>
        <v>0</v>
      </c>
      <c r="AJ26" s="105">
        <f>Balance!AJ24-Balance!AI24</f>
        <v>0</v>
      </c>
      <c r="AK26" s="105">
        <f>Balance!AK24-Balance!AJ24</f>
        <v>0</v>
      </c>
      <c r="AL26" s="105">
        <f>Balance!AL24-Balance!AK24</f>
        <v>0</v>
      </c>
      <c r="AM26" s="105">
        <f>Balance!AM24-Balance!AL24</f>
        <v>0</v>
      </c>
      <c r="AN26" s="105">
        <f>Balance!AN24-Balance!AM24</f>
        <v>0</v>
      </c>
      <c r="AO26" s="105">
        <f>Balance!AO24-Balance!AN24</f>
        <v>0</v>
      </c>
      <c r="AP26" s="105">
        <f>Balance!AP24-Balance!AO24</f>
        <v>0</v>
      </c>
      <c r="AQ26" s="105">
        <f>Balance!AQ24-Balance!AP24</f>
        <v>0</v>
      </c>
      <c r="AR26" s="105">
        <f>Balance!AR24-Balance!AQ24</f>
        <v>0</v>
      </c>
      <c r="AS26" s="105">
        <f>Balance!AS24-Balance!AR24</f>
        <v>0</v>
      </c>
      <c r="AT26" s="189">
        <f>Balance!AT24-Balance!AS24</f>
        <v>0</v>
      </c>
      <c r="AU26" s="10">
        <f>Balance!AU24-Balance!AT24</f>
        <v>0</v>
      </c>
      <c r="AV26" s="105">
        <f>Balance!AV24-Balance!AU24</f>
        <v>0</v>
      </c>
      <c r="AW26" s="105">
        <f>Balance!AW24-Balance!AV24</f>
        <v>0</v>
      </c>
      <c r="AX26" s="105">
        <f>Balance!AX24-Balance!AW24</f>
        <v>0</v>
      </c>
      <c r="AY26" s="105">
        <f>Balance!AY24-Balance!AX24</f>
        <v>0</v>
      </c>
      <c r="AZ26" s="105">
        <f>Balance!AZ24-Balance!AY24</f>
        <v>0</v>
      </c>
      <c r="BA26" s="105">
        <f>Balance!BA24-Balance!AZ24</f>
        <v>0</v>
      </c>
      <c r="BB26" s="105">
        <f>Balance!BB24-Balance!BA24</f>
        <v>0</v>
      </c>
      <c r="BC26" s="105">
        <f>Balance!BC24-Balance!BB24</f>
        <v>0</v>
      </c>
      <c r="BD26" s="105">
        <f>Balance!BD24-Balance!BC24</f>
        <v>0</v>
      </c>
      <c r="BE26" s="105">
        <f>Balance!BE24-Balance!BD24</f>
        <v>0</v>
      </c>
      <c r="BF26" s="189">
        <f>Balance!BF24-Balance!BE24</f>
        <v>0</v>
      </c>
      <c r="BG26" s="10">
        <f>Balance!BG24-Balance!BF24</f>
        <v>0</v>
      </c>
      <c r="BH26" s="105">
        <f>Balance!BH24-Balance!BG24</f>
        <v>0</v>
      </c>
      <c r="BI26" s="105">
        <f>Balance!BI24-Balance!BH24</f>
        <v>0</v>
      </c>
      <c r="BJ26" s="105">
        <f>Balance!BJ24-Balance!BI24</f>
        <v>0</v>
      </c>
      <c r="BK26" s="105">
        <f>Balance!BK24-Balance!BJ24</f>
        <v>0</v>
      </c>
      <c r="BL26" s="105">
        <f>Balance!BL24-Balance!BK24</f>
        <v>0</v>
      </c>
      <c r="BM26" s="105">
        <f>Balance!BM24-Balance!BL24</f>
        <v>0</v>
      </c>
      <c r="BN26" s="105">
        <f>Balance!BN24-Balance!BM24</f>
        <v>0</v>
      </c>
      <c r="BO26" s="105">
        <f>Balance!BO24-Balance!BN24</f>
        <v>0</v>
      </c>
      <c r="BP26" s="105">
        <f>Balance!BP24-Balance!BO24</f>
        <v>0</v>
      </c>
      <c r="BQ26" s="105">
        <f>Balance!BQ24-Balance!BP24</f>
        <v>0</v>
      </c>
      <c r="BR26" s="189">
        <f>Balance!BR24-Balance!BQ24</f>
        <v>0</v>
      </c>
    </row>
    <row r="27" spans="1:73" s="8" customFormat="1" x14ac:dyDescent="0.25">
      <c r="A27" s="248"/>
      <c r="B27" s="251"/>
      <c r="C27" s="204" t="str">
        <f>Balance!$C$21</f>
        <v>Line of credit</v>
      </c>
      <c r="E27" s="190">
        <f t="shared" ca="1" si="31"/>
        <v>546.43355966677063</v>
      </c>
      <c r="F27" s="190">
        <f t="shared" ca="1" si="32"/>
        <v>-337.87102804252623</v>
      </c>
      <c r="G27" s="190">
        <f t="shared" ca="1" si="33"/>
        <v>-208.5625316242444</v>
      </c>
      <c r="H27" s="190">
        <f t="shared" ca="1" si="34"/>
        <v>0</v>
      </c>
      <c r="I27" s="190">
        <f t="shared" ca="1" si="35"/>
        <v>0</v>
      </c>
      <c r="J27" s="7"/>
      <c r="K27" s="181">
        <f ca="1">Balance!K21</f>
        <v>587.32951929058004</v>
      </c>
      <c r="L27" s="181">
        <f ca="1">Balance!L21-Balance!K21</f>
        <v>24.758443879851825</v>
      </c>
      <c r="M27" s="181">
        <f ca="1">Balance!M21-Balance!L21</f>
        <v>-13.440772945918411</v>
      </c>
      <c r="N27" s="181">
        <f ca="1">Balance!N21-Balance!M21</f>
        <v>-20.975510316314626</v>
      </c>
      <c r="O27" s="181">
        <f ca="1">Balance!O21-Balance!N21</f>
        <v>-21.457693771995764</v>
      </c>
      <c r="P27" s="181">
        <f ca="1">Balance!P21-Balance!O21</f>
        <v>-33.574818963428584</v>
      </c>
      <c r="Q27" s="181">
        <f ca="1">Balance!Q21-Balance!P21</f>
        <v>-22.487240184618599</v>
      </c>
      <c r="R27" s="181">
        <f ca="1">Balance!R21-Balance!Q21</f>
        <v>-22.984020975195961</v>
      </c>
      <c r="S27" s="181">
        <f ca="1">Balance!S21-Balance!R21</f>
        <v>152.51432790570021</v>
      </c>
      <c r="T27" s="181">
        <f ca="1">Balance!T21-Balance!S21</f>
        <v>-27.222232917865085</v>
      </c>
      <c r="U27" s="181">
        <f ca="1">Balance!U21-Balance!T21</f>
        <v>-27.747874364125209</v>
      </c>
      <c r="V27" s="190">
        <f ca="1">Balance!V21-Balance!U21</f>
        <v>-28.278566969899202</v>
      </c>
      <c r="W27" s="181">
        <f ca="1">Balance!W21-Balance!V21</f>
        <v>-28.167092336150063</v>
      </c>
      <c r="X27" s="181">
        <f ca="1">Balance!X21-Balance!W21</f>
        <v>-28.705177391477662</v>
      </c>
      <c r="Y27" s="181">
        <f ca="1">Balance!Y21-Balance!X21</f>
        <v>5.6751921529256038</v>
      </c>
      <c r="Z27" s="181">
        <f ca="1">Balance!Z21-Balance!Y21</f>
        <v>-29.591581845155872</v>
      </c>
      <c r="AA27" s="181">
        <f ca="1">Balance!AA21-Balance!Z21</f>
        <v>-30.144376983276004</v>
      </c>
      <c r="AB27" s="181">
        <f ca="1">Balance!AB21-Balance!AA21</f>
        <v>-30.702454515085151</v>
      </c>
      <c r="AC27" s="181">
        <f ca="1">Balance!AC21-Balance!AB21</f>
        <v>-31.265856728495578</v>
      </c>
      <c r="AD27" s="181">
        <f ca="1">Balance!AD21-Balance!AC21</f>
        <v>-31.834626223771579</v>
      </c>
      <c r="AE27" s="181">
        <f ca="1">Balance!AE21-Balance!AD21</f>
        <v>-32.408805915736934</v>
      </c>
      <c r="AF27" s="181">
        <f ca="1">Balance!AF21-Balance!AE21</f>
        <v>-32.988439035994986</v>
      </c>
      <c r="AG27" s="181">
        <f ca="1">Balance!AG21-Balance!AF21</f>
        <v>-33.573569135166679</v>
      </c>
      <c r="AH27" s="190">
        <f ca="1">Balance!AH21-Balance!AG21</f>
        <v>-34.16424008514133</v>
      </c>
      <c r="AI27" s="181">
        <f ca="1">Balance!AI21-Balance!AH21</f>
        <v>10.151402175376234</v>
      </c>
      <c r="AJ27" s="181">
        <f ca="1">Balance!AJ21-Balance!AI21</f>
        <v>-35.253993833428126</v>
      </c>
      <c r="AK27" s="181">
        <f ca="1">Balance!AK21-Balance!AJ21</f>
        <v>-31.861079617267194</v>
      </c>
      <c r="AL27" s="181">
        <f ca="1">Balance!AL21-Balance!AK21</f>
        <v>-32.456382923129297</v>
      </c>
      <c r="AM27" s="181">
        <f ca="1">Balance!AM21-Balance!AL21</f>
        <v>-33.057372691997045</v>
      </c>
      <c r="AN27" s="181">
        <f ca="1">Balance!AN21-Balance!AM21</f>
        <v>-33.664094427461748</v>
      </c>
      <c r="AO27" s="181">
        <f ca="1">Balance!AO21-Balance!AN21</f>
        <v>-34.276593969081375</v>
      </c>
      <c r="AP27" s="181">
        <f ca="1">Balance!AP21-Balance!AO21</f>
        <v>-18.144416337255848</v>
      </c>
      <c r="AQ27" s="181">
        <f ca="1">Balance!AQ21-Balance!AP21</f>
        <v>0</v>
      </c>
      <c r="AR27" s="181">
        <f ca="1">Balance!AR21-Balance!AQ21</f>
        <v>0</v>
      </c>
      <c r="AS27" s="181">
        <f ca="1">Balance!AS21-Balance!AR21</f>
        <v>0</v>
      </c>
      <c r="AT27" s="190">
        <f ca="1">Balance!AT21-Balance!AS21</f>
        <v>0</v>
      </c>
      <c r="AU27" s="181">
        <f ca="1">Balance!AU21-Balance!AT21</f>
        <v>0</v>
      </c>
      <c r="AV27" s="181">
        <f ca="1">Balance!AV21-Balance!AU21</f>
        <v>0</v>
      </c>
      <c r="AW27" s="181">
        <f ca="1">Balance!AW21-Balance!AV21</f>
        <v>0</v>
      </c>
      <c r="AX27" s="181">
        <f ca="1">Balance!AX21-Balance!AW21</f>
        <v>0</v>
      </c>
      <c r="AY27" s="181">
        <f ca="1">Balance!AY21-Balance!AX21</f>
        <v>0</v>
      </c>
      <c r="AZ27" s="181">
        <f ca="1">Balance!AZ21-Balance!AY21</f>
        <v>0</v>
      </c>
      <c r="BA27" s="181">
        <f ca="1">Balance!BA21-Balance!AZ21</f>
        <v>0</v>
      </c>
      <c r="BB27" s="181">
        <f ca="1">Balance!BB21-Balance!BA21</f>
        <v>0</v>
      </c>
      <c r="BC27" s="181">
        <f ca="1">Balance!BC21-Balance!BB21</f>
        <v>0</v>
      </c>
      <c r="BD27" s="181">
        <f ca="1">Balance!BD21-Balance!BC21</f>
        <v>0</v>
      </c>
      <c r="BE27" s="181">
        <f ca="1">Balance!BE21-Balance!BD21</f>
        <v>0</v>
      </c>
      <c r="BF27" s="190">
        <f ca="1">Balance!BF21-Balance!BE21</f>
        <v>0</v>
      </c>
      <c r="BG27" s="181">
        <f ca="1">Balance!BG21-Balance!BF21</f>
        <v>0</v>
      </c>
      <c r="BH27" s="181">
        <f ca="1">Balance!BH21-Balance!BG21</f>
        <v>0</v>
      </c>
      <c r="BI27" s="181">
        <f ca="1">Balance!BI21-Balance!BH21</f>
        <v>0</v>
      </c>
      <c r="BJ27" s="181">
        <f ca="1">Balance!BJ21-Balance!BI21</f>
        <v>0</v>
      </c>
      <c r="BK27" s="181">
        <f ca="1">Balance!BK21-Balance!BJ21</f>
        <v>0</v>
      </c>
      <c r="BL27" s="181">
        <f ca="1">Balance!BL21-Balance!BK21</f>
        <v>0</v>
      </c>
      <c r="BM27" s="181">
        <f ca="1">Balance!BM21-Balance!BL21</f>
        <v>0</v>
      </c>
      <c r="BN27" s="181">
        <f ca="1">Balance!BN21-Balance!BM21</f>
        <v>0</v>
      </c>
      <c r="BO27" s="181">
        <f ca="1">Balance!BO21-Balance!BN21</f>
        <v>0</v>
      </c>
      <c r="BP27" s="181">
        <f ca="1">Balance!BP21-Balance!BO21</f>
        <v>0</v>
      </c>
      <c r="BQ27" s="181">
        <f ca="1">Balance!BQ21-Balance!BP21</f>
        <v>0</v>
      </c>
      <c r="BR27" s="190">
        <f ca="1">Balance!BR21-Balance!BQ21</f>
        <v>0</v>
      </c>
    </row>
    <row r="28" spans="1:73" s="8" customFormat="1" x14ac:dyDescent="0.25">
      <c r="A28" s="248"/>
      <c r="B28" s="251"/>
      <c r="C28" s="60" t="s">
        <v>146</v>
      </c>
      <c r="E28" s="9">
        <f t="shared" ca="1" si="31"/>
        <v>571.43355966677063</v>
      </c>
      <c r="F28" s="9">
        <f t="shared" ca="1" si="32"/>
        <v>-322.87102804252623</v>
      </c>
      <c r="G28" s="9">
        <f t="shared" ca="1" si="33"/>
        <v>-208.5625316242444</v>
      </c>
      <c r="H28" s="9">
        <f t="shared" ca="1" si="34"/>
        <v>0</v>
      </c>
      <c r="I28" s="9">
        <f t="shared" ca="1" si="35"/>
        <v>0</v>
      </c>
      <c r="J28" s="7"/>
      <c r="K28" s="10">
        <f t="shared" ref="K28:L28" ca="1" si="36">SUM(K25:K27)</f>
        <v>612.32951929058004</v>
      </c>
      <c r="L28" s="10">
        <f t="shared" ca="1" si="36"/>
        <v>24.758443879851825</v>
      </c>
      <c r="M28" s="10">
        <f t="shared" ref="M28:BR28" ca="1" si="37">SUM(M25:M27)</f>
        <v>-13.440772945918411</v>
      </c>
      <c r="N28" s="10">
        <f t="shared" ca="1" si="37"/>
        <v>-20.975510316314626</v>
      </c>
      <c r="O28" s="10">
        <f t="shared" ca="1" si="37"/>
        <v>-21.457693771995764</v>
      </c>
      <c r="P28" s="10">
        <f t="shared" ca="1" si="37"/>
        <v>-33.574818963428584</v>
      </c>
      <c r="Q28" s="10">
        <f t="shared" ca="1" si="37"/>
        <v>-22.487240184618599</v>
      </c>
      <c r="R28" s="10">
        <f t="shared" ca="1" si="37"/>
        <v>-22.984020975195961</v>
      </c>
      <c r="S28" s="10">
        <f t="shared" ca="1" si="37"/>
        <v>152.51432790570021</v>
      </c>
      <c r="T28" s="10">
        <f t="shared" ca="1" si="37"/>
        <v>-27.222232917865085</v>
      </c>
      <c r="U28" s="10">
        <f t="shared" ca="1" si="37"/>
        <v>-27.747874364125209</v>
      </c>
      <c r="V28" s="9">
        <f t="shared" ca="1" si="37"/>
        <v>-28.278566969899202</v>
      </c>
      <c r="W28" s="10">
        <f t="shared" ca="1" si="37"/>
        <v>-28.167092336150063</v>
      </c>
      <c r="X28" s="10">
        <f t="shared" ca="1" si="37"/>
        <v>-28.705177391477662</v>
      </c>
      <c r="Y28" s="10">
        <f t="shared" ca="1" si="37"/>
        <v>20.675192152925604</v>
      </c>
      <c r="Z28" s="10">
        <f t="shared" ca="1" si="37"/>
        <v>-29.591581845155872</v>
      </c>
      <c r="AA28" s="10">
        <f t="shared" ca="1" si="37"/>
        <v>-30.144376983276004</v>
      </c>
      <c r="AB28" s="10">
        <f t="shared" ca="1" si="37"/>
        <v>-30.702454515085151</v>
      </c>
      <c r="AC28" s="10">
        <f t="shared" ca="1" si="37"/>
        <v>-31.265856728495578</v>
      </c>
      <c r="AD28" s="10">
        <f t="shared" ca="1" si="37"/>
        <v>-31.834626223771579</v>
      </c>
      <c r="AE28" s="10">
        <f t="shared" ca="1" si="37"/>
        <v>-32.408805915736934</v>
      </c>
      <c r="AF28" s="10">
        <f t="shared" ca="1" si="37"/>
        <v>-32.988439035994986</v>
      </c>
      <c r="AG28" s="10">
        <f t="shared" ca="1" si="37"/>
        <v>-33.573569135166679</v>
      </c>
      <c r="AH28" s="9">
        <f t="shared" ca="1" si="37"/>
        <v>-34.16424008514133</v>
      </c>
      <c r="AI28" s="10">
        <f t="shared" ca="1" si="37"/>
        <v>10.151402175376234</v>
      </c>
      <c r="AJ28" s="10">
        <f t="shared" ca="1" si="37"/>
        <v>-35.253993833428126</v>
      </c>
      <c r="AK28" s="10">
        <f t="shared" ca="1" si="37"/>
        <v>-31.861079617267194</v>
      </c>
      <c r="AL28" s="10">
        <f t="shared" ca="1" si="37"/>
        <v>-32.456382923129297</v>
      </c>
      <c r="AM28" s="10">
        <f t="shared" ca="1" si="37"/>
        <v>-33.057372691997045</v>
      </c>
      <c r="AN28" s="10">
        <f t="shared" ca="1" si="37"/>
        <v>-33.664094427461748</v>
      </c>
      <c r="AO28" s="10">
        <f t="shared" ca="1" si="37"/>
        <v>-34.276593969081375</v>
      </c>
      <c r="AP28" s="10">
        <f t="shared" ca="1" si="37"/>
        <v>-18.144416337255848</v>
      </c>
      <c r="AQ28" s="10">
        <f t="shared" ca="1" si="37"/>
        <v>0</v>
      </c>
      <c r="AR28" s="10">
        <f t="shared" ca="1" si="37"/>
        <v>0</v>
      </c>
      <c r="AS28" s="10">
        <f t="shared" ca="1" si="37"/>
        <v>0</v>
      </c>
      <c r="AT28" s="9">
        <f t="shared" ca="1" si="37"/>
        <v>0</v>
      </c>
      <c r="AU28" s="10">
        <f t="shared" ca="1" si="37"/>
        <v>0</v>
      </c>
      <c r="AV28" s="10">
        <f t="shared" ca="1" si="37"/>
        <v>0</v>
      </c>
      <c r="AW28" s="10">
        <f t="shared" ca="1" si="37"/>
        <v>0</v>
      </c>
      <c r="AX28" s="10">
        <f t="shared" ca="1" si="37"/>
        <v>0</v>
      </c>
      <c r="AY28" s="10">
        <f t="shared" ca="1" si="37"/>
        <v>0</v>
      </c>
      <c r="AZ28" s="10">
        <f t="shared" ca="1" si="37"/>
        <v>0</v>
      </c>
      <c r="BA28" s="10">
        <f t="shared" ca="1" si="37"/>
        <v>0</v>
      </c>
      <c r="BB28" s="10">
        <f t="shared" ca="1" si="37"/>
        <v>0</v>
      </c>
      <c r="BC28" s="10">
        <f t="shared" ca="1" si="37"/>
        <v>0</v>
      </c>
      <c r="BD28" s="10">
        <f t="shared" ca="1" si="37"/>
        <v>0</v>
      </c>
      <c r="BE28" s="10">
        <f t="shared" ca="1" si="37"/>
        <v>0</v>
      </c>
      <c r="BF28" s="9">
        <f t="shared" ca="1" si="37"/>
        <v>0</v>
      </c>
      <c r="BG28" s="10">
        <f t="shared" ca="1" si="37"/>
        <v>0</v>
      </c>
      <c r="BH28" s="10">
        <f t="shared" ca="1" si="37"/>
        <v>0</v>
      </c>
      <c r="BI28" s="10">
        <f t="shared" ca="1" si="37"/>
        <v>0</v>
      </c>
      <c r="BJ28" s="10">
        <f t="shared" ca="1" si="37"/>
        <v>0</v>
      </c>
      <c r="BK28" s="10">
        <f t="shared" ca="1" si="37"/>
        <v>0</v>
      </c>
      <c r="BL28" s="10">
        <f t="shared" ca="1" si="37"/>
        <v>0</v>
      </c>
      <c r="BM28" s="10">
        <f t="shared" ca="1" si="37"/>
        <v>0</v>
      </c>
      <c r="BN28" s="10">
        <f t="shared" ca="1" si="37"/>
        <v>0</v>
      </c>
      <c r="BO28" s="10">
        <f t="shared" ca="1" si="37"/>
        <v>0</v>
      </c>
      <c r="BP28" s="10">
        <f t="shared" ca="1" si="37"/>
        <v>0</v>
      </c>
      <c r="BQ28" s="10">
        <f t="shared" ca="1" si="37"/>
        <v>0</v>
      </c>
      <c r="BR28" s="9">
        <f t="shared" ca="1" si="37"/>
        <v>0</v>
      </c>
      <c r="BS28" s="10"/>
      <c r="BT28" s="10"/>
      <c r="BU28" s="10"/>
    </row>
    <row r="29" spans="1:73" s="8" customFormat="1" x14ac:dyDescent="0.25">
      <c r="A29" s="248"/>
      <c r="B29" s="254"/>
      <c r="C29" s="203" t="str">
        <f>Balance!C27</f>
        <v>Preferred stock</v>
      </c>
      <c r="E29" s="189">
        <f t="shared" si="31"/>
        <v>30</v>
      </c>
      <c r="F29" s="189">
        <f t="shared" si="32"/>
        <v>0</v>
      </c>
      <c r="G29" s="189">
        <f t="shared" si="33"/>
        <v>0</v>
      </c>
      <c r="H29" s="189">
        <f t="shared" si="34"/>
        <v>0</v>
      </c>
      <c r="I29" s="189">
        <f t="shared" si="35"/>
        <v>0</v>
      </c>
      <c r="J29" s="7"/>
      <c r="K29" s="10">
        <f>Balance!K27</f>
        <v>20</v>
      </c>
      <c r="L29" s="105">
        <f>Balance!L27-Balance!K27</f>
        <v>0</v>
      </c>
      <c r="M29" s="105">
        <f>Balance!M27-Balance!L27</f>
        <v>0</v>
      </c>
      <c r="N29" s="105">
        <f>Balance!N27-Balance!M27</f>
        <v>0</v>
      </c>
      <c r="O29" s="105">
        <f>Balance!O27-Balance!N27</f>
        <v>0</v>
      </c>
      <c r="P29" s="105">
        <f>Balance!P27-Balance!O27</f>
        <v>10</v>
      </c>
      <c r="Q29" s="105">
        <f>Balance!Q27-Balance!P27</f>
        <v>0</v>
      </c>
      <c r="R29" s="105">
        <f>Balance!R27-Balance!Q27</f>
        <v>0</v>
      </c>
      <c r="S29" s="105">
        <f>Balance!S27-Balance!R27</f>
        <v>0</v>
      </c>
      <c r="T29" s="105">
        <f>Balance!T27-Balance!S27</f>
        <v>0</v>
      </c>
      <c r="U29" s="105">
        <f>Balance!U27-Balance!T27</f>
        <v>0</v>
      </c>
      <c r="V29" s="189">
        <f>Balance!V27-Balance!U27</f>
        <v>0</v>
      </c>
      <c r="W29" s="10">
        <f>Balance!W27-Balance!V27</f>
        <v>0</v>
      </c>
      <c r="X29" s="105">
        <f>Balance!X27-Balance!W27</f>
        <v>0</v>
      </c>
      <c r="Y29" s="105">
        <f>Balance!Y27-Balance!X27</f>
        <v>0</v>
      </c>
      <c r="Z29" s="105">
        <f>Balance!Z27-Balance!Y27</f>
        <v>0</v>
      </c>
      <c r="AA29" s="105">
        <f>Balance!AA27-Balance!Z27</f>
        <v>0</v>
      </c>
      <c r="AB29" s="105">
        <f>Balance!AB27-Balance!AA27</f>
        <v>0</v>
      </c>
      <c r="AC29" s="105">
        <f>Balance!AC27-Balance!AB27</f>
        <v>0</v>
      </c>
      <c r="AD29" s="105">
        <f>Balance!AD27-Balance!AC27</f>
        <v>0</v>
      </c>
      <c r="AE29" s="105">
        <f>Balance!AE27-Balance!AD27</f>
        <v>0</v>
      </c>
      <c r="AF29" s="105">
        <f>Balance!AF27-Balance!AE27</f>
        <v>0</v>
      </c>
      <c r="AG29" s="105">
        <f>Balance!AG27-Balance!AF27</f>
        <v>0</v>
      </c>
      <c r="AH29" s="189">
        <f>Balance!AH27-Balance!AG27</f>
        <v>0</v>
      </c>
      <c r="AI29" s="10">
        <f>Balance!AI27-Balance!AH27</f>
        <v>0</v>
      </c>
      <c r="AJ29" s="105">
        <f>Balance!AJ27-Balance!AI27</f>
        <v>0</v>
      </c>
      <c r="AK29" s="105">
        <f>Balance!AK27-Balance!AJ27</f>
        <v>0</v>
      </c>
      <c r="AL29" s="105">
        <f>Balance!AL27-Balance!AK27</f>
        <v>0</v>
      </c>
      <c r="AM29" s="105">
        <f>Balance!AM27-Balance!AL27</f>
        <v>0</v>
      </c>
      <c r="AN29" s="105">
        <f>Balance!AN27-Balance!AM27</f>
        <v>0</v>
      </c>
      <c r="AO29" s="105">
        <f>Balance!AO27-Balance!AN27</f>
        <v>0</v>
      </c>
      <c r="AP29" s="105">
        <f>Balance!AP27-Balance!AO27</f>
        <v>0</v>
      </c>
      <c r="AQ29" s="105">
        <f>Balance!AQ27-Balance!AP27</f>
        <v>0</v>
      </c>
      <c r="AR29" s="105">
        <f>Balance!AR27-Balance!AQ27</f>
        <v>0</v>
      </c>
      <c r="AS29" s="105">
        <f>Balance!AS27-Balance!AR27</f>
        <v>0</v>
      </c>
      <c r="AT29" s="189">
        <f>Balance!AT27-Balance!AS27</f>
        <v>0</v>
      </c>
      <c r="AU29" s="10">
        <f>Balance!AU27-Balance!AT27</f>
        <v>0</v>
      </c>
      <c r="AV29" s="105">
        <f>Balance!AV27-Balance!AU27</f>
        <v>0</v>
      </c>
      <c r="AW29" s="105">
        <f>Balance!AW27-Balance!AV27</f>
        <v>0</v>
      </c>
      <c r="AX29" s="105">
        <f>Balance!AX27-Balance!AW27</f>
        <v>0</v>
      </c>
      <c r="AY29" s="105">
        <f>Balance!AY27-Balance!AX27</f>
        <v>0</v>
      </c>
      <c r="AZ29" s="105">
        <f>Balance!AZ27-Balance!AY27</f>
        <v>0</v>
      </c>
      <c r="BA29" s="105">
        <f>Balance!BA27-Balance!AZ27</f>
        <v>0</v>
      </c>
      <c r="BB29" s="105">
        <f>Balance!BB27-Balance!BA27</f>
        <v>0</v>
      </c>
      <c r="BC29" s="105">
        <f>Balance!BC27-Balance!BB27</f>
        <v>0</v>
      </c>
      <c r="BD29" s="105">
        <f>Balance!BD27-Balance!BC27</f>
        <v>0</v>
      </c>
      <c r="BE29" s="105">
        <f>Balance!BE27-Balance!BD27</f>
        <v>0</v>
      </c>
      <c r="BF29" s="189">
        <f>Balance!BF27-Balance!BE27</f>
        <v>0</v>
      </c>
      <c r="BG29" s="10">
        <f>Balance!BG27-Balance!BF27</f>
        <v>0</v>
      </c>
      <c r="BH29" s="105">
        <f>Balance!BH27-Balance!BG27</f>
        <v>0</v>
      </c>
      <c r="BI29" s="105">
        <f>Balance!BI27-Balance!BH27</f>
        <v>0</v>
      </c>
      <c r="BJ29" s="105">
        <f>Balance!BJ27-Balance!BI27</f>
        <v>0</v>
      </c>
      <c r="BK29" s="105">
        <f>Balance!BK27-Balance!BJ27</f>
        <v>0</v>
      </c>
      <c r="BL29" s="105">
        <f>Balance!BL27-Balance!BK27</f>
        <v>0</v>
      </c>
      <c r="BM29" s="105">
        <f>Balance!BM27-Balance!BL27</f>
        <v>0</v>
      </c>
      <c r="BN29" s="105">
        <f>Balance!BN27-Balance!BM27</f>
        <v>0</v>
      </c>
      <c r="BO29" s="105">
        <f>Balance!BO27-Balance!BN27</f>
        <v>0</v>
      </c>
      <c r="BP29" s="105">
        <f>Balance!BP27-Balance!BO27</f>
        <v>0</v>
      </c>
      <c r="BQ29" s="105">
        <f>Balance!BQ27-Balance!BP27</f>
        <v>0</v>
      </c>
      <c r="BR29" s="189">
        <f>Balance!BR27-Balance!BQ27</f>
        <v>0</v>
      </c>
    </row>
    <row r="30" spans="1:73" s="8" customFormat="1" x14ac:dyDescent="0.25">
      <c r="A30" s="248"/>
      <c r="B30" s="251"/>
      <c r="C30" s="203" t="str">
        <f>Balance!C28</f>
        <v>Common stock</v>
      </c>
      <c r="E30" s="189">
        <f t="shared" si="31"/>
        <v>55</v>
      </c>
      <c r="F30" s="189">
        <f t="shared" si="32"/>
        <v>0</v>
      </c>
      <c r="G30" s="189">
        <f t="shared" si="33"/>
        <v>0</v>
      </c>
      <c r="H30" s="189">
        <f t="shared" si="34"/>
        <v>0</v>
      </c>
      <c r="I30" s="189">
        <f t="shared" si="35"/>
        <v>0</v>
      </c>
      <c r="J30" s="7"/>
      <c r="K30" s="10">
        <f>Balance!K28</f>
        <v>40</v>
      </c>
      <c r="L30" s="105">
        <f>Balance!L28-Balance!K28</f>
        <v>0</v>
      </c>
      <c r="M30" s="105">
        <f>Balance!M28-Balance!L28</f>
        <v>0</v>
      </c>
      <c r="N30" s="105">
        <f>Balance!N28-Balance!M28</f>
        <v>0</v>
      </c>
      <c r="O30" s="105">
        <f>Balance!O28-Balance!N28</f>
        <v>0</v>
      </c>
      <c r="P30" s="105">
        <f>Balance!P28-Balance!O28</f>
        <v>15</v>
      </c>
      <c r="Q30" s="105">
        <f>Balance!Q28-Balance!P28</f>
        <v>0</v>
      </c>
      <c r="R30" s="105">
        <f>Balance!R28-Balance!Q28</f>
        <v>0</v>
      </c>
      <c r="S30" s="105">
        <f>Balance!S28-Balance!R28</f>
        <v>0</v>
      </c>
      <c r="T30" s="105">
        <f>Balance!T28-Balance!S28</f>
        <v>0</v>
      </c>
      <c r="U30" s="105">
        <f>Balance!U28-Balance!T28</f>
        <v>0</v>
      </c>
      <c r="V30" s="189">
        <f>Balance!V28-Balance!U28</f>
        <v>0</v>
      </c>
      <c r="W30" s="10">
        <f>Balance!W28-Balance!V28</f>
        <v>0</v>
      </c>
      <c r="X30" s="105">
        <f>Balance!X28-Balance!W28</f>
        <v>0</v>
      </c>
      <c r="Y30" s="105">
        <f>Balance!Y28-Balance!X28</f>
        <v>0</v>
      </c>
      <c r="Z30" s="105">
        <f>Balance!Z28-Balance!Y28</f>
        <v>0</v>
      </c>
      <c r="AA30" s="105">
        <f>Balance!AA28-Balance!Z28</f>
        <v>0</v>
      </c>
      <c r="AB30" s="105">
        <f>Balance!AB28-Balance!AA28</f>
        <v>0</v>
      </c>
      <c r="AC30" s="105">
        <f>Balance!AC28-Balance!AB28</f>
        <v>0</v>
      </c>
      <c r="AD30" s="105">
        <f>Balance!AD28-Balance!AC28</f>
        <v>0</v>
      </c>
      <c r="AE30" s="105">
        <f>Balance!AE28-Balance!AD28</f>
        <v>0</v>
      </c>
      <c r="AF30" s="105">
        <f>Balance!AF28-Balance!AE28</f>
        <v>0</v>
      </c>
      <c r="AG30" s="105">
        <f>Balance!AG28-Balance!AF28</f>
        <v>0</v>
      </c>
      <c r="AH30" s="189">
        <f>Balance!AH28-Balance!AG28</f>
        <v>0</v>
      </c>
      <c r="AI30" s="10">
        <f>Balance!AI28-Balance!AH28</f>
        <v>0</v>
      </c>
      <c r="AJ30" s="105">
        <f>Balance!AJ28-Balance!AI28</f>
        <v>0</v>
      </c>
      <c r="AK30" s="105">
        <f>Balance!AK28-Balance!AJ28</f>
        <v>0</v>
      </c>
      <c r="AL30" s="105">
        <f>Balance!AL28-Balance!AK28</f>
        <v>0</v>
      </c>
      <c r="AM30" s="105">
        <f>Balance!AM28-Balance!AL28</f>
        <v>0</v>
      </c>
      <c r="AN30" s="105">
        <f>Balance!AN28-Balance!AM28</f>
        <v>0</v>
      </c>
      <c r="AO30" s="105">
        <f>Balance!AO28-Balance!AN28</f>
        <v>0</v>
      </c>
      <c r="AP30" s="105">
        <f>Balance!AP28-Balance!AO28</f>
        <v>0</v>
      </c>
      <c r="AQ30" s="105">
        <f>Balance!AQ28-Balance!AP28</f>
        <v>0</v>
      </c>
      <c r="AR30" s="105">
        <f>Balance!AR28-Balance!AQ28</f>
        <v>0</v>
      </c>
      <c r="AS30" s="105">
        <f>Balance!AS28-Balance!AR28</f>
        <v>0</v>
      </c>
      <c r="AT30" s="189">
        <f>Balance!AT28-Balance!AS28</f>
        <v>0</v>
      </c>
      <c r="AU30" s="10">
        <f>Balance!AU28-Balance!AT28</f>
        <v>0</v>
      </c>
      <c r="AV30" s="105">
        <f>Balance!AV28-Balance!AU28</f>
        <v>0</v>
      </c>
      <c r="AW30" s="105">
        <f>Balance!AW28-Balance!AV28</f>
        <v>0</v>
      </c>
      <c r="AX30" s="105">
        <f>Balance!AX28-Balance!AW28</f>
        <v>0</v>
      </c>
      <c r="AY30" s="105">
        <f>Balance!AY28-Balance!AX28</f>
        <v>0</v>
      </c>
      <c r="AZ30" s="105">
        <f>Balance!AZ28-Balance!AY28</f>
        <v>0</v>
      </c>
      <c r="BA30" s="105">
        <f>Balance!BA28-Balance!AZ28</f>
        <v>0</v>
      </c>
      <c r="BB30" s="105">
        <f>Balance!BB28-Balance!BA28</f>
        <v>0</v>
      </c>
      <c r="BC30" s="105">
        <f>Balance!BC28-Balance!BB28</f>
        <v>0</v>
      </c>
      <c r="BD30" s="105">
        <f>Balance!BD28-Balance!BC28</f>
        <v>0</v>
      </c>
      <c r="BE30" s="105">
        <f>Balance!BE28-Balance!BD28</f>
        <v>0</v>
      </c>
      <c r="BF30" s="189">
        <f>Balance!BF28-Balance!BE28</f>
        <v>0</v>
      </c>
      <c r="BG30" s="10">
        <f>Balance!BG28-Balance!BF28</f>
        <v>0</v>
      </c>
      <c r="BH30" s="105">
        <f>Balance!BH28-Balance!BG28</f>
        <v>0</v>
      </c>
      <c r="BI30" s="105">
        <f>Balance!BI28-Balance!BH28</f>
        <v>0</v>
      </c>
      <c r="BJ30" s="105">
        <f>Balance!BJ28-Balance!BI28</f>
        <v>0</v>
      </c>
      <c r="BK30" s="105">
        <f>Balance!BK28-Balance!BJ28</f>
        <v>0</v>
      </c>
      <c r="BL30" s="105">
        <f>Balance!BL28-Balance!BK28</f>
        <v>0</v>
      </c>
      <c r="BM30" s="105">
        <f>Balance!BM28-Balance!BL28</f>
        <v>0</v>
      </c>
      <c r="BN30" s="105">
        <f>Balance!BN28-Balance!BM28</f>
        <v>0</v>
      </c>
      <c r="BO30" s="105">
        <f>Balance!BO28-Balance!BN28</f>
        <v>0</v>
      </c>
      <c r="BP30" s="105">
        <f>Balance!BP28-Balance!BO28</f>
        <v>0</v>
      </c>
      <c r="BQ30" s="105">
        <f>Balance!BQ28-Balance!BP28</f>
        <v>0</v>
      </c>
      <c r="BR30" s="189">
        <f>Balance!BR28-Balance!BQ28</f>
        <v>0</v>
      </c>
    </row>
    <row r="31" spans="1:73" s="8" customFormat="1" x14ac:dyDescent="0.25">
      <c r="A31" s="248"/>
      <c r="B31" s="252"/>
      <c r="C31" s="204" t="s">
        <v>68</v>
      </c>
      <c r="E31" s="190">
        <f t="shared" ca="1" si="31"/>
        <v>-13.369811237015748</v>
      </c>
      <c r="F31" s="190">
        <f t="shared" ca="1" si="32"/>
        <v>-49.871115860231725</v>
      </c>
      <c r="G31" s="190">
        <f t="shared" ca="1" si="33"/>
        <v>0</v>
      </c>
      <c r="H31" s="190">
        <f t="shared" ca="1" si="34"/>
        <v>0</v>
      </c>
      <c r="I31" s="190">
        <f t="shared" ca="1" si="35"/>
        <v>0</v>
      </c>
      <c r="J31" s="7"/>
      <c r="K31" s="181">
        <f ca="1">-Income!K29</f>
        <v>0</v>
      </c>
      <c r="L31" s="181">
        <f ca="1">-Income!L29</f>
        <v>0</v>
      </c>
      <c r="M31" s="181">
        <f ca="1">-Income!M29</f>
        <v>0</v>
      </c>
      <c r="N31" s="181">
        <f ca="1">-Income!N29</f>
        <v>0</v>
      </c>
      <c r="O31" s="181">
        <f ca="1">-Income!O29</f>
        <v>0</v>
      </c>
      <c r="P31" s="181">
        <f ca="1">-Income!P29</f>
        <v>-13.369811237015748</v>
      </c>
      <c r="Q31" s="181">
        <f ca="1">-Income!Q29</f>
        <v>0</v>
      </c>
      <c r="R31" s="181">
        <f ca="1">-Income!R29</f>
        <v>0</v>
      </c>
      <c r="S31" s="181">
        <f ca="1">-Income!S29</f>
        <v>0</v>
      </c>
      <c r="T31" s="181">
        <f ca="1">-Income!T29</f>
        <v>0</v>
      </c>
      <c r="U31" s="181">
        <f ca="1">-Income!U29</f>
        <v>0</v>
      </c>
      <c r="V31" s="190">
        <f ca="1">-Income!V29</f>
        <v>0</v>
      </c>
      <c r="W31" s="181">
        <f ca="1">-Income!W29</f>
        <v>0</v>
      </c>
      <c r="X31" s="181">
        <f ca="1">-Income!X29</f>
        <v>0</v>
      </c>
      <c r="Y31" s="181">
        <f ca="1">-Income!Y29</f>
        <v>-49.871115860231725</v>
      </c>
      <c r="Z31" s="181">
        <f ca="1">-Income!Z29</f>
        <v>0</v>
      </c>
      <c r="AA31" s="181">
        <f ca="1">-Income!AA29</f>
        <v>0</v>
      </c>
      <c r="AB31" s="181">
        <f ca="1">-Income!AB29</f>
        <v>0</v>
      </c>
      <c r="AC31" s="181">
        <f ca="1">-Income!AC29</f>
        <v>0</v>
      </c>
      <c r="AD31" s="181">
        <f ca="1">-Income!AD29</f>
        <v>0</v>
      </c>
      <c r="AE31" s="181">
        <f ca="1">-Income!AE29</f>
        <v>0</v>
      </c>
      <c r="AF31" s="181">
        <f ca="1">-Income!AF29</f>
        <v>0</v>
      </c>
      <c r="AG31" s="181">
        <f ca="1">-Income!AG29</f>
        <v>0</v>
      </c>
      <c r="AH31" s="190">
        <f ca="1">-Income!AH29</f>
        <v>0</v>
      </c>
      <c r="AI31" s="181">
        <f ca="1">-Income!AI29</f>
        <v>0</v>
      </c>
      <c r="AJ31" s="181">
        <f ca="1">-Income!AJ29</f>
        <v>0</v>
      </c>
      <c r="AK31" s="181">
        <f ca="1">-Income!AK29</f>
        <v>0</v>
      </c>
      <c r="AL31" s="181">
        <f ca="1">-Income!AL29</f>
        <v>0</v>
      </c>
      <c r="AM31" s="181">
        <f ca="1">-Income!AM29</f>
        <v>0</v>
      </c>
      <c r="AN31" s="181">
        <f ca="1">-Income!AN29</f>
        <v>0</v>
      </c>
      <c r="AO31" s="181">
        <f ca="1">-Income!AO29</f>
        <v>0</v>
      </c>
      <c r="AP31" s="181">
        <f ca="1">-Income!AP29</f>
        <v>0</v>
      </c>
      <c r="AQ31" s="181">
        <f ca="1">-Income!AQ29</f>
        <v>0</v>
      </c>
      <c r="AR31" s="181">
        <f ca="1">-Income!AR29</f>
        <v>0</v>
      </c>
      <c r="AS31" s="181">
        <f ca="1">-Income!AS29</f>
        <v>0</v>
      </c>
      <c r="AT31" s="190">
        <f ca="1">-Income!AT29</f>
        <v>0</v>
      </c>
      <c r="AU31" s="181">
        <f ca="1">-Income!AU29</f>
        <v>0</v>
      </c>
      <c r="AV31" s="181">
        <f ca="1">-Income!AV29</f>
        <v>0</v>
      </c>
      <c r="AW31" s="181">
        <f ca="1">-Income!AW29</f>
        <v>0</v>
      </c>
      <c r="AX31" s="181">
        <f ca="1">-Income!AX29</f>
        <v>0</v>
      </c>
      <c r="AY31" s="181">
        <f ca="1">-Income!AY29</f>
        <v>0</v>
      </c>
      <c r="AZ31" s="181">
        <f ca="1">-Income!AZ29</f>
        <v>0</v>
      </c>
      <c r="BA31" s="181">
        <f ca="1">-Income!BA29</f>
        <v>0</v>
      </c>
      <c r="BB31" s="181">
        <f ca="1">-Income!BB29</f>
        <v>0</v>
      </c>
      <c r="BC31" s="181">
        <f ca="1">-Income!BC29</f>
        <v>0</v>
      </c>
      <c r="BD31" s="181">
        <f ca="1">-Income!BD29</f>
        <v>0</v>
      </c>
      <c r="BE31" s="181">
        <f ca="1">-Income!BE29</f>
        <v>0</v>
      </c>
      <c r="BF31" s="190">
        <f ca="1">-Income!BF29</f>
        <v>0</v>
      </c>
      <c r="BG31" s="181">
        <f ca="1">-Income!BG29</f>
        <v>0</v>
      </c>
      <c r="BH31" s="181">
        <f ca="1">-Income!BH29</f>
        <v>0</v>
      </c>
      <c r="BI31" s="181">
        <f ca="1">-Income!BI29</f>
        <v>0</v>
      </c>
      <c r="BJ31" s="181">
        <f ca="1">-Income!BJ29</f>
        <v>0</v>
      </c>
      <c r="BK31" s="181">
        <f ca="1">-Income!BK29</f>
        <v>0</v>
      </c>
      <c r="BL31" s="181">
        <f ca="1">-Income!BL29</f>
        <v>0</v>
      </c>
      <c r="BM31" s="181">
        <f ca="1">-Income!BM29</f>
        <v>0</v>
      </c>
      <c r="BN31" s="181">
        <f ca="1">-Income!BN29</f>
        <v>0</v>
      </c>
      <c r="BO31" s="181">
        <f ca="1">-Income!BO29</f>
        <v>0</v>
      </c>
      <c r="BP31" s="181">
        <f ca="1">-Income!BP29</f>
        <v>0</v>
      </c>
      <c r="BQ31" s="181">
        <f ca="1">-Income!BQ29</f>
        <v>0</v>
      </c>
      <c r="BR31" s="190">
        <f ca="1">-Income!BR29</f>
        <v>0</v>
      </c>
    </row>
    <row r="32" spans="1:73" s="8" customFormat="1" x14ac:dyDescent="0.25">
      <c r="A32" s="248"/>
      <c r="B32" s="246"/>
      <c r="C32" s="188" t="s">
        <v>147</v>
      </c>
      <c r="D32" s="102"/>
      <c r="E32" s="185">
        <f t="shared" ca="1" si="31"/>
        <v>71.630188762984247</v>
      </c>
      <c r="F32" s="185">
        <f t="shared" ca="1" si="32"/>
        <v>-49.871115860231725</v>
      </c>
      <c r="G32" s="185">
        <f t="shared" ca="1" si="33"/>
        <v>0</v>
      </c>
      <c r="H32" s="185">
        <f t="shared" ca="1" si="34"/>
        <v>0</v>
      </c>
      <c r="I32" s="185">
        <f t="shared" ca="1" si="35"/>
        <v>0</v>
      </c>
      <c r="J32" s="7"/>
      <c r="K32" s="184">
        <f ca="1">SUM(K29:K31)</f>
        <v>60</v>
      </c>
      <c r="L32" s="184">
        <f t="shared" ref="L32" ca="1" si="38">SUM(L29:L31)</f>
        <v>0</v>
      </c>
      <c r="M32" s="184">
        <f t="shared" ref="M32:BR32" ca="1" si="39">SUM(M29:M31)</f>
        <v>0</v>
      </c>
      <c r="N32" s="184">
        <f t="shared" ca="1" si="39"/>
        <v>0</v>
      </c>
      <c r="O32" s="184">
        <f t="shared" ca="1" si="39"/>
        <v>0</v>
      </c>
      <c r="P32" s="184">
        <f t="shared" ca="1" si="39"/>
        <v>11.630188762984252</v>
      </c>
      <c r="Q32" s="184">
        <f t="shared" ca="1" si="39"/>
        <v>0</v>
      </c>
      <c r="R32" s="184">
        <f t="shared" ca="1" si="39"/>
        <v>0</v>
      </c>
      <c r="S32" s="184">
        <f t="shared" ca="1" si="39"/>
        <v>0</v>
      </c>
      <c r="T32" s="184">
        <f t="shared" ca="1" si="39"/>
        <v>0</v>
      </c>
      <c r="U32" s="184">
        <f t="shared" ca="1" si="39"/>
        <v>0</v>
      </c>
      <c r="V32" s="185">
        <f t="shared" ca="1" si="39"/>
        <v>0</v>
      </c>
      <c r="W32" s="184">
        <f t="shared" ca="1" si="39"/>
        <v>0</v>
      </c>
      <c r="X32" s="184">
        <f t="shared" ca="1" si="39"/>
        <v>0</v>
      </c>
      <c r="Y32" s="184">
        <f t="shared" ca="1" si="39"/>
        <v>-49.871115860231725</v>
      </c>
      <c r="Z32" s="184">
        <f t="shared" ca="1" si="39"/>
        <v>0</v>
      </c>
      <c r="AA32" s="184">
        <f t="shared" ca="1" si="39"/>
        <v>0</v>
      </c>
      <c r="AB32" s="184">
        <f t="shared" ca="1" si="39"/>
        <v>0</v>
      </c>
      <c r="AC32" s="184">
        <f t="shared" ca="1" si="39"/>
        <v>0</v>
      </c>
      <c r="AD32" s="184">
        <f t="shared" ca="1" si="39"/>
        <v>0</v>
      </c>
      <c r="AE32" s="184">
        <f t="shared" ca="1" si="39"/>
        <v>0</v>
      </c>
      <c r="AF32" s="184">
        <f t="shared" ca="1" si="39"/>
        <v>0</v>
      </c>
      <c r="AG32" s="184">
        <f t="shared" ca="1" si="39"/>
        <v>0</v>
      </c>
      <c r="AH32" s="185">
        <f t="shared" ca="1" si="39"/>
        <v>0</v>
      </c>
      <c r="AI32" s="184">
        <f t="shared" ca="1" si="39"/>
        <v>0</v>
      </c>
      <c r="AJ32" s="184">
        <f t="shared" ca="1" si="39"/>
        <v>0</v>
      </c>
      <c r="AK32" s="184">
        <f t="shared" ca="1" si="39"/>
        <v>0</v>
      </c>
      <c r="AL32" s="184">
        <f t="shared" ca="1" si="39"/>
        <v>0</v>
      </c>
      <c r="AM32" s="184">
        <f t="shared" ca="1" si="39"/>
        <v>0</v>
      </c>
      <c r="AN32" s="184">
        <f t="shared" ca="1" si="39"/>
        <v>0</v>
      </c>
      <c r="AO32" s="184">
        <f t="shared" ca="1" si="39"/>
        <v>0</v>
      </c>
      <c r="AP32" s="184">
        <f t="shared" ca="1" si="39"/>
        <v>0</v>
      </c>
      <c r="AQ32" s="184">
        <f t="shared" ca="1" si="39"/>
        <v>0</v>
      </c>
      <c r="AR32" s="184">
        <f t="shared" ca="1" si="39"/>
        <v>0</v>
      </c>
      <c r="AS32" s="184">
        <f t="shared" ca="1" si="39"/>
        <v>0</v>
      </c>
      <c r="AT32" s="185">
        <f t="shared" ca="1" si="39"/>
        <v>0</v>
      </c>
      <c r="AU32" s="184">
        <f t="shared" ca="1" si="39"/>
        <v>0</v>
      </c>
      <c r="AV32" s="184">
        <f t="shared" ca="1" si="39"/>
        <v>0</v>
      </c>
      <c r="AW32" s="184">
        <f t="shared" ca="1" si="39"/>
        <v>0</v>
      </c>
      <c r="AX32" s="184">
        <f t="shared" ca="1" si="39"/>
        <v>0</v>
      </c>
      <c r="AY32" s="184">
        <f t="shared" ca="1" si="39"/>
        <v>0</v>
      </c>
      <c r="AZ32" s="184">
        <f t="shared" ca="1" si="39"/>
        <v>0</v>
      </c>
      <c r="BA32" s="184">
        <f t="shared" ca="1" si="39"/>
        <v>0</v>
      </c>
      <c r="BB32" s="184">
        <f t="shared" ca="1" si="39"/>
        <v>0</v>
      </c>
      <c r="BC32" s="184">
        <f t="shared" ca="1" si="39"/>
        <v>0</v>
      </c>
      <c r="BD32" s="184">
        <f t="shared" ca="1" si="39"/>
        <v>0</v>
      </c>
      <c r="BE32" s="184">
        <f t="shared" ca="1" si="39"/>
        <v>0</v>
      </c>
      <c r="BF32" s="185">
        <f t="shared" ca="1" si="39"/>
        <v>0</v>
      </c>
      <c r="BG32" s="184">
        <f t="shared" ca="1" si="39"/>
        <v>0</v>
      </c>
      <c r="BH32" s="184">
        <f t="shared" ca="1" si="39"/>
        <v>0</v>
      </c>
      <c r="BI32" s="184">
        <f t="shared" ca="1" si="39"/>
        <v>0</v>
      </c>
      <c r="BJ32" s="184">
        <f t="shared" ca="1" si="39"/>
        <v>0</v>
      </c>
      <c r="BK32" s="184">
        <f t="shared" ca="1" si="39"/>
        <v>0</v>
      </c>
      <c r="BL32" s="184">
        <f t="shared" ca="1" si="39"/>
        <v>0</v>
      </c>
      <c r="BM32" s="184">
        <f t="shared" ca="1" si="39"/>
        <v>0</v>
      </c>
      <c r="BN32" s="184">
        <f t="shared" ca="1" si="39"/>
        <v>0</v>
      </c>
      <c r="BO32" s="184">
        <f t="shared" ca="1" si="39"/>
        <v>0</v>
      </c>
      <c r="BP32" s="184">
        <f t="shared" ca="1" si="39"/>
        <v>0</v>
      </c>
      <c r="BQ32" s="184">
        <f t="shared" ca="1" si="39"/>
        <v>0</v>
      </c>
      <c r="BR32" s="185">
        <f t="shared" ca="1" si="39"/>
        <v>0</v>
      </c>
      <c r="BT32" s="10"/>
      <c r="BU32" s="10"/>
    </row>
    <row r="33" spans="1:73" s="9" customFormat="1" x14ac:dyDescent="0.25">
      <c r="A33" s="251"/>
      <c r="B33" s="251"/>
      <c r="C33" s="379" t="s">
        <v>80</v>
      </c>
      <c r="E33" s="379">
        <f t="shared" ca="1" si="31"/>
        <v>643.06374842975492</v>
      </c>
      <c r="F33" s="379">
        <f t="shared" ca="1" si="32"/>
        <v>-372.74214390275796</v>
      </c>
      <c r="G33" s="379">
        <f t="shared" ca="1" si="33"/>
        <v>-208.5625316242444</v>
      </c>
      <c r="H33" s="379">
        <f t="shared" ca="1" si="34"/>
        <v>0</v>
      </c>
      <c r="I33" s="379">
        <f t="shared" ca="1" si="35"/>
        <v>0</v>
      </c>
      <c r="J33" s="102"/>
      <c r="K33" s="380">
        <f ca="1">K28+K32</f>
        <v>672.32951929058004</v>
      </c>
      <c r="L33" s="380">
        <f t="shared" ref="L33" ca="1" si="40">L28+L32</f>
        <v>24.758443879851825</v>
      </c>
      <c r="M33" s="380">
        <f t="shared" ref="M33:BR33" ca="1" si="41">M28+M32</f>
        <v>-13.440772945918411</v>
      </c>
      <c r="N33" s="380">
        <f t="shared" ca="1" si="41"/>
        <v>-20.975510316314626</v>
      </c>
      <c r="O33" s="380">
        <f t="shared" ca="1" si="41"/>
        <v>-21.457693771995764</v>
      </c>
      <c r="P33" s="380">
        <f t="shared" ca="1" si="41"/>
        <v>-21.94463020044433</v>
      </c>
      <c r="Q33" s="380">
        <f t="shared" ca="1" si="41"/>
        <v>-22.487240184618599</v>
      </c>
      <c r="R33" s="380">
        <f t="shared" ca="1" si="41"/>
        <v>-22.984020975195961</v>
      </c>
      <c r="S33" s="380">
        <f t="shared" ca="1" si="41"/>
        <v>152.51432790570021</v>
      </c>
      <c r="T33" s="380">
        <f t="shared" ca="1" si="41"/>
        <v>-27.222232917865085</v>
      </c>
      <c r="U33" s="380">
        <f t="shared" ca="1" si="41"/>
        <v>-27.747874364125209</v>
      </c>
      <c r="V33" s="379">
        <f t="shared" ca="1" si="41"/>
        <v>-28.278566969899202</v>
      </c>
      <c r="W33" s="380">
        <f t="shared" ca="1" si="41"/>
        <v>-28.167092336150063</v>
      </c>
      <c r="X33" s="380">
        <f t="shared" ca="1" si="41"/>
        <v>-28.705177391477662</v>
      </c>
      <c r="Y33" s="380">
        <f t="shared" ca="1" si="41"/>
        <v>-29.195923707306122</v>
      </c>
      <c r="Z33" s="380">
        <f t="shared" ca="1" si="41"/>
        <v>-29.591581845155872</v>
      </c>
      <c r="AA33" s="380">
        <f t="shared" ca="1" si="41"/>
        <v>-30.144376983276004</v>
      </c>
      <c r="AB33" s="380">
        <f t="shared" ca="1" si="41"/>
        <v>-30.702454515085151</v>
      </c>
      <c r="AC33" s="380">
        <f t="shared" ca="1" si="41"/>
        <v>-31.265856728495578</v>
      </c>
      <c r="AD33" s="380">
        <f t="shared" ca="1" si="41"/>
        <v>-31.834626223771579</v>
      </c>
      <c r="AE33" s="380">
        <f t="shared" ca="1" si="41"/>
        <v>-32.408805915736934</v>
      </c>
      <c r="AF33" s="380">
        <f t="shared" ca="1" si="41"/>
        <v>-32.988439035994986</v>
      </c>
      <c r="AG33" s="380">
        <f t="shared" ca="1" si="41"/>
        <v>-33.573569135166679</v>
      </c>
      <c r="AH33" s="379">
        <f t="shared" ca="1" si="41"/>
        <v>-34.16424008514133</v>
      </c>
      <c r="AI33" s="380">
        <f t="shared" ca="1" si="41"/>
        <v>10.151402175376234</v>
      </c>
      <c r="AJ33" s="380">
        <f t="shared" ca="1" si="41"/>
        <v>-35.253993833428126</v>
      </c>
      <c r="AK33" s="380">
        <f t="shared" ca="1" si="41"/>
        <v>-31.861079617267194</v>
      </c>
      <c r="AL33" s="380">
        <f t="shared" ca="1" si="41"/>
        <v>-32.456382923129297</v>
      </c>
      <c r="AM33" s="380">
        <f t="shared" ca="1" si="41"/>
        <v>-33.057372691997045</v>
      </c>
      <c r="AN33" s="380">
        <f t="shared" ca="1" si="41"/>
        <v>-33.664094427461748</v>
      </c>
      <c r="AO33" s="380">
        <f t="shared" ca="1" si="41"/>
        <v>-34.276593969081375</v>
      </c>
      <c r="AP33" s="380">
        <f t="shared" ca="1" si="41"/>
        <v>-18.144416337255848</v>
      </c>
      <c r="AQ33" s="380">
        <f t="shared" ca="1" si="41"/>
        <v>0</v>
      </c>
      <c r="AR33" s="380">
        <f t="shared" ca="1" si="41"/>
        <v>0</v>
      </c>
      <c r="AS33" s="380">
        <f t="shared" ca="1" si="41"/>
        <v>0</v>
      </c>
      <c r="AT33" s="379">
        <f t="shared" ca="1" si="41"/>
        <v>0</v>
      </c>
      <c r="AU33" s="380">
        <f t="shared" ca="1" si="41"/>
        <v>0</v>
      </c>
      <c r="AV33" s="380">
        <f t="shared" ca="1" si="41"/>
        <v>0</v>
      </c>
      <c r="AW33" s="380">
        <f t="shared" ca="1" si="41"/>
        <v>0</v>
      </c>
      <c r="AX33" s="380">
        <f t="shared" ca="1" si="41"/>
        <v>0</v>
      </c>
      <c r="AY33" s="380">
        <f t="shared" ca="1" si="41"/>
        <v>0</v>
      </c>
      <c r="AZ33" s="380">
        <f t="shared" ca="1" si="41"/>
        <v>0</v>
      </c>
      <c r="BA33" s="380">
        <f t="shared" ca="1" si="41"/>
        <v>0</v>
      </c>
      <c r="BB33" s="380">
        <f t="shared" ca="1" si="41"/>
        <v>0</v>
      </c>
      <c r="BC33" s="380">
        <f t="shared" ca="1" si="41"/>
        <v>0</v>
      </c>
      <c r="BD33" s="380">
        <f t="shared" ca="1" si="41"/>
        <v>0</v>
      </c>
      <c r="BE33" s="380">
        <f t="shared" ca="1" si="41"/>
        <v>0</v>
      </c>
      <c r="BF33" s="379">
        <f t="shared" ca="1" si="41"/>
        <v>0</v>
      </c>
      <c r="BG33" s="380">
        <f t="shared" ca="1" si="41"/>
        <v>0</v>
      </c>
      <c r="BH33" s="380">
        <f t="shared" ca="1" si="41"/>
        <v>0</v>
      </c>
      <c r="BI33" s="380">
        <f t="shared" ca="1" si="41"/>
        <v>0</v>
      </c>
      <c r="BJ33" s="380">
        <f t="shared" ca="1" si="41"/>
        <v>0</v>
      </c>
      <c r="BK33" s="380">
        <f t="shared" ca="1" si="41"/>
        <v>0</v>
      </c>
      <c r="BL33" s="380">
        <f t="shared" ca="1" si="41"/>
        <v>0</v>
      </c>
      <c r="BM33" s="380">
        <f t="shared" ca="1" si="41"/>
        <v>0</v>
      </c>
      <c r="BN33" s="380">
        <f t="shared" ca="1" si="41"/>
        <v>0</v>
      </c>
      <c r="BO33" s="380">
        <f t="shared" ca="1" si="41"/>
        <v>0</v>
      </c>
      <c r="BP33" s="380">
        <f t="shared" ca="1" si="41"/>
        <v>0</v>
      </c>
      <c r="BQ33" s="380">
        <f t="shared" ca="1" si="41"/>
        <v>0</v>
      </c>
      <c r="BR33" s="379">
        <f t="shared" ca="1" si="41"/>
        <v>0</v>
      </c>
      <c r="BT33" s="104"/>
      <c r="BU33" s="104"/>
    </row>
    <row r="34" spans="1:73" s="104" customFormat="1" x14ac:dyDescent="0.25">
      <c r="A34" s="251"/>
      <c r="B34" s="248"/>
      <c r="C34" s="9" t="s">
        <v>195</v>
      </c>
      <c r="D34" s="102"/>
      <c r="E34" s="9">
        <f t="shared" ref="E34" ca="1" si="42">SUM(K34:V34)</f>
        <v>199.99999999999997</v>
      </c>
      <c r="F34" s="9">
        <f t="shared" ref="F34" ca="1" si="43">SUM(W34:AH34)</f>
        <v>0</v>
      </c>
      <c r="G34" s="9">
        <f t="shared" ref="G34" ca="1" si="44">SUM(AI34:AT34)</f>
        <v>170.39495795669049</v>
      </c>
      <c r="H34" s="9">
        <f t="shared" ref="H34" ca="1" si="45">SUM(AU34:BF34)</f>
        <v>536.16779335558272</v>
      </c>
      <c r="I34" s="9">
        <f t="shared" ref="I34" ca="1" si="46">SUM(BG34:BR34)</f>
        <v>1171.5225045450361</v>
      </c>
      <c r="J34" s="102"/>
      <c r="K34" s="9">
        <f ca="1">IF(ABS(SUM(K33,K23,K13))&lt;0.001,0,SUM(K33,K23,K13))</f>
        <v>199.99999999999997</v>
      </c>
      <c r="L34" s="9">
        <f t="shared" ref="L34:BR34" ca="1" si="47">IF(ABS(SUM(L33,L23,L13))&lt;0.001,0,SUM(L33,L23,L13))</f>
        <v>0</v>
      </c>
      <c r="M34" s="9">
        <f t="shared" ca="1" si="47"/>
        <v>0</v>
      </c>
      <c r="N34" s="9">
        <f t="shared" ca="1" si="47"/>
        <v>0</v>
      </c>
      <c r="O34" s="9">
        <f t="shared" ca="1" si="47"/>
        <v>0</v>
      </c>
      <c r="P34" s="9">
        <f t="shared" ca="1" si="47"/>
        <v>0</v>
      </c>
      <c r="Q34" s="9">
        <f t="shared" ca="1" si="47"/>
        <v>0</v>
      </c>
      <c r="R34" s="9">
        <f t="shared" ca="1" si="47"/>
        <v>0</v>
      </c>
      <c r="S34" s="9">
        <f t="shared" ca="1" si="47"/>
        <v>0</v>
      </c>
      <c r="T34" s="9">
        <f t="shared" ca="1" si="47"/>
        <v>0</v>
      </c>
      <c r="U34" s="9">
        <f t="shared" ca="1" si="47"/>
        <v>0</v>
      </c>
      <c r="V34" s="9">
        <f t="shared" ca="1" si="47"/>
        <v>0</v>
      </c>
      <c r="W34" s="9">
        <f t="shared" ca="1" si="47"/>
        <v>0</v>
      </c>
      <c r="X34" s="9">
        <f t="shared" ca="1" si="47"/>
        <v>0</v>
      </c>
      <c r="Y34" s="9">
        <f t="shared" ca="1" si="47"/>
        <v>0</v>
      </c>
      <c r="Z34" s="9">
        <f t="shared" ca="1" si="47"/>
        <v>0</v>
      </c>
      <c r="AA34" s="9">
        <f t="shared" ca="1" si="47"/>
        <v>0</v>
      </c>
      <c r="AB34" s="9">
        <f t="shared" ca="1" si="47"/>
        <v>0</v>
      </c>
      <c r="AC34" s="9">
        <f t="shared" ca="1" si="47"/>
        <v>0</v>
      </c>
      <c r="AD34" s="9">
        <f t="shared" ca="1" si="47"/>
        <v>0</v>
      </c>
      <c r="AE34" s="9">
        <f t="shared" ca="1" si="47"/>
        <v>0</v>
      </c>
      <c r="AF34" s="9">
        <f t="shared" ca="1" si="47"/>
        <v>0</v>
      </c>
      <c r="AG34" s="9">
        <f t="shared" ca="1" si="47"/>
        <v>0</v>
      </c>
      <c r="AH34" s="9">
        <f t="shared" ca="1" si="47"/>
        <v>0</v>
      </c>
      <c r="AI34" s="9">
        <f t="shared" ca="1" si="47"/>
        <v>0</v>
      </c>
      <c r="AJ34" s="9">
        <f t="shared" ca="1" si="47"/>
        <v>0</v>
      </c>
      <c r="AK34" s="9">
        <f t="shared" ca="1" si="47"/>
        <v>0</v>
      </c>
      <c r="AL34" s="9">
        <f t="shared" ca="1" si="47"/>
        <v>0</v>
      </c>
      <c r="AM34" s="9">
        <f t="shared" ca="1" si="47"/>
        <v>0</v>
      </c>
      <c r="AN34" s="9">
        <f t="shared" ca="1" si="47"/>
        <v>0</v>
      </c>
      <c r="AO34" s="9">
        <f t="shared" ca="1" si="47"/>
        <v>0</v>
      </c>
      <c r="AP34" s="9">
        <f t="shared" ca="1" si="47"/>
        <v>28.750501157496515</v>
      </c>
      <c r="AQ34" s="9">
        <f t="shared" ca="1" si="47"/>
        <v>34.695828080534099</v>
      </c>
      <c r="AR34" s="9">
        <f t="shared" ca="1" si="47"/>
        <v>35.170543360396891</v>
      </c>
      <c r="AS34" s="9">
        <f t="shared" ca="1" si="47"/>
        <v>35.648466474655372</v>
      </c>
      <c r="AT34" s="9">
        <f t="shared" ca="1" si="47"/>
        <v>36.129618883607606</v>
      </c>
      <c r="AU34" s="9">
        <f t="shared" ca="1" si="47"/>
        <v>35.937113250637267</v>
      </c>
      <c r="AV34" s="9">
        <f t="shared" ca="1" si="47"/>
        <v>36.424789200375471</v>
      </c>
      <c r="AW34" s="9">
        <f t="shared" ca="1" si="47"/>
        <v>36.91575968380964</v>
      </c>
      <c r="AX34" s="9">
        <f t="shared" ca="1" si="47"/>
        <v>109.41004673645752</v>
      </c>
      <c r="AY34" s="9">
        <f t="shared" ca="1" si="47"/>
        <v>37.907672540018744</v>
      </c>
      <c r="AZ34" s="9">
        <f t="shared" ca="1" si="47"/>
        <v>38.40865942333707</v>
      </c>
      <c r="BA34" s="9">
        <f t="shared" ca="1" si="47"/>
        <v>38.913029863371577</v>
      </c>
      <c r="BB34" s="9">
        <f t="shared" ca="1" si="47"/>
        <v>39.420806486169802</v>
      </c>
      <c r="BC34" s="9">
        <f t="shared" ca="1" si="47"/>
        <v>39.932012067852469</v>
      </c>
      <c r="BD34" s="9">
        <f t="shared" ca="1" si="47"/>
        <v>40.446669535600961</v>
      </c>
      <c r="BE34" s="9">
        <f t="shared" ca="1" si="47"/>
        <v>40.964801968651969</v>
      </c>
      <c r="BF34" s="9">
        <f t="shared" ca="1" si="47"/>
        <v>41.486432599300294</v>
      </c>
      <c r="BG34" s="9">
        <f t="shared" ca="1" si="47"/>
        <v>41.319283730061272</v>
      </c>
      <c r="BH34" s="9">
        <f t="shared" ca="1" si="47"/>
        <v>41.84798107006457</v>
      </c>
      <c r="BI34" s="9">
        <f t="shared" ca="1" si="47"/>
        <v>42.380247233008213</v>
      </c>
      <c r="BJ34" s="9">
        <f t="shared" ca="1" si="47"/>
        <v>42.91610607356462</v>
      </c>
      <c r="BK34" s="9">
        <f t="shared" ca="1" si="47"/>
        <v>43.455581604570689</v>
      </c>
      <c r="BL34" s="9">
        <f t="shared" ca="1" si="47"/>
        <v>683.99869799807038</v>
      </c>
      <c r="BM34" s="9">
        <f t="shared" ca="1" si="47"/>
        <v>44.545479586361495</v>
      </c>
      <c r="BN34" s="9">
        <f t="shared" ca="1" si="47"/>
        <v>45.09595086305319</v>
      </c>
      <c r="BO34" s="9">
        <f t="shared" ca="1" si="47"/>
        <v>45.650136484126158</v>
      </c>
      <c r="BP34" s="9">
        <f t="shared" ca="1" si="47"/>
        <v>46.208061269002727</v>
      </c>
      <c r="BQ34" s="9">
        <f t="shared" ca="1" si="47"/>
        <v>46.769750201623211</v>
      </c>
      <c r="BR34" s="9">
        <f t="shared" ca="1" si="47"/>
        <v>47.335228431529572</v>
      </c>
      <c r="BS34" s="9"/>
    </row>
    <row r="35" spans="1:73" s="8" customFormat="1" ht="6" customHeight="1" x14ac:dyDescent="0.25">
      <c r="A35" s="248"/>
      <c r="B35" s="246"/>
      <c r="C35" s="60"/>
    </row>
    <row r="36" spans="1:73" s="8" customFormat="1" x14ac:dyDescent="0.25">
      <c r="A36" s="248"/>
      <c r="B36" s="255"/>
      <c r="C36" s="203" t="s">
        <v>136</v>
      </c>
      <c r="E36" s="189">
        <f>K36</f>
        <v>0</v>
      </c>
      <c r="F36" s="189">
        <f ca="1">Balance!E5</f>
        <v>200</v>
      </c>
      <c r="G36" s="189">
        <f ca="1">Balance!F5</f>
        <v>200</v>
      </c>
      <c r="H36" s="189">
        <f ca="1">Balance!G5</f>
        <v>370.3949579566904</v>
      </c>
      <c r="I36" s="189">
        <f ca="1">Balance!H5</f>
        <v>906.56275131227312</v>
      </c>
      <c r="J36" s="7"/>
      <c r="K36" s="10"/>
      <c r="L36" s="105">
        <f ca="1">Balance!K5</f>
        <v>200.00000000000006</v>
      </c>
      <c r="M36" s="105">
        <f ca="1">Balance!L5</f>
        <v>200</v>
      </c>
      <c r="N36" s="105">
        <f ca="1">Balance!M5</f>
        <v>200</v>
      </c>
      <c r="O36" s="105">
        <f ca="1">Balance!N5</f>
        <v>200</v>
      </c>
      <c r="P36" s="105">
        <f ca="1">Balance!O5</f>
        <v>200</v>
      </c>
      <c r="Q36" s="105">
        <f ca="1">Balance!P5</f>
        <v>200</v>
      </c>
      <c r="R36" s="105">
        <f ca="1">Balance!Q5</f>
        <v>200</v>
      </c>
      <c r="S36" s="105">
        <f ca="1">Balance!R5</f>
        <v>200</v>
      </c>
      <c r="T36" s="105">
        <f ca="1">Balance!S5</f>
        <v>200</v>
      </c>
      <c r="U36" s="105">
        <f ca="1">Balance!T5</f>
        <v>200</v>
      </c>
      <c r="V36" s="189">
        <f ca="1">Balance!U5</f>
        <v>200</v>
      </c>
      <c r="W36" s="10">
        <f ca="1">Balance!V5</f>
        <v>200</v>
      </c>
      <c r="X36" s="105">
        <f ca="1">Balance!W5</f>
        <v>200</v>
      </c>
      <c r="Y36" s="105">
        <f ca="1">Balance!X5</f>
        <v>200</v>
      </c>
      <c r="Z36" s="105">
        <f ca="1">Balance!Y5</f>
        <v>200</v>
      </c>
      <c r="AA36" s="105">
        <f ca="1">Balance!Z5</f>
        <v>200</v>
      </c>
      <c r="AB36" s="105">
        <f ca="1">Balance!AA5</f>
        <v>200</v>
      </c>
      <c r="AC36" s="105">
        <f ca="1">Balance!AB5</f>
        <v>200</v>
      </c>
      <c r="AD36" s="105">
        <f ca="1">Balance!AC5</f>
        <v>200</v>
      </c>
      <c r="AE36" s="105">
        <f ca="1">Balance!AD5</f>
        <v>200</v>
      </c>
      <c r="AF36" s="105">
        <f ca="1">Balance!AE5</f>
        <v>200</v>
      </c>
      <c r="AG36" s="105">
        <f ca="1">Balance!AF5</f>
        <v>200</v>
      </c>
      <c r="AH36" s="189">
        <f ca="1">Balance!AG5</f>
        <v>200</v>
      </c>
      <c r="AI36" s="10">
        <f ca="1">Balance!AH5</f>
        <v>200</v>
      </c>
      <c r="AJ36" s="105">
        <f ca="1">Balance!AI5</f>
        <v>200</v>
      </c>
      <c r="AK36" s="105">
        <f ca="1">Balance!AJ5</f>
        <v>200</v>
      </c>
      <c r="AL36" s="105">
        <f ca="1">Balance!AK5</f>
        <v>200</v>
      </c>
      <c r="AM36" s="105">
        <f ca="1">Balance!AL5</f>
        <v>200</v>
      </c>
      <c r="AN36" s="105">
        <f ca="1">Balance!AM5</f>
        <v>200</v>
      </c>
      <c r="AO36" s="105">
        <f ca="1">Balance!AN5</f>
        <v>200</v>
      </c>
      <c r="AP36" s="105">
        <f ca="1">Balance!AO5</f>
        <v>200</v>
      </c>
      <c r="AQ36" s="105">
        <f ca="1">Balance!AP5</f>
        <v>228.75050115749644</v>
      </c>
      <c r="AR36" s="105">
        <f ca="1">Balance!AQ5</f>
        <v>263.4463292380305</v>
      </c>
      <c r="AS36" s="105">
        <f ca="1">Balance!AR5</f>
        <v>298.61687259842745</v>
      </c>
      <c r="AT36" s="189">
        <f ca="1">Balance!AS5</f>
        <v>334.26533907308283</v>
      </c>
      <c r="AU36" s="10">
        <f ca="1">Balance!AT5</f>
        <v>370.3949579566904</v>
      </c>
      <c r="AV36" s="105">
        <f ca="1">Balance!AU5</f>
        <v>406.3320712073276</v>
      </c>
      <c r="AW36" s="105">
        <f ca="1">Balance!AV5</f>
        <v>442.75686040770307</v>
      </c>
      <c r="AX36" s="105">
        <f ca="1">Balance!AW5</f>
        <v>479.67262009151267</v>
      </c>
      <c r="AY36" s="105">
        <f ca="1">Balance!AX5</f>
        <v>589.08266682797012</v>
      </c>
      <c r="AZ36" s="105">
        <f ca="1">Balance!AY5</f>
        <v>626.99033936798878</v>
      </c>
      <c r="BA36" s="105">
        <f ca="1">Balance!AZ5</f>
        <v>665.39899879132599</v>
      </c>
      <c r="BB36" s="105">
        <f ca="1">Balance!BA5</f>
        <v>704.31202865469754</v>
      </c>
      <c r="BC36" s="105">
        <f ca="1">Balance!BB5</f>
        <v>743.73283514086734</v>
      </c>
      <c r="BD36" s="105">
        <f ca="1">Balance!BC5</f>
        <v>783.66484720871983</v>
      </c>
      <c r="BE36" s="105">
        <f ca="1">Balance!BD5</f>
        <v>824.11151674432085</v>
      </c>
      <c r="BF36" s="189">
        <f ca="1">Balance!BE5</f>
        <v>865.07631871297281</v>
      </c>
      <c r="BG36" s="10">
        <f ca="1">Balance!BF5</f>
        <v>906.56275131227312</v>
      </c>
      <c r="BH36" s="105">
        <f ca="1">Balance!BG5</f>
        <v>947.88203504233434</v>
      </c>
      <c r="BI36" s="105">
        <f ca="1">Balance!BH5</f>
        <v>989.73001611239897</v>
      </c>
      <c r="BJ36" s="105">
        <f ca="1">Balance!BI5</f>
        <v>1032.1102633454072</v>
      </c>
      <c r="BK36" s="105">
        <f ca="1">Balance!BJ5</f>
        <v>1075.0263694189719</v>
      </c>
      <c r="BL36" s="105">
        <f ca="1">Balance!BK5</f>
        <v>1118.4819510235425</v>
      </c>
      <c r="BM36" s="105">
        <f ca="1">Balance!BL5</f>
        <v>1802.4806490216129</v>
      </c>
      <c r="BN36" s="105">
        <f ca="1">Balance!BM5</f>
        <v>1847.0261286079744</v>
      </c>
      <c r="BO36" s="105">
        <f ca="1">Balance!BN5</f>
        <v>1892.1220794710275</v>
      </c>
      <c r="BP36" s="105">
        <f ca="1">Balance!BO5</f>
        <v>1937.7722159551536</v>
      </c>
      <c r="BQ36" s="105">
        <f ca="1">Balance!BP5</f>
        <v>1983.9802772241562</v>
      </c>
      <c r="BR36" s="189">
        <f ca="1">Balance!BQ5</f>
        <v>2030.7500274257795</v>
      </c>
    </row>
    <row r="37" spans="1:73" s="8" customFormat="1" x14ac:dyDescent="0.25">
      <c r="A37" s="248"/>
      <c r="B37" s="255"/>
      <c r="C37" s="212" t="s">
        <v>137</v>
      </c>
      <c r="E37" s="191">
        <f ca="1">Balance!E5</f>
        <v>200</v>
      </c>
      <c r="F37" s="191">
        <f ca="1">Balance!F5</f>
        <v>200</v>
      </c>
      <c r="G37" s="191">
        <f ca="1">Balance!G5</f>
        <v>370.3949579566904</v>
      </c>
      <c r="H37" s="191">
        <f ca="1">Balance!H5</f>
        <v>906.56275131227312</v>
      </c>
      <c r="I37" s="191">
        <f ca="1">Balance!I5</f>
        <v>2078.0852558573092</v>
      </c>
      <c r="J37" s="7"/>
      <c r="K37" s="182">
        <f ca="1">Balance!K5</f>
        <v>200.00000000000006</v>
      </c>
      <c r="L37" s="182">
        <f ca="1">Balance!L5</f>
        <v>200</v>
      </c>
      <c r="M37" s="182">
        <f ca="1">Balance!M5</f>
        <v>200</v>
      </c>
      <c r="N37" s="182">
        <f ca="1">Balance!N5</f>
        <v>200</v>
      </c>
      <c r="O37" s="182">
        <f ca="1">Balance!O5</f>
        <v>200</v>
      </c>
      <c r="P37" s="182">
        <f ca="1">Balance!P5</f>
        <v>200</v>
      </c>
      <c r="Q37" s="182">
        <f ca="1">Balance!Q5</f>
        <v>200</v>
      </c>
      <c r="R37" s="182">
        <f ca="1">Balance!R5</f>
        <v>200</v>
      </c>
      <c r="S37" s="182">
        <f ca="1">Balance!S5</f>
        <v>200</v>
      </c>
      <c r="T37" s="182">
        <f ca="1">Balance!T5</f>
        <v>200</v>
      </c>
      <c r="U37" s="182">
        <f ca="1">Balance!U5</f>
        <v>200</v>
      </c>
      <c r="V37" s="191">
        <f ca="1">Balance!V5</f>
        <v>200</v>
      </c>
      <c r="W37" s="182">
        <f ca="1">Balance!W5</f>
        <v>200</v>
      </c>
      <c r="X37" s="182">
        <f ca="1">Balance!X5</f>
        <v>200</v>
      </c>
      <c r="Y37" s="182">
        <f ca="1">Balance!Y5</f>
        <v>200</v>
      </c>
      <c r="Z37" s="182">
        <f ca="1">Balance!Z5</f>
        <v>200</v>
      </c>
      <c r="AA37" s="182">
        <f ca="1">Balance!AA5</f>
        <v>200</v>
      </c>
      <c r="AB37" s="182">
        <f ca="1">Balance!AB5</f>
        <v>200</v>
      </c>
      <c r="AC37" s="182">
        <f ca="1">Balance!AC5</f>
        <v>200</v>
      </c>
      <c r="AD37" s="182">
        <f ca="1">Balance!AD5</f>
        <v>200</v>
      </c>
      <c r="AE37" s="182">
        <f ca="1">Balance!AE5</f>
        <v>200</v>
      </c>
      <c r="AF37" s="182">
        <f ca="1">Balance!AF5</f>
        <v>200</v>
      </c>
      <c r="AG37" s="182">
        <f ca="1">Balance!AG5</f>
        <v>200</v>
      </c>
      <c r="AH37" s="191">
        <f ca="1">Balance!AH5</f>
        <v>200</v>
      </c>
      <c r="AI37" s="182">
        <f ca="1">Balance!AI5</f>
        <v>200</v>
      </c>
      <c r="AJ37" s="182">
        <f ca="1">Balance!AJ5</f>
        <v>200</v>
      </c>
      <c r="AK37" s="182">
        <f ca="1">Balance!AK5</f>
        <v>200</v>
      </c>
      <c r="AL37" s="182">
        <f ca="1">Balance!AL5</f>
        <v>200</v>
      </c>
      <c r="AM37" s="182">
        <f ca="1">Balance!AM5</f>
        <v>200</v>
      </c>
      <c r="AN37" s="182">
        <f ca="1">Balance!AN5</f>
        <v>200</v>
      </c>
      <c r="AO37" s="182">
        <f ca="1">Balance!AO5</f>
        <v>200</v>
      </c>
      <c r="AP37" s="182">
        <f ca="1">Balance!AP5</f>
        <v>228.75050115749644</v>
      </c>
      <c r="AQ37" s="182">
        <f ca="1">Balance!AQ5</f>
        <v>263.4463292380305</v>
      </c>
      <c r="AR37" s="182">
        <f ca="1">Balance!AR5</f>
        <v>298.61687259842745</v>
      </c>
      <c r="AS37" s="182">
        <f ca="1">Balance!AS5</f>
        <v>334.26533907308283</v>
      </c>
      <c r="AT37" s="191">
        <f ca="1">Balance!AT5</f>
        <v>370.3949579566904</v>
      </c>
      <c r="AU37" s="182">
        <f ca="1">Balance!AU5</f>
        <v>406.3320712073276</v>
      </c>
      <c r="AV37" s="182">
        <f ca="1">Balance!AV5</f>
        <v>442.75686040770307</v>
      </c>
      <c r="AW37" s="182">
        <f ca="1">Balance!AW5</f>
        <v>479.67262009151267</v>
      </c>
      <c r="AX37" s="182">
        <f ca="1">Balance!AX5</f>
        <v>589.08266682797012</v>
      </c>
      <c r="AY37" s="182">
        <f ca="1">Balance!AY5</f>
        <v>626.99033936798878</v>
      </c>
      <c r="AZ37" s="182">
        <f ca="1">Balance!AZ5</f>
        <v>665.39899879132599</v>
      </c>
      <c r="BA37" s="182">
        <f ca="1">Balance!BA5</f>
        <v>704.31202865469754</v>
      </c>
      <c r="BB37" s="182">
        <f ca="1">Balance!BB5</f>
        <v>743.73283514086734</v>
      </c>
      <c r="BC37" s="182">
        <f ca="1">Balance!BC5</f>
        <v>783.66484720871983</v>
      </c>
      <c r="BD37" s="182">
        <f ca="1">Balance!BD5</f>
        <v>824.11151674432085</v>
      </c>
      <c r="BE37" s="182">
        <f ca="1">Balance!BE5</f>
        <v>865.07631871297281</v>
      </c>
      <c r="BF37" s="191">
        <f ca="1">Balance!BF5</f>
        <v>906.56275131227312</v>
      </c>
      <c r="BG37" s="182">
        <f ca="1">Balance!BG5</f>
        <v>947.88203504233434</v>
      </c>
      <c r="BH37" s="182">
        <f ca="1">Balance!BH5</f>
        <v>989.73001611239897</v>
      </c>
      <c r="BI37" s="182">
        <f ca="1">Balance!BI5</f>
        <v>1032.1102633454072</v>
      </c>
      <c r="BJ37" s="182">
        <f ca="1">Balance!BJ5</f>
        <v>1075.0263694189719</v>
      </c>
      <c r="BK37" s="182">
        <f ca="1">Balance!BK5</f>
        <v>1118.4819510235425</v>
      </c>
      <c r="BL37" s="182">
        <f ca="1">Balance!BL5</f>
        <v>1802.4806490216129</v>
      </c>
      <c r="BM37" s="182">
        <f ca="1">Balance!BM5</f>
        <v>1847.0261286079744</v>
      </c>
      <c r="BN37" s="182">
        <f ca="1">Balance!BN5</f>
        <v>1892.1220794710275</v>
      </c>
      <c r="BO37" s="182">
        <f ca="1">Balance!BO5</f>
        <v>1937.7722159551536</v>
      </c>
      <c r="BP37" s="182">
        <f ca="1">Balance!BP5</f>
        <v>1983.9802772241562</v>
      </c>
      <c r="BQ37" s="182">
        <f ca="1">Balance!BQ5</f>
        <v>2030.7500274257795</v>
      </c>
      <c r="BR37" s="191">
        <f ca="1">Balance!BR5</f>
        <v>2078.0852558573092</v>
      </c>
    </row>
    <row r="38" spans="1:73" s="104" customFormat="1" x14ac:dyDescent="0.25">
      <c r="A38" s="252"/>
      <c r="B38" s="255"/>
      <c r="C38" s="9" t="s">
        <v>265</v>
      </c>
      <c r="D38" s="102"/>
      <c r="E38" s="9">
        <f ca="1">E37-E36</f>
        <v>200</v>
      </c>
      <c r="F38" s="9">
        <f ca="1">F37-F36</f>
        <v>0</v>
      </c>
      <c r="G38" s="9">
        <f ca="1">G37-G36</f>
        <v>170.3949579566904</v>
      </c>
      <c r="H38" s="9">
        <f ca="1">H37-H36</f>
        <v>536.16779335558272</v>
      </c>
      <c r="I38" s="9">
        <f ca="1">I37-I36</f>
        <v>1171.5225045450361</v>
      </c>
      <c r="J38" s="102"/>
      <c r="K38" s="9">
        <f ca="1">K37-K36</f>
        <v>200.00000000000006</v>
      </c>
      <c r="L38" s="9">
        <f t="shared" ref="L38:BR38" ca="1" si="48">L37-L36</f>
        <v>0</v>
      </c>
      <c r="M38" s="9">
        <f t="shared" ca="1" si="48"/>
        <v>0</v>
      </c>
      <c r="N38" s="9">
        <f t="shared" ca="1" si="48"/>
        <v>0</v>
      </c>
      <c r="O38" s="9">
        <f t="shared" ca="1" si="48"/>
        <v>0</v>
      </c>
      <c r="P38" s="9">
        <f ca="1">P37-P36</f>
        <v>0</v>
      </c>
      <c r="Q38" s="9">
        <f t="shared" ca="1" si="48"/>
        <v>0</v>
      </c>
      <c r="R38" s="9">
        <f t="shared" ca="1" si="48"/>
        <v>0</v>
      </c>
      <c r="S38" s="9">
        <f t="shared" ca="1" si="48"/>
        <v>0</v>
      </c>
      <c r="T38" s="9">
        <f t="shared" ca="1" si="48"/>
        <v>0</v>
      </c>
      <c r="U38" s="9">
        <f ca="1">U37-U36</f>
        <v>0</v>
      </c>
      <c r="V38" s="9">
        <f ca="1">V37-V36</f>
        <v>0</v>
      </c>
      <c r="W38" s="9">
        <f ca="1">W37-W36</f>
        <v>0</v>
      </c>
      <c r="X38" s="9">
        <f t="shared" ca="1" si="48"/>
        <v>0</v>
      </c>
      <c r="Y38" s="9">
        <f t="shared" ca="1" si="48"/>
        <v>0</v>
      </c>
      <c r="Z38" s="9">
        <f t="shared" ca="1" si="48"/>
        <v>0</v>
      </c>
      <c r="AA38" s="9">
        <f t="shared" ca="1" si="48"/>
        <v>0</v>
      </c>
      <c r="AB38" s="9">
        <f t="shared" ca="1" si="48"/>
        <v>0</v>
      </c>
      <c r="AC38" s="9">
        <f t="shared" ca="1" si="48"/>
        <v>0</v>
      </c>
      <c r="AD38" s="9">
        <f t="shared" ca="1" si="48"/>
        <v>0</v>
      </c>
      <c r="AE38" s="9">
        <f t="shared" ca="1" si="48"/>
        <v>0</v>
      </c>
      <c r="AF38" s="9">
        <f t="shared" ca="1" si="48"/>
        <v>0</v>
      </c>
      <c r="AG38" s="9">
        <f t="shared" ca="1" si="48"/>
        <v>0</v>
      </c>
      <c r="AH38" s="9">
        <f t="shared" ca="1" si="48"/>
        <v>0</v>
      </c>
      <c r="AI38" s="9">
        <f t="shared" ca="1" si="48"/>
        <v>0</v>
      </c>
      <c r="AJ38" s="9">
        <f t="shared" ca="1" si="48"/>
        <v>0</v>
      </c>
      <c r="AK38" s="9">
        <f t="shared" ca="1" si="48"/>
        <v>0</v>
      </c>
      <c r="AL38" s="9">
        <f t="shared" ca="1" si="48"/>
        <v>0</v>
      </c>
      <c r="AM38" s="9">
        <f t="shared" ca="1" si="48"/>
        <v>0</v>
      </c>
      <c r="AN38" s="9">
        <f t="shared" ca="1" si="48"/>
        <v>0</v>
      </c>
      <c r="AO38" s="9">
        <f t="shared" ca="1" si="48"/>
        <v>0</v>
      </c>
      <c r="AP38" s="9">
        <f t="shared" ca="1" si="48"/>
        <v>28.750501157496444</v>
      </c>
      <c r="AQ38" s="9">
        <f t="shared" ca="1" si="48"/>
        <v>34.695828080534056</v>
      </c>
      <c r="AR38" s="9">
        <f t="shared" ca="1" si="48"/>
        <v>35.170543360396948</v>
      </c>
      <c r="AS38" s="9">
        <f t="shared" ca="1" si="48"/>
        <v>35.648466474655379</v>
      </c>
      <c r="AT38" s="9">
        <f ca="1">AT37-AT36</f>
        <v>36.129618883607577</v>
      </c>
      <c r="AU38" s="9">
        <f t="shared" ca="1" si="48"/>
        <v>35.937113250637196</v>
      </c>
      <c r="AV38" s="9">
        <f t="shared" ca="1" si="48"/>
        <v>36.424789200375471</v>
      </c>
      <c r="AW38" s="9">
        <f t="shared" ca="1" si="48"/>
        <v>36.915759683809597</v>
      </c>
      <c r="AX38" s="9">
        <f t="shared" ca="1" si="48"/>
        <v>109.41004673645745</v>
      </c>
      <c r="AY38" s="9">
        <f t="shared" ca="1" si="48"/>
        <v>37.907672540018666</v>
      </c>
      <c r="AZ38" s="9">
        <f t="shared" ca="1" si="48"/>
        <v>38.408659423337213</v>
      </c>
      <c r="BA38" s="9">
        <f t="shared" ca="1" si="48"/>
        <v>38.913029863371548</v>
      </c>
      <c r="BB38" s="9">
        <f t="shared" ca="1" si="48"/>
        <v>39.420806486169795</v>
      </c>
      <c r="BC38" s="9">
        <f t="shared" ca="1" si="48"/>
        <v>39.932012067852497</v>
      </c>
      <c r="BD38" s="9">
        <f t="shared" ca="1" si="48"/>
        <v>40.446669535601018</v>
      </c>
      <c r="BE38" s="9">
        <f t="shared" ca="1" si="48"/>
        <v>40.964801968651955</v>
      </c>
      <c r="BF38" s="9">
        <f t="shared" ca="1" si="48"/>
        <v>41.486432599300315</v>
      </c>
      <c r="BG38" s="9">
        <f t="shared" ca="1" si="48"/>
        <v>41.319283730061215</v>
      </c>
      <c r="BH38" s="9">
        <f t="shared" ca="1" si="48"/>
        <v>41.847981070064634</v>
      </c>
      <c r="BI38" s="9">
        <f t="shared" ca="1" si="48"/>
        <v>42.380247233008276</v>
      </c>
      <c r="BJ38" s="9">
        <f t="shared" ca="1" si="48"/>
        <v>42.916106073564606</v>
      </c>
      <c r="BK38" s="9">
        <f t="shared" ca="1" si="48"/>
        <v>43.455581604570625</v>
      </c>
      <c r="BL38" s="9">
        <f t="shared" ca="1" si="48"/>
        <v>683.99869799807038</v>
      </c>
      <c r="BM38" s="9">
        <f t="shared" ca="1" si="48"/>
        <v>44.54547958636158</v>
      </c>
      <c r="BN38" s="9">
        <f t="shared" ca="1" si="48"/>
        <v>45.095950863053076</v>
      </c>
      <c r="BO38" s="9">
        <f t="shared" ca="1" si="48"/>
        <v>45.650136484126051</v>
      </c>
      <c r="BP38" s="9">
        <f t="shared" ca="1" si="48"/>
        <v>46.208061269002656</v>
      </c>
      <c r="BQ38" s="9">
        <f t="shared" ca="1" si="48"/>
        <v>46.76975020162331</v>
      </c>
      <c r="BR38" s="9">
        <f t="shared" ca="1" si="48"/>
        <v>47.335228431529686</v>
      </c>
    </row>
    <row r="39" spans="1:73" s="8" customFormat="1" ht="6" customHeight="1" x14ac:dyDescent="0.25">
      <c r="A39" s="248"/>
      <c r="B39" s="246"/>
      <c r="C39" s="60"/>
      <c r="E39" s="9"/>
      <c r="F39" s="9"/>
      <c r="G39" s="9"/>
      <c r="H39" s="9"/>
      <c r="I39" s="9"/>
      <c r="V39" s="9"/>
      <c r="AH39" s="9"/>
      <c r="AT39" s="9"/>
      <c r="BF39" s="9"/>
      <c r="BR39" s="9"/>
    </row>
    <row r="40" spans="1:73" s="53" customFormat="1" ht="12" x14ac:dyDescent="0.25">
      <c r="A40" s="253"/>
      <c r="B40" s="246"/>
      <c r="C40" s="91" t="s">
        <v>239</v>
      </c>
      <c r="D40" s="90"/>
      <c r="E40" s="233" t="str">
        <f ca="1">IF(ROUND(E34-E38,10)=0,"ü","û")</f>
        <v>ü</v>
      </c>
      <c r="F40" s="233" t="str">
        <f ca="1">IF(ROUND(F34-F38,10)=0,"ü","û")</f>
        <v>ü</v>
      </c>
      <c r="G40" s="233" t="str">
        <f ca="1">IF(ROUND(G34-G38,10)=0,"ü","û")</f>
        <v>ü</v>
      </c>
      <c r="H40" s="233" t="str">
        <f ca="1">IF(ROUND(H34-H38,10)=0,"ü","û")</f>
        <v>ü</v>
      </c>
      <c r="I40" s="233" t="str">
        <f ca="1">IF(ROUND(I34-I38,10)=0,"ü","û")</f>
        <v>ü</v>
      </c>
      <c r="J40" s="91"/>
      <c r="K40" s="90" t="str">
        <f t="shared" ref="K40:AP40" ca="1" si="49">IF(ROUND(K34-K38,10)=0,"ü","û")</f>
        <v>ü</v>
      </c>
      <c r="L40" s="90" t="str">
        <f t="shared" ca="1" si="49"/>
        <v>ü</v>
      </c>
      <c r="M40" s="90" t="str">
        <f t="shared" ca="1" si="49"/>
        <v>ü</v>
      </c>
      <c r="N40" s="90" t="str">
        <f t="shared" ca="1" si="49"/>
        <v>ü</v>
      </c>
      <c r="O40" s="90" t="str">
        <f t="shared" ca="1" si="49"/>
        <v>ü</v>
      </c>
      <c r="P40" s="90" t="str">
        <f t="shared" ca="1" si="49"/>
        <v>ü</v>
      </c>
      <c r="Q40" s="90" t="str">
        <f t="shared" ca="1" si="49"/>
        <v>ü</v>
      </c>
      <c r="R40" s="90" t="str">
        <f t="shared" ca="1" si="49"/>
        <v>ü</v>
      </c>
      <c r="S40" s="90" t="str">
        <f t="shared" ca="1" si="49"/>
        <v>ü</v>
      </c>
      <c r="T40" s="90" t="str">
        <f t="shared" ca="1" si="49"/>
        <v>ü</v>
      </c>
      <c r="U40" s="90" t="str">
        <f t="shared" ca="1" si="49"/>
        <v>ü</v>
      </c>
      <c r="V40" s="233" t="str">
        <f t="shared" ca="1" si="49"/>
        <v>ü</v>
      </c>
      <c r="W40" s="90" t="str">
        <f t="shared" ca="1" si="49"/>
        <v>ü</v>
      </c>
      <c r="X40" s="90" t="str">
        <f t="shared" ca="1" si="49"/>
        <v>ü</v>
      </c>
      <c r="Y40" s="90" t="str">
        <f t="shared" ca="1" si="49"/>
        <v>ü</v>
      </c>
      <c r="Z40" s="90" t="str">
        <f t="shared" ca="1" si="49"/>
        <v>ü</v>
      </c>
      <c r="AA40" s="90" t="str">
        <f t="shared" ca="1" si="49"/>
        <v>ü</v>
      </c>
      <c r="AB40" s="90" t="str">
        <f t="shared" ca="1" si="49"/>
        <v>ü</v>
      </c>
      <c r="AC40" s="90" t="str">
        <f t="shared" ca="1" si="49"/>
        <v>ü</v>
      </c>
      <c r="AD40" s="90" t="str">
        <f t="shared" ca="1" si="49"/>
        <v>ü</v>
      </c>
      <c r="AE40" s="90" t="str">
        <f t="shared" ca="1" si="49"/>
        <v>ü</v>
      </c>
      <c r="AF40" s="90" t="str">
        <f t="shared" ca="1" si="49"/>
        <v>ü</v>
      </c>
      <c r="AG40" s="90" t="str">
        <f t="shared" ca="1" si="49"/>
        <v>ü</v>
      </c>
      <c r="AH40" s="233" t="str">
        <f t="shared" ca="1" si="49"/>
        <v>ü</v>
      </c>
      <c r="AI40" s="90" t="str">
        <f t="shared" ca="1" si="49"/>
        <v>ü</v>
      </c>
      <c r="AJ40" s="90" t="str">
        <f t="shared" ca="1" si="49"/>
        <v>ü</v>
      </c>
      <c r="AK40" s="90" t="str">
        <f t="shared" ca="1" si="49"/>
        <v>ü</v>
      </c>
      <c r="AL40" s="90" t="str">
        <f t="shared" ca="1" si="49"/>
        <v>ü</v>
      </c>
      <c r="AM40" s="90" t="str">
        <f t="shared" ca="1" si="49"/>
        <v>ü</v>
      </c>
      <c r="AN40" s="90" t="str">
        <f t="shared" ca="1" si="49"/>
        <v>ü</v>
      </c>
      <c r="AO40" s="90" t="str">
        <f t="shared" ca="1" si="49"/>
        <v>ü</v>
      </c>
      <c r="AP40" s="90" t="str">
        <f t="shared" ca="1" si="49"/>
        <v>ü</v>
      </c>
      <c r="AQ40" s="90" t="str">
        <f t="shared" ref="AQ40:BR40" ca="1" si="50">IF(ROUND(AQ34-AQ38,10)=0,"ü","û")</f>
        <v>ü</v>
      </c>
      <c r="AR40" s="90" t="str">
        <f t="shared" ca="1" si="50"/>
        <v>ü</v>
      </c>
      <c r="AS40" s="90" t="str">
        <f t="shared" ca="1" si="50"/>
        <v>ü</v>
      </c>
      <c r="AT40" s="233" t="str">
        <f t="shared" ca="1" si="50"/>
        <v>ü</v>
      </c>
      <c r="AU40" s="90" t="str">
        <f t="shared" ca="1" si="50"/>
        <v>ü</v>
      </c>
      <c r="AV40" s="90" t="str">
        <f t="shared" ca="1" si="50"/>
        <v>ü</v>
      </c>
      <c r="AW40" s="90" t="str">
        <f t="shared" ca="1" si="50"/>
        <v>ü</v>
      </c>
      <c r="AX40" s="90" t="str">
        <f t="shared" ca="1" si="50"/>
        <v>ü</v>
      </c>
      <c r="AY40" s="90" t="str">
        <f t="shared" ca="1" si="50"/>
        <v>ü</v>
      </c>
      <c r="AZ40" s="90" t="str">
        <f t="shared" ca="1" si="50"/>
        <v>ü</v>
      </c>
      <c r="BA40" s="90" t="str">
        <f t="shared" ca="1" si="50"/>
        <v>ü</v>
      </c>
      <c r="BB40" s="90" t="str">
        <f t="shared" ca="1" si="50"/>
        <v>ü</v>
      </c>
      <c r="BC40" s="90" t="str">
        <f t="shared" ca="1" si="50"/>
        <v>ü</v>
      </c>
      <c r="BD40" s="90" t="str">
        <f t="shared" ca="1" si="50"/>
        <v>ü</v>
      </c>
      <c r="BE40" s="90" t="str">
        <f t="shared" ca="1" si="50"/>
        <v>ü</v>
      </c>
      <c r="BF40" s="233" t="str">
        <f t="shared" ca="1" si="50"/>
        <v>ü</v>
      </c>
      <c r="BG40" s="90" t="str">
        <f t="shared" ca="1" si="50"/>
        <v>ü</v>
      </c>
      <c r="BH40" s="90" t="str">
        <f t="shared" ca="1" si="50"/>
        <v>ü</v>
      </c>
      <c r="BI40" s="90" t="str">
        <f t="shared" ca="1" si="50"/>
        <v>ü</v>
      </c>
      <c r="BJ40" s="90" t="str">
        <f t="shared" ca="1" si="50"/>
        <v>ü</v>
      </c>
      <c r="BK40" s="90" t="str">
        <f t="shared" ca="1" si="50"/>
        <v>ü</v>
      </c>
      <c r="BL40" s="90" t="str">
        <f t="shared" ca="1" si="50"/>
        <v>ü</v>
      </c>
      <c r="BM40" s="90" t="str">
        <f t="shared" ca="1" si="50"/>
        <v>ü</v>
      </c>
      <c r="BN40" s="90" t="str">
        <f t="shared" ca="1" si="50"/>
        <v>ü</v>
      </c>
      <c r="BO40" s="90" t="str">
        <f t="shared" ca="1" si="50"/>
        <v>ü</v>
      </c>
      <c r="BP40" s="90" t="str">
        <f t="shared" ca="1" si="50"/>
        <v>ü</v>
      </c>
      <c r="BQ40" s="90" t="str">
        <f t="shared" ca="1" si="50"/>
        <v>ü</v>
      </c>
      <c r="BR40" s="233" t="str">
        <f t="shared" ca="1" si="50"/>
        <v>ü</v>
      </c>
    </row>
    <row r="41" spans="1:73" x14ac:dyDescent="0.25">
      <c r="E41" s="10">
        <f ca="1">+E38-E34</f>
        <v>0</v>
      </c>
      <c r="K41" s="10">
        <f ca="1">K34-K38</f>
        <v>0</v>
      </c>
    </row>
    <row r="42" spans="1:73" x14ac:dyDescent="0.25">
      <c r="E42" s="6"/>
      <c r="F42" s="6"/>
      <c r="G42" s="6"/>
      <c r="H42" s="6"/>
      <c r="I42" s="6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</row>
    <row r="43" spans="1:73" x14ac:dyDescent="0.25">
      <c r="E43" s="6"/>
      <c r="F43" s="6"/>
      <c r="G43" s="6"/>
      <c r="H43" s="6"/>
      <c r="I43" s="6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</row>
    <row r="44" spans="1:73" x14ac:dyDescent="0.25"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>
        <f t="shared" ref="X44:AC44" si="51">+X42-X43</f>
        <v>0</v>
      </c>
      <c r="Y44" s="232">
        <f t="shared" si="51"/>
        <v>0</v>
      </c>
      <c r="Z44" s="232">
        <f t="shared" si="51"/>
        <v>0</v>
      </c>
      <c r="AA44" s="232">
        <f t="shared" si="51"/>
        <v>0</v>
      </c>
      <c r="AB44" s="232">
        <f t="shared" si="51"/>
        <v>0</v>
      </c>
      <c r="AC44" s="232">
        <f t="shared" si="51"/>
        <v>0</v>
      </c>
    </row>
    <row r="46" spans="1:73" x14ac:dyDescent="0.25">
      <c r="G46" s="6"/>
    </row>
    <row r="47" spans="1:73" x14ac:dyDescent="0.25">
      <c r="E47" s="6"/>
      <c r="F47" s="6"/>
      <c r="G47" s="6"/>
      <c r="H47" s="6"/>
      <c r="I47" s="7"/>
    </row>
    <row r="48" spans="1:73" x14ac:dyDescent="0.25">
      <c r="F48" s="6"/>
      <c r="G48" s="6"/>
    </row>
    <row r="49" spans="10:10" x14ac:dyDescent="0.25">
      <c r="J49" s="7"/>
    </row>
    <row r="50" spans="10:10" x14ac:dyDescent="0.25">
      <c r="J50" s="24"/>
    </row>
    <row r="51" spans="10:10" x14ac:dyDescent="0.25">
      <c r="J51" s="24"/>
    </row>
    <row r="52" spans="10:10" x14ac:dyDescent="0.25">
      <c r="J52" s="7"/>
    </row>
    <row r="53" spans="10:10" x14ac:dyDescent="0.25">
      <c r="J53" s="7"/>
    </row>
    <row r="54" spans="10:10" x14ac:dyDescent="0.25">
      <c r="J54" s="7"/>
    </row>
  </sheetData>
  <sheetProtection algorithmName="SHA-512" hashValue="GwqWJLllnwZpl9E+yMs3TGWcB+vgOM4cfHHgiLW88GA87sjb2ceTVlwytgcq/Z04GB8bzbNcqxvqfVuU1A1LSw==" saltValue="IfbBpqeSrKjygUDv4LFpfw==" spinCount="100000" sheet="1" objects="1" scenarios="1" selectLockedCells="1" selectUnlockedCells="1"/>
  <conditionalFormatting sqref="E40:I40 K40:BR40">
    <cfRule type="expression" dxfId="3" priority="1">
      <formula>IF(E40="û",TRUE,FALSE)</formula>
    </cfRule>
  </conditionalFormatting>
  <printOptions horizontalCentered="1"/>
  <pageMargins left="0.5" right="0.5" top="0.75" bottom="1" header="0.5" footer="0.5"/>
  <pageSetup scale="95" fitToWidth="5" orientation="landscape" horizontalDpi="1200" verticalDpi="1200" r:id="rId1"/>
  <headerFooter scaleWithDoc="0" alignWithMargins="0">
    <oddFooter>&amp;L&amp;10Pro Forma Cash Flow, Year &amp;P of &amp;N&amp;R&amp;10Updated &amp;D</oddFooter>
  </headerFooter>
  <colBreaks count="4" manualBreakCount="4">
    <brk id="22" min="4" max="32" man="1"/>
    <brk id="34" min="4" max="32" man="1"/>
    <brk id="46" min="4" max="32" man="1"/>
    <brk id="58" min="4" max="32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DCC4-D291-484A-A4B1-345DD32B89D6}">
  <sheetPr>
    <tabColor rgb="FFC6E0B4"/>
  </sheetPr>
  <dimension ref="A1:BV40"/>
  <sheetViews>
    <sheetView showGridLines="0" showRowColHeaders="0" showZeros="0" zoomScaleNormal="100" zoomScaleSheetLayoutView="7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K29" sqref="A1:XFD1048576"/>
    </sheetView>
  </sheetViews>
  <sheetFormatPr defaultColWidth="9.109375" defaultRowHeight="12.6" x14ac:dyDescent="0.25"/>
  <cols>
    <col min="1" max="1" width="3.44140625" style="248" bestFit="1" customWidth="1"/>
    <col min="2" max="2" width="1.5546875" style="246" customWidth="1"/>
    <col min="3" max="3" width="20" style="8" customWidth="1"/>
    <col min="4" max="4" width="1.109375" style="7" customWidth="1"/>
    <col min="5" max="5" width="8.88671875" style="8" customWidth="1"/>
    <col min="6" max="10" width="8.88671875" style="7" customWidth="1"/>
    <col min="11" max="11" width="8.88671875" style="10" customWidth="1"/>
    <col min="12" max="22" width="8.88671875" style="7" customWidth="1"/>
    <col min="23" max="23" width="8.88671875" style="10" customWidth="1"/>
    <col min="24" max="34" width="8.88671875" style="7" customWidth="1"/>
    <col min="35" max="35" width="8.88671875" style="10" customWidth="1"/>
    <col min="36" max="46" width="8.88671875" style="7" customWidth="1"/>
    <col min="47" max="47" width="8.88671875" style="10" customWidth="1"/>
    <col min="48" max="58" width="8.88671875" style="7" customWidth="1"/>
    <col min="59" max="59" width="8.88671875" style="10" customWidth="1"/>
    <col min="60" max="65" width="8.88671875" style="7" customWidth="1"/>
    <col min="66" max="66" width="9.109375" style="7"/>
    <col min="67" max="16384" width="9.109375" style="8"/>
  </cols>
  <sheetData>
    <row r="1" spans="1:73" s="236" customFormat="1" ht="4.2" customHeight="1" x14ac:dyDescent="0.2">
      <c r="B1" s="161"/>
      <c r="D1" s="237"/>
      <c r="F1" s="237"/>
      <c r="G1" s="237"/>
      <c r="H1" s="237"/>
      <c r="I1" s="237"/>
      <c r="J1" s="237"/>
      <c r="K1" s="161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161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161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161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161"/>
      <c r="BH1" s="237"/>
      <c r="BI1" s="237"/>
      <c r="BJ1" s="237"/>
      <c r="BK1" s="237"/>
      <c r="BL1" s="237"/>
      <c r="BM1" s="237"/>
      <c r="BN1" s="237"/>
    </row>
    <row r="2" spans="1:73" s="344" customFormat="1" ht="11.4" x14ac:dyDescent="0.25">
      <c r="A2" s="349" t="s">
        <v>279</v>
      </c>
      <c r="B2" s="343"/>
    </row>
    <row r="3" spans="1:73" s="55" customFormat="1" ht="24" customHeight="1" x14ac:dyDescent="0.4">
      <c r="A3" s="247"/>
      <c r="B3" s="251"/>
      <c r="C3" s="97" t="s">
        <v>288</v>
      </c>
      <c r="D3" s="93"/>
      <c r="E3" s="99" t="s">
        <v>280</v>
      </c>
      <c r="F3" s="98">
        <v>1</v>
      </c>
      <c r="G3" s="98">
        <v>2</v>
      </c>
      <c r="H3" s="98">
        <v>3</v>
      </c>
      <c r="I3" s="98">
        <v>4</v>
      </c>
      <c r="J3" s="98">
        <v>5</v>
      </c>
      <c r="K3" s="98">
        <v>6</v>
      </c>
      <c r="L3" s="98">
        <v>7</v>
      </c>
      <c r="M3" s="98">
        <v>8</v>
      </c>
      <c r="N3" s="98">
        <v>9</v>
      </c>
      <c r="O3" s="98">
        <v>10</v>
      </c>
      <c r="P3" s="98">
        <v>11</v>
      </c>
      <c r="Q3" s="99">
        <v>12</v>
      </c>
      <c r="R3" s="98">
        <v>13</v>
      </c>
      <c r="S3" s="98">
        <v>14</v>
      </c>
      <c r="T3" s="98">
        <v>15</v>
      </c>
      <c r="U3" s="98">
        <v>16</v>
      </c>
      <c r="V3" s="98">
        <v>17</v>
      </c>
      <c r="W3" s="98">
        <v>18</v>
      </c>
      <c r="X3" s="98">
        <v>19</v>
      </c>
      <c r="Y3" s="98">
        <v>20</v>
      </c>
      <c r="Z3" s="98">
        <v>21</v>
      </c>
      <c r="AA3" s="98">
        <v>22</v>
      </c>
      <c r="AB3" s="98">
        <v>23</v>
      </c>
      <c r="AC3" s="99">
        <v>24</v>
      </c>
      <c r="AD3" s="98">
        <v>25</v>
      </c>
      <c r="AE3" s="98">
        <v>26</v>
      </c>
      <c r="AF3" s="98">
        <v>27</v>
      </c>
      <c r="AG3" s="98">
        <v>28</v>
      </c>
      <c r="AH3" s="98">
        <v>29</v>
      </c>
      <c r="AI3" s="98">
        <v>30</v>
      </c>
      <c r="AJ3" s="98">
        <v>31</v>
      </c>
      <c r="AK3" s="98">
        <v>32</v>
      </c>
      <c r="AL3" s="98">
        <v>33</v>
      </c>
      <c r="AM3" s="98">
        <v>34</v>
      </c>
      <c r="AN3" s="98">
        <v>35</v>
      </c>
      <c r="AO3" s="99">
        <v>36</v>
      </c>
      <c r="AP3" s="98">
        <v>37</v>
      </c>
      <c r="AQ3" s="98">
        <v>38</v>
      </c>
      <c r="AR3" s="98">
        <v>39</v>
      </c>
      <c r="AS3" s="98">
        <v>40</v>
      </c>
      <c r="AT3" s="98">
        <v>41</v>
      </c>
      <c r="AU3" s="98">
        <v>42</v>
      </c>
      <c r="AV3" s="98">
        <v>43</v>
      </c>
      <c r="AW3" s="98">
        <v>44</v>
      </c>
      <c r="AX3" s="98">
        <v>45</v>
      </c>
      <c r="AY3" s="98">
        <v>46</v>
      </c>
      <c r="AZ3" s="98">
        <v>47</v>
      </c>
      <c r="BA3" s="99">
        <v>48</v>
      </c>
      <c r="BB3" s="98">
        <v>49</v>
      </c>
      <c r="BC3" s="98">
        <v>50</v>
      </c>
      <c r="BD3" s="98">
        <v>51</v>
      </c>
      <c r="BE3" s="98">
        <v>52</v>
      </c>
      <c r="BF3" s="98">
        <v>53</v>
      </c>
      <c r="BG3" s="98">
        <v>54</v>
      </c>
      <c r="BH3" s="98">
        <v>55</v>
      </c>
      <c r="BI3" s="98">
        <v>56</v>
      </c>
      <c r="BJ3" s="98">
        <v>57</v>
      </c>
      <c r="BK3" s="98">
        <v>58</v>
      </c>
      <c r="BL3" s="98">
        <v>59</v>
      </c>
      <c r="BM3" s="99">
        <v>60</v>
      </c>
      <c r="BN3" s="54"/>
    </row>
    <row r="4" spans="1:73" ht="6" customHeight="1" x14ac:dyDescent="0.25">
      <c r="B4" s="248"/>
      <c r="D4" s="8"/>
      <c r="E4" s="6"/>
      <c r="F4" s="6"/>
      <c r="G4" s="6"/>
      <c r="H4" s="6"/>
      <c r="I4" s="6"/>
      <c r="J4" s="154"/>
      <c r="K4" s="7"/>
      <c r="V4" s="59"/>
      <c r="W4" s="7"/>
      <c r="AH4" s="59"/>
      <c r="AI4" s="7"/>
      <c r="AT4" s="59"/>
      <c r="AU4" s="7"/>
      <c r="BF4" s="59"/>
      <c r="BG4" s="7"/>
      <c r="BO4" s="7"/>
      <c r="BP4" s="7"/>
      <c r="BQ4" s="7"/>
      <c r="BR4" s="59"/>
      <c r="BS4" s="10"/>
      <c r="BU4" s="6"/>
    </row>
    <row r="5" spans="1:73" s="40" customFormat="1" ht="15.6" x14ac:dyDescent="0.3">
      <c r="A5" s="248"/>
      <c r="B5" s="248"/>
      <c r="C5" s="95" t="s">
        <v>281</v>
      </c>
      <c r="D5" s="41"/>
      <c r="E5" s="95"/>
      <c r="F5" s="41"/>
      <c r="G5" s="41"/>
      <c r="K5" s="41"/>
      <c r="L5" s="100"/>
      <c r="M5" s="100"/>
      <c r="N5" s="41"/>
      <c r="O5" s="41"/>
      <c r="P5" s="41"/>
      <c r="Q5" s="100"/>
      <c r="R5" s="41"/>
      <c r="S5" s="41"/>
      <c r="W5" s="41"/>
      <c r="X5" s="100"/>
      <c r="Y5" s="100"/>
      <c r="Z5" s="41"/>
      <c r="AA5" s="41"/>
      <c r="AB5" s="41"/>
      <c r="AC5" s="100"/>
      <c r="AD5" s="41"/>
      <c r="AE5" s="41"/>
      <c r="AI5" s="41"/>
      <c r="AJ5" s="100"/>
      <c r="AK5" s="100"/>
      <c r="AL5" s="41"/>
      <c r="AM5" s="41"/>
      <c r="AN5" s="41"/>
      <c r="AO5" s="100"/>
      <c r="AP5" s="41"/>
      <c r="AQ5" s="41"/>
      <c r="AU5" s="41"/>
      <c r="AV5" s="100"/>
      <c r="AW5" s="100"/>
      <c r="AX5" s="41"/>
      <c r="AY5" s="41"/>
      <c r="AZ5" s="41"/>
      <c r="BA5" s="100"/>
      <c r="BB5" s="41"/>
      <c r="BC5" s="41"/>
      <c r="BG5" s="41"/>
      <c r="BH5" s="100"/>
      <c r="BI5" s="100"/>
      <c r="BJ5" s="41"/>
      <c r="BK5" s="41"/>
      <c r="BL5" s="41"/>
      <c r="BM5" s="100"/>
      <c r="BN5" s="41"/>
    </row>
    <row r="6" spans="1:73" x14ac:dyDescent="0.25">
      <c r="B6" s="251"/>
      <c r="C6" s="229" t="s">
        <v>65</v>
      </c>
      <c r="E6" s="2"/>
      <c r="F6" s="10">
        <f ca="1">Income!K22</f>
        <v>39.229204413083707</v>
      </c>
      <c r="G6" s="105">
        <f ca="1">Income!L22</f>
        <v>39.87806850192694</v>
      </c>
      <c r="H6" s="105">
        <f ca="1">Income!M22</f>
        <v>40.531325656768253</v>
      </c>
      <c r="I6" s="105">
        <f ca="1">Income!N22</f>
        <v>41.189005313012643</v>
      </c>
      <c r="J6" s="105">
        <f ca="1">Income!O22</f>
        <v>41.851137101624673</v>
      </c>
      <c r="K6" s="105">
        <f ca="1">Income!P22</f>
        <v>42.517750850418629</v>
      </c>
      <c r="L6" s="105">
        <f ca="1">Income!Q22</f>
        <v>43.188876585356979</v>
      </c>
      <c r="M6" s="105">
        <f ca="1">Income!R22</f>
        <v>43.864544531857447</v>
      </c>
      <c r="N6" s="105">
        <f ca="1">Income!S22</f>
        <v>34.5447851161085</v>
      </c>
      <c r="O6" s="105">
        <f ca="1">Income!T22</f>
        <v>35.229628966393889</v>
      </c>
      <c r="P6" s="105">
        <f ca="1">Income!U22</f>
        <v>35.919106914425299</v>
      </c>
      <c r="Q6" s="189">
        <f ca="1">Income!V22</f>
        <v>36.613249996683933</v>
      </c>
      <c r="R6" s="10">
        <f ca="1">Income!W22</f>
        <v>36.233324574819022</v>
      </c>
      <c r="S6" s="105">
        <f ca="1">Income!X22</f>
        <v>36.936891860816203</v>
      </c>
      <c r="T6" s="105">
        <f ca="1">Income!Y22</f>
        <v>37.645218632651577</v>
      </c>
      <c r="U6" s="105">
        <f ca="1">Income!Z22</f>
        <v>38.358336759478526</v>
      </c>
      <c r="V6" s="105">
        <f ca="1">Income!AA22</f>
        <v>39.07627832206169</v>
      </c>
      <c r="W6" s="105">
        <f ca="1">Income!AB22</f>
        <v>39.79907561417194</v>
      </c>
      <c r="X6" s="105">
        <f ca="1">Income!AC22</f>
        <v>40.526761143990846</v>
      </c>
      <c r="Y6" s="105">
        <f ca="1">Income!AD22</f>
        <v>41.259367635524626</v>
      </c>
      <c r="Z6" s="105">
        <f ca="1">Income!AE22</f>
        <v>41.996928030026808</v>
      </c>
      <c r="AA6" s="105">
        <f ca="1">Income!AF22</f>
        <v>42.739475487430788</v>
      </c>
      <c r="AB6" s="105">
        <f ca="1">Income!AG22</f>
        <v>43.487043387790933</v>
      </c>
      <c r="AC6" s="189">
        <f ca="1">Income!AH22</f>
        <v>44.239665332734191</v>
      </c>
      <c r="AD6" s="10">
        <f ca="1">Income!AI22</f>
        <v>42.019211385718819</v>
      </c>
      <c r="AE6" s="105">
        <f ca="1">Income!AJ22</f>
        <v>42.782043118311066</v>
      </c>
      <c r="AF6" s="105">
        <f ca="1">Income!AK22</f>
        <v>53.550031044455224</v>
      </c>
      <c r="AG6" s="105">
        <f ca="1">Income!AL22</f>
        <v>54.323209666769685</v>
      </c>
      <c r="AH6" s="105">
        <f ca="1">Income!AM22</f>
        <v>55.101613716844454</v>
      </c>
      <c r="AI6" s="105">
        <f ca="1">Income!AN22</f>
        <v>55.885278156750374</v>
      </c>
      <c r="AJ6" s="105">
        <f ca="1">Income!AO22</f>
        <v>56.674238180557992</v>
      </c>
      <c r="AK6" s="105">
        <f ca="1">Income!AP22</f>
        <v>59.343529215866468</v>
      </c>
      <c r="AL6" s="105">
        <f ca="1">Income!AQ22</f>
        <v>60.143186925342647</v>
      </c>
      <c r="AM6" s="105">
        <f ca="1">Income!AR22</f>
        <v>60.948247208269919</v>
      </c>
      <c r="AN6" s="105">
        <f ca="1">Income!AS22</f>
        <v>61.758746202107488</v>
      </c>
      <c r="AO6" s="189">
        <f ca="1">Income!AT22</f>
        <v>62.574720284059794</v>
      </c>
      <c r="AP6" s="10">
        <f ca="1">Income!AU22</f>
        <v>62.268024507145782</v>
      </c>
      <c r="AQ6" s="105">
        <f ca="1">Income!AV22</f>
        <v>63.095058863829877</v>
      </c>
      <c r="AR6" s="105">
        <f ca="1">Income!AW22</f>
        <v>63.92767889456114</v>
      </c>
      <c r="AS6" s="105">
        <f ca="1">Income!AX22</f>
        <v>64.765921951425213</v>
      </c>
      <c r="AT6" s="105">
        <f ca="1">Income!AY22</f>
        <v>65.609825634255145</v>
      </c>
      <c r="AU6" s="105">
        <f ca="1">Income!AZ22</f>
        <v>66.45942779226381</v>
      </c>
      <c r="AV6" s="105">
        <f ca="1">Income!BA22</f>
        <v>67.314766525686537</v>
      </c>
      <c r="AW6" s="105">
        <f ca="1">Income!BB22</f>
        <v>68.175880187434842</v>
      </c>
      <c r="AX6" s="105">
        <f ca="1">Income!BC22</f>
        <v>69.042807384760636</v>
      </c>
      <c r="AY6" s="105">
        <f ca="1">Income!BD22</f>
        <v>69.915586980931209</v>
      </c>
      <c r="AZ6" s="105">
        <f ca="1">Income!BE22</f>
        <v>70.794258096916025</v>
      </c>
      <c r="BA6" s="189">
        <f ca="1">Income!BF22</f>
        <v>71.678860113083601</v>
      </c>
      <c r="BB6" s="10">
        <f ca="1">Income!BG22</f>
        <v>71.415597531169027</v>
      </c>
      <c r="BC6" s="105">
        <f ca="1">Income!BH22</f>
        <v>72.312180534957648</v>
      </c>
      <c r="BD6" s="105">
        <f ca="1">Income!BI22</f>
        <v>73.214814153569634</v>
      </c>
      <c r="BE6" s="105">
        <f ca="1">Income!BJ22</f>
        <v>74.123538822166353</v>
      </c>
      <c r="BF6" s="105">
        <f ca="1">Income!BK22</f>
        <v>75.038395243963024</v>
      </c>
      <c r="BG6" s="105">
        <f ca="1">Income!BL22</f>
        <v>75.959424391993394</v>
      </c>
      <c r="BH6" s="105">
        <f ca="1">Income!BM22</f>
        <v>76.886667510886738</v>
      </c>
      <c r="BI6" s="105">
        <f ca="1">Income!BN22</f>
        <v>77.82016611865609</v>
      </c>
      <c r="BJ6" s="105">
        <f ca="1">Income!BO22</f>
        <v>78.759962008497894</v>
      </c>
      <c r="BK6" s="105">
        <f ca="1">Income!BP22</f>
        <v>79.706097250604117</v>
      </c>
      <c r="BL6" s="105">
        <f ca="1">Income!BQ22</f>
        <v>80.658614193985599</v>
      </c>
      <c r="BM6" s="189">
        <f ca="1">Income!BR22</f>
        <v>81.617555468307486</v>
      </c>
      <c r="BN6" s="8"/>
    </row>
    <row r="7" spans="1:73" x14ac:dyDescent="0.25">
      <c r="B7" s="248"/>
      <c r="C7" s="204" t="s">
        <v>54</v>
      </c>
      <c r="E7" s="2"/>
      <c r="F7" s="181">
        <f ca="1">F6*Taxes</f>
        <v>15.691681765233483</v>
      </c>
      <c r="G7" s="181">
        <f ca="1">G6*Taxes</f>
        <v>15.951227400770776</v>
      </c>
      <c r="H7" s="181">
        <f t="shared" ref="H7" ca="1" si="0">H6*Taxes</f>
        <v>16.2125302627073</v>
      </c>
      <c r="I7" s="181">
        <f t="shared" ref="I7" ca="1" si="1">I6*Taxes</f>
        <v>16.475602125205057</v>
      </c>
      <c r="J7" s="181">
        <f t="shared" ref="J7" ca="1" si="2">J6*Taxes</f>
        <v>16.740454840649871</v>
      </c>
      <c r="K7" s="181">
        <f t="shared" ref="K7" ca="1" si="3">K6*Taxes</f>
        <v>17.007100340167451</v>
      </c>
      <c r="L7" s="181">
        <f t="shared" ref="L7" ca="1" si="4">L6*Taxes</f>
        <v>17.275550634142792</v>
      </c>
      <c r="M7" s="181">
        <f t="shared" ref="M7" ca="1" si="5">M6*Taxes</f>
        <v>17.545817812742978</v>
      </c>
      <c r="N7" s="181">
        <f t="shared" ref="N7" ca="1" si="6">N6*Taxes</f>
        <v>13.8179140464434</v>
      </c>
      <c r="O7" s="181">
        <f t="shared" ref="O7" ca="1" si="7">O6*Taxes</f>
        <v>14.091851586557556</v>
      </c>
      <c r="P7" s="181">
        <f t="shared" ref="P7" ca="1" si="8">P6*Taxes</f>
        <v>14.367642765770121</v>
      </c>
      <c r="Q7" s="190">
        <f t="shared" ref="Q7" ca="1" si="9">Q6*Taxes</f>
        <v>14.645299998673574</v>
      </c>
      <c r="R7" s="181">
        <f t="shared" ref="R7" ca="1" si="10">R6*Taxes</f>
        <v>14.49332982992761</v>
      </c>
      <c r="S7" s="181">
        <f t="shared" ref="S7" ca="1" si="11">S6*Taxes</f>
        <v>14.774756744326481</v>
      </c>
      <c r="T7" s="181">
        <f t="shared" ref="T7" ca="1" si="12">T6*Taxes</f>
        <v>15.058087453060631</v>
      </c>
      <c r="U7" s="181">
        <f t="shared" ref="U7" ca="1" si="13">U6*Taxes</f>
        <v>15.343334703791411</v>
      </c>
      <c r="V7" s="181">
        <f t="shared" ref="V7" ca="1" si="14">V6*Taxes</f>
        <v>15.630511328824676</v>
      </c>
      <c r="W7" s="181">
        <f t="shared" ref="W7" ca="1" si="15">W6*Taxes</f>
        <v>15.919630245668777</v>
      </c>
      <c r="X7" s="181">
        <f t="shared" ref="X7" ca="1" si="16">X6*Taxes</f>
        <v>16.210704457596339</v>
      </c>
      <c r="Y7" s="181">
        <f t="shared" ref="Y7" ca="1" si="17">Y6*Taxes</f>
        <v>16.50374705420985</v>
      </c>
      <c r="Z7" s="181">
        <f t="shared" ref="Z7" ca="1" si="18">Z6*Taxes</f>
        <v>16.798771212010724</v>
      </c>
      <c r="AA7" s="181">
        <f t="shared" ref="AA7" ca="1" si="19">AA6*Taxes</f>
        <v>17.095790194972317</v>
      </c>
      <c r="AB7" s="181">
        <f t="shared" ref="AB7" ca="1" si="20">AB6*Taxes</f>
        <v>17.394817355116373</v>
      </c>
      <c r="AC7" s="190">
        <f t="shared" ref="AC7" ca="1" si="21">AC6*Taxes</f>
        <v>17.695866133093677</v>
      </c>
      <c r="AD7" s="181">
        <f t="shared" ref="AD7" ca="1" si="22">AD6*Taxes</f>
        <v>16.80768455428753</v>
      </c>
      <c r="AE7" s="181">
        <f t="shared" ref="AE7" ca="1" si="23">AE6*Taxes</f>
        <v>17.112817247324426</v>
      </c>
      <c r="AF7" s="181">
        <f t="shared" ref="AF7" ca="1" si="24">AF6*Taxes</f>
        <v>21.42001241778209</v>
      </c>
      <c r="AG7" s="181">
        <f t="shared" ref="AG7" ca="1" si="25">AG6*Taxes</f>
        <v>21.729283866707874</v>
      </c>
      <c r="AH7" s="181">
        <f t="shared" ref="AH7" ca="1" si="26">AH6*Taxes</f>
        <v>22.040645486737784</v>
      </c>
      <c r="AI7" s="181">
        <f t="shared" ref="AI7" ca="1" si="27">AI6*Taxes</f>
        <v>22.354111262700151</v>
      </c>
      <c r="AJ7" s="181">
        <f t="shared" ref="AJ7" ca="1" si="28">AJ6*Taxes</f>
        <v>22.669695272223198</v>
      </c>
      <c r="AK7" s="181">
        <f t="shared" ref="AK7" ca="1" si="29">AK6*Taxes</f>
        <v>23.73741168634659</v>
      </c>
      <c r="AL7" s="181">
        <f t="shared" ref="AL7" ca="1" si="30">AL6*Taxes</f>
        <v>24.05727477013706</v>
      </c>
      <c r="AM7" s="181">
        <f t="shared" ref="AM7" ca="1" si="31">AM6*Taxes</f>
        <v>24.379298883307968</v>
      </c>
      <c r="AN7" s="181">
        <f t="shared" ref="AN7" ca="1" si="32">AN6*Taxes</f>
        <v>24.703498480842995</v>
      </c>
      <c r="AO7" s="190">
        <f t="shared" ref="AO7" ca="1" si="33">AO6*Taxes</f>
        <v>25.029888113623919</v>
      </c>
      <c r="AP7" s="181">
        <f t="shared" ref="AP7" ca="1" si="34">AP6*Taxes</f>
        <v>24.907209802858315</v>
      </c>
      <c r="AQ7" s="181">
        <f t="shared" ref="AQ7" ca="1" si="35">AQ6*Taxes</f>
        <v>25.238023545531952</v>
      </c>
      <c r="AR7" s="181">
        <f t="shared" ref="AR7" ca="1" si="36">AR6*Taxes</f>
        <v>25.571071557824457</v>
      </c>
      <c r="AS7" s="181">
        <f t="shared" ref="AS7" ca="1" si="37">AS6*Taxes</f>
        <v>25.906368780570087</v>
      </c>
      <c r="AT7" s="181">
        <f t="shared" ref="AT7" ca="1" si="38">AT6*Taxes</f>
        <v>26.243930253702061</v>
      </c>
      <c r="AU7" s="181">
        <f t="shared" ref="AU7" ca="1" si="39">AU6*Taxes</f>
        <v>26.583771116905524</v>
      </c>
      <c r="AV7" s="181">
        <f t="shared" ref="AV7" ca="1" si="40">AV6*Taxes</f>
        <v>26.925906610274616</v>
      </c>
      <c r="AW7" s="181">
        <f t="shared" ref="AW7" ca="1" si="41">AW6*Taxes</f>
        <v>27.270352074973939</v>
      </c>
      <c r="AX7" s="181">
        <f t="shared" ref="AX7" ca="1" si="42">AX6*Taxes</f>
        <v>27.617122953904257</v>
      </c>
      <c r="AY7" s="181">
        <f t="shared" ref="AY7" ca="1" si="43">AY6*Taxes</f>
        <v>27.966234792372486</v>
      </c>
      <c r="AZ7" s="181">
        <f t="shared" ref="AZ7" ca="1" si="44">AZ6*Taxes</f>
        <v>28.317703238766413</v>
      </c>
      <c r="BA7" s="190">
        <f t="shared" ref="BA7" ca="1" si="45">BA6*Taxes</f>
        <v>28.671544045233443</v>
      </c>
      <c r="BB7" s="181">
        <f t="shared" ref="BB7" ca="1" si="46">BB6*Taxes</f>
        <v>28.566239012467612</v>
      </c>
      <c r="BC7" s="181">
        <f t="shared" ref="BC7" ca="1" si="47">BC6*Taxes</f>
        <v>28.924872213983061</v>
      </c>
      <c r="BD7" s="181">
        <f t="shared" ref="BD7" ca="1" si="48">BD6*Taxes</f>
        <v>29.285925661427854</v>
      </c>
      <c r="BE7" s="181">
        <f t="shared" ref="BE7" ca="1" si="49">BE6*Taxes</f>
        <v>29.649415528866541</v>
      </c>
      <c r="BF7" s="181">
        <f t="shared" ref="BF7" ca="1" si="50">BF6*Taxes</f>
        <v>30.01535809758521</v>
      </c>
      <c r="BG7" s="181">
        <f t="shared" ref="BG7" ca="1" si="51">BG6*Taxes</f>
        <v>30.38376975679736</v>
      </c>
      <c r="BH7" s="181">
        <f t="shared" ref="BH7" ca="1" si="52">BH6*Taxes</f>
        <v>30.754667004354697</v>
      </c>
      <c r="BI7" s="181">
        <f t="shared" ref="BI7" ca="1" si="53">BI6*Taxes</f>
        <v>31.128066447462437</v>
      </c>
      <c r="BJ7" s="181">
        <f t="shared" ref="BJ7" ca="1" si="54">BJ6*Taxes</f>
        <v>31.50398480339916</v>
      </c>
      <c r="BK7" s="181">
        <f t="shared" ref="BK7" ca="1" si="55">BK6*Taxes</f>
        <v>31.882438900241649</v>
      </c>
      <c r="BL7" s="181">
        <f t="shared" ref="BL7" ca="1" si="56">BL6*Taxes</f>
        <v>32.263445677594241</v>
      </c>
      <c r="BM7" s="190">
        <f t="shared" ref="BM7" ca="1" si="57">BM6*Taxes</f>
        <v>32.647022187322996</v>
      </c>
      <c r="BN7" s="8"/>
    </row>
    <row r="8" spans="1:73" x14ac:dyDescent="0.25">
      <c r="B8" s="248"/>
      <c r="C8" s="60" t="s">
        <v>81</v>
      </c>
      <c r="E8" s="2"/>
      <c r="F8" s="8">
        <f ca="1">F6-F7</f>
        <v>23.537522647850224</v>
      </c>
      <c r="G8" s="8">
        <f t="shared" ref="G8:BM8" ca="1" si="58">G6-G7</f>
        <v>23.926841101156164</v>
      </c>
      <c r="H8" s="8">
        <f t="shared" ca="1" si="58"/>
        <v>24.318795394060952</v>
      </c>
      <c r="I8" s="8">
        <f t="shared" ca="1" si="58"/>
        <v>24.713403187807586</v>
      </c>
      <c r="J8" s="8">
        <f t="shared" ca="1" si="58"/>
        <v>25.110682260974801</v>
      </c>
      <c r="K8" s="8">
        <f t="shared" ca="1" si="58"/>
        <v>25.510650510251178</v>
      </c>
      <c r="L8" s="8">
        <f t="shared" ca="1" si="58"/>
        <v>25.913325951214187</v>
      </c>
      <c r="M8" s="8">
        <f t="shared" ca="1" si="58"/>
        <v>26.318726719114469</v>
      </c>
      <c r="N8" s="8">
        <f t="shared" ca="1" si="58"/>
        <v>20.726871069665101</v>
      </c>
      <c r="O8" s="8">
        <f t="shared" ca="1" si="58"/>
        <v>21.137777379836333</v>
      </c>
      <c r="P8" s="8">
        <f t="shared" ca="1" si="58"/>
        <v>21.551464148655178</v>
      </c>
      <c r="Q8" s="9">
        <f t="shared" ca="1" si="58"/>
        <v>21.967949998010361</v>
      </c>
      <c r="R8" s="8">
        <f t="shared" ca="1" si="58"/>
        <v>21.739994744891412</v>
      </c>
      <c r="S8" s="8">
        <f t="shared" ca="1" si="58"/>
        <v>22.162135116489722</v>
      </c>
      <c r="T8" s="8">
        <f t="shared" ca="1" si="58"/>
        <v>22.587131179590948</v>
      </c>
      <c r="U8" s="8">
        <f t="shared" ca="1" si="58"/>
        <v>23.015002055687113</v>
      </c>
      <c r="V8" s="8">
        <f t="shared" ca="1" si="58"/>
        <v>23.445766993237015</v>
      </c>
      <c r="W8" s="8">
        <f t="shared" ca="1" si="58"/>
        <v>23.879445368503163</v>
      </c>
      <c r="X8" s="8">
        <f t="shared" ca="1" si="58"/>
        <v>24.316056686394507</v>
      </c>
      <c r="Y8" s="8">
        <f t="shared" ca="1" si="58"/>
        <v>24.755620581314776</v>
      </c>
      <c r="Z8" s="8">
        <f t="shared" ca="1" si="58"/>
        <v>25.198156818016084</v>
      </c>
      <c r="AA8" s="8">
        <f t="shared" ca="1" si="58"/>
        <v>25.643685292458471</v>
      </c>
      <c r="AB8" s="8">
        <f t="shared" ca="1" si="58"/>
        <v>26.09222603267456</v>
      </c>
      <c r="AC8" s="9">
        <f t="shared" ca="1" si="58"/>
        <v>26.543799199640514</v>
      </c>
      <c r="AD8" s="8">
        <f t="shared" ca="1" si="58"/>
        <v>25.211526831431289</v>
      </c>
      <c r="AE8" s="8">
        <f t="shared" ca="1" si="58"/>
        <v>25.66922587098664</v>
      </c>
      <c r="AF8" s="8">
        <f t="shared" ca="1" si="58"/>
        <v>32.130018626673134</v>
      </c>
      <c r="AG8" s="8">
        <f t="shared" ca="1" si="58"/>
        <v>32.593925800061811</v>
      </c>
      <c r="AH8" s="8">
        <f t="shared" ca="1" si="58"/>
        <v>33.060968230106667</v>
      </c>
      <c r="AI8" s="8">
        <f t="shared" ca="1" si="58"/>
        <v>33.531166894050223</v>
      </c>
      <c r="AJ8" s="8">
        <f t="shared" ca="1" si="58"/>
        <v>34.004542908334798</v>
      </c>
      <c r="AK8" s="8">
        <f t="shared" ca="1" si="58"/>
        <v>35.606117529519878</v>
      </c>
      <c r="AL8" s="8">
        <f t="shared" ca="1" si="58"/>
        <v>36.085912155205591</v>
      </c>
      <c r="AM8" s="8">
        <f t="shared" ca="1" si="58"/>
        <v>36.568948324961951</v>
      </c>
      <c r="AN8" s="8">
        <f t="shared" ca="1" si="58"/>
        <v>37.055247721264493</v>
      </c>
      <c r="AO8" s="9">
        <f t="shared" ca="1" si="58"/>
        <v>37.544832170435875</v>
      </c>
      <c r="AP8" s="8">
        <f t="shared" ca="1" si="58"/>
        <v>37.360814704287463</v>
      </c>
      <c r="AQ8" s="8">
        <f t="shared" ca="1" si="58"/>
        <v>37.857035318297925</v>
      </c>
      <c r="AR8" s="8">
        <f t="shared" ca="1" si="58"/>
        <v>38.356607336736687</v>
      </c>
      <c r="AS8" s="8">
        <f t="shared" ca="1" si="58"/>
        <v>38.859553170855122</v>
      </c>
      <c r="AT8" s="8">
        <f t="shared" ca="1" si="58"/>
        <v>39.365895380553084</v>
      </c>
      <c r="AU8" s="8">
        <f t="shared" ca="1" si="58"/>
        <v>39.875656675358286</v>
      </c>
      <c r="AV8" s="8">
        <f t="shared" ca="1" si="58"/>
        <v>40.388859915411921</v>
      </c>
      <c r="AW8" s="8">
        <f t="shared" ca="1" si="58"/>
        <v>40.9055281124609</v>
      </c>
      <c r="AX8" s="8">
        <f t="shared" ca="1" si="58"/>
        <v>41.425684430856379</v>
      </c>
      <c r="AY8" s="8">
        <f t="shared" ca="1" si="58"/>
        <v>41.94935218855872</v>
      </c>
      <c r="AZ8" s="8">
        <f t="shared" ca="1" si="58"/>
        <v>42.476554858149612</v>
      </c>
      <c r="BA8" s="9">
        <f t="shared" ca="1" si="58"/>
        <v>43.007316067850155</v>
      </c>
      <c r="BB8" s="8">
        <f t="shared" ca="1" si="58"/>
        <v>42.849358518701415</v>
      </c>
      <c r="BC8" s="8">
        <f t="shared" ca="1" si="58"/>
        <v>43.387308320974583</v>
      </c>
      <c r="BD8" s="8">
        <f t="shared" ca="1" si="58"/>
        <v>43.92888849214178</v>
      </c>
      <c r="BE8" s="8">
        <f t="shared" ca="1" si="58"/>
        <v>44.474123293299812</v>
      </c>
      <c r="BF8" s="8">
        <f t="shared" ca="1" si="58"/>
        <v>45.023037146377817</v>
      </c>
      <c r="BG8" s="8">
        <f t="shared" ca="1" si="58"/>
        <v>45.575654635196031</v>
      </c>
      <c r="BH8" s="8">
        <f t="shared" ca="1" si="58"/>
        <v>46.132000506532037</v>
      </c>
      <c r="BI8" s="8">
        <f t="shared" ca="1" si="58"/>
        <v>46.692099671193652</v>
      </c>
      <c r="BJ8" s="8">
        <f t="shared" ca="1" si="58"/>
        <v>47.255977205098731</v>
      </c>
      <c r="BK8" s="8">
        <f t="shared" ca="1" si="58"/>
        <v>47.823658350362464</v>
      </c>
      <c r="BL8" s="8">
        <f t="shared" ca="1" si="58"/>
        <v>48.395168516391358</v>
      </c>
      <c r="BM8" s="9">
        <f t="shared" ca="1" si="58"/>
        <v>48.97053328098449</v>
      </c>
      <c r="BN8" s="8"/>
    </row>
    <row r="9" spans="1:73" x14ac:dyDescent="0.25">
      <c r="B9" s="248"/>
      <c r="C9" s="381" t="s">
        <v>334</v>
      </c>
      <c r="E9" s="2"/>
      <c r="F9" s="8">
        <f>Income!K21</f>
        <v>0</v>
      </c>
      <c r="G9" s="8">
        <f>Income!L21</f>
        <v>0</v>
      </c>
      <c r="H9" s="8">
        <f>Income!M21</f>
        <v>0</v>
      </c>
      <c r="I9" s="8">
        <f>Income!N21</f>
        <v>0</v>
      </c>
      <c r="J9" s="8">
        <f>Income!O21</f>
        <v>0</v>
      </c>
      <c r="K9" s="8">
        <f>Income!P21</f>
        <v>0</v>
      </c>
      <c r="L9" s="8">
        <f>Income!Q21</f>
        <v>0</v>
      </c>
      <c r="M9" s="8">
        <f>Income!R21</f>
        <v>0</v>
      </c>
      <c r="N9" s="8">
        <f>Income!S21</f>
        <v>10</v>
      </c>
      <c r="O9" s="8">
        <f>Income!T21</f>
        <v>10</v>
      </c>
      <c r="P9" s="8">
        <f>Income!U21</f>
        <v>10</v>
      </c>
      <c r="Q9" s="9">
        <f>Income!V21</f>
        <v>10</v>
      </c>
      <c r="R9" s="8">
        <f>Income!W21</f>
        <v>10</v>
      </c>
      <c r="S9" s="8">
        <f>Income!X21</f>
        <v>10</v>
      </c>
      <c r="T9" s="8">
        <f>Income!Y21</f>
        <v>10</v>
      </c>
      <c r="U9" s="8">
        <f>Income!Z21</f>
        <v>10</v>
      </c>
      <c r="V9" s="8">
        <f>Income!AA21</f>
        <v>10</v>
      </c>
      <c r="W9" s="8">
        <f>Income!AB21</f>
        <v>10</v>
      </c>
      <c r="X9" s="8">
        <f>Income!AC21</f>
        <v>10</v>
      </c>
      <c r="Y9" s="8">
        <f>Income!AD21</f>
        <v>10</v>
      </c>
      <c r="Z9" s="8">
        <f>Income!AE21</f>
        <v>10</v>
      </c>
      <c r="AA9" s="8">
        <f>Income!AF21</f>
        <v>10</v>
      </c>
      <c r="AB9" s="8">
        <f>Income!AG21</f>
        <v>10</v>
      </c>
      <c r="AC9" s="9">
        <f>Income!AH21</f>
        <v>10</v>
      </c>
      <c r="AD9" s="8">
        <f>Income!AI21</f>
        <v>11.875</v>
      </c>
      <c r="AE9" s="8">
        <f>Income!AJ21</f>
        <v>11.875</v>
      </c>
      <c r="AF9" s="8">
        <f>Income!AK21</f>
        <v>1.875</v>
      </c>
      <c r="AG9" s="8">
        <f>Income!AL21</f>
        <v>1.875</v>
      </c>
      <c r="AH9" s="8">
        <f>Income!AM21</f>
        <v>1.875</v>
      </c>
      <c r="AI9" s="8">
        <f>Income!AN21</f>
        <v>1.875</v>
      </c>
      <c r="AJ9" s="8">
        <f>Income!AO21</f>
        <v>1.875</v>
      </c>
      <c r="AK9" s="8">
        <f>Income!AP21</f>
        <v>0</v>
      </c>
      <c r="AL9" s="8">
        <f>Income!AQ21</f>
        <v>0</v>
      </c>
      <c r="AM9" s="8">
        <f>Income!AR21</f>
        <v>0</v>
      </c>
      <c r="AN9" s="8">
        <f>Income!AS21</f>
        <v>0</v>
      </c>
      <c r="AO9" s="9">
        <f>Income!AT21</f>
        <v>0</v>
      </c>
      <c r="AP9" s="8">
        <f>Income!AU21</f>
        <v>0</v>
      </c>
      <c r="AQ9" s="8">
        <f>Income!AV21</f>
        <v>0</v>
      </c>
      <c r="AR9" s="8">
        <f>Income!AW21</f>
        <v>0</v>
      </c>
      <c r="AS9" s="8">
        <f>Income!AX21</f>
        <v>0</v>
      </c>
      <c r="AT9" s="8">
        <f>Income!AY21</f>
        <v>0</v>
      </c>
      <c r="AU9" s="8">
        <f>Income!AZ21</f>
        <v>0</v>
      </c>
      <c r="AV9" s="8">
        <f>Income!BA21</f>
        <v>0</v>
      </c>
      <c r="AW9" s="8">
        <f>Income!BB21</f>
        <v>0</v>
      </c>
      <c r="AX9" s="8">
        <f>Income!BC21</f>
        <v>0</v>
      </c>
      <c r="AY9" s="8">
        <f>Income!BD21</f>
        <v>0</v>
      </c>
      <c r="AZ9" s="8">
        <f>Income!BE21</f>
        <v>0</v>
      </c>
      <c r="BA9" s="9">
        <f>Income!BF21</f>
        <v>0</v>
      </c>
      <c r="BB9" s="8">
        <f>Income!BG21</f>
        <v>0</v>
      </c>
      <c r="BC9" s="8">
        <f>Income!BH21</f>
        <v>0</v>
      </c>
      <c r="BD9" s="8">
        <f>Income!BI21</f>
        <v>0</v>
      </c>
      <c r="BE9" s="8">
        <f>Income!BJ21</f>
        <v>0</v>
      </c>
      <c r="BF9" s="8">
        <f>Income!BK21</f>
        <v>0</v>
      </c>
      <c r="BG9" s="8">
        <f>Income!BL21</f>
        <v>0</v>
      </c>
      <c r="BH9" s="8">
        <f>Income!BM21</f>
        <v>0</v>
      </c>
      <c r="BI9" s="8">
        <f>Income!BN21</f>
        <v>0</v>
      </c>
      <c r="BJ9" s="8">
        <f>Income!BO21</f>
        <v>0</v>
      </c>
      <c r="BK9" s="8">
        <f>Income!BP21</f>
        <v>0</v>
      </c>
      <c r="BL9" s="8">
        <f>Income!BQ21</f>
        <v>0</v>
      </c>
      <c r="BM9" s="9">
        <f>Income!BR21</f>
        <v>0</v>
      </c>
      <c r="BN9" s="8"/>
    </row>
    <row r="10" spans="1:73" x14ac:dyDescent="0.25">
      <c r="B10" s="248"/>
      <c r="C10" s="382" t="s">
        <v>335</v>
      </c>
      <c r="E10" s="2"/>
      <c r="F10" s="181">
        <f>-CapEx!K40</f>
        <v>-400</v>
      </c>
      <c r="G10" s="181">
        <f>-CapEx!L40</f>
        <v>0</v>
      </c>
      <c r="H10" s="181">
        <f>-CapEx!M40</f>
        <v>0</v>
      </c>
      <c r="I10" s="181">
        <f>-CapEx!N40</f>
        <v>0</v>
      </c>
      <c r="J10" s="181">
        <f>-CapEx!O40</f>
        <v>0</v>
      </c>
      <c r="K10" s="181">
        <f>-CapEx!P40</f>
        <v>0</v>
      </c>
      <c r="L10" s="181">
        <f>-CapEx!Q40</f>
        <v>0</v>
      </c>
      <c r="M10" s="181">
        <f>-CapEx!R40</f>
        <v>0</v>
      </c>
      <c r="N10" s="181">
        <f>-CapEx!S40</f>
        <v>-180</v>
      </c>
      <c r="O10" s="181">
        <f>-CapEx!T40</f>
        <v>0</v>
      </c>
      <c r="P10" s="181">
        <f>-CapEx!U40</f>
        <v>0</v>
      </c>
      <c r="Q10" s="196">
        <f>-CapEx!V40</f>
        <v>0</v>
      </c>
      <c r="R10" s="181">
        <f>-CapEx!W40</f>
        <v>0</v>
      </c>
      <c r="S10" s="181">
        <f>-CapEx!X40</f>
        <v>0</v>
      </c>
      <c r="T10" s="181">
        <f>-CapEx!Y40</f>
        <v>0</v>
      </c>
      <c r="U10" s="181">
        <f>-CapEx!Z40</f>
        <v>0</v>
      </c>
      <c r="V10" s="181">
        <f>-CapEx!AA40</f>
        <v>0</v>
      </c>
      <c r="W10" s="181">
        <f>-CapEx!AB40</f>
        <v>0</v>
      </c>
      <c r="X10" s="181">
        <f>-CapEx!AC40</f>
        <v>0</v>
      </c>
      <c r="Y10" s="181">
        <f>-CapEx!AD40</f>
        <v>0</v>
      </c>
      <c r="Z10" s="181">
        <f>-CapEx!AE40</f>
        <v>0</v>
      </c>
      <c r="AA10" s="181">
        <f>-CapEx!AF40</f>
        <v>0</v>
      </c>
      <c r="AB10" s="181">
        <f>-CapEx!AG40</f>
        <v>0</v>
      </c>
      <c r="AC10" s="196">
        <f>-CapEx!AH40</f>
        <v>0</v>
      </c>
      <c r="AD10" s="181">
        <f>-CapEx!AI40</f>
        <v>-45</v>
      </c>
      <c r="AE10" s="181">
        <f>-CapEx!AJ40</f>
        <v>0</v>
      </c>
      <c r="AF10" s="181">
        <f>-CapEx!AK40</f>
        <v>0</v>
      </c>
      <c r="AG10" s="181">
        <f>-CapEx!AL40</f>
        <v>0</v>
      </c>
      <c r="AH10" s="181">
        <f>-CapEx!AM40</f>
        <v>0</v>
      </c>
      <c r="AI10" s="181">
        <f>-CapEx!AN40</f>
        <v>0</v>
      </c>
      <c r="AJ10" s="181">
        <f>-CapEx!AO40</f>
        <v>0</v>
      </c>
      <c r="AK10" s="181">
        <f>-CapEx!AP40</f>
        <v>0</v>
      </c>
      <c r="AL10" s="181">
        <f>-CapEx!AQ40</f>
        <v>0</v>
      </c>
      <c r="AM10" s="181">
        <f>-CapEx!AR40</f>
        <v>0</v>
      </c>
      <c r="AN10" s="181">
        <f>-CapEx!AS40</f>
        <v>0</v>
      </c>
      <c r="AO10" s="196">
        <f>-CapEx!AT40</f>
        <v>0</v>
      </c>
      <c r="AP10" s="181">
        <f>-CapEx!AU40</f>
        <v>0</v>
      </c>
      <c r="AQ10" s="181">
        <f>-CapEx!AV40</f>
        <v>0</v>
      </c>
      <c r="AR10" s="181">
        <f>-CapEx!AW40</f>
        <v>0</v>
      </c>
      <c r="AS10" s="181">
        <f>-CapEx!AX40</f>
        <v>0</v>
      </c>
      <c r="AT10" s="181">
        <f>-CapEx!AY40</f>
        <v>0</v>
      </c>
      <c r="AU10" s="181">
        <f>-CapEx!AZ40</f>
        <v>0</v>
      </c>
      <c r="AV10" s="181">
        <f>-CapEx!BA40</f>
        <v>0</v>
      </c>
      <c r="AW10" s="181">
        <f>-CapEx!BB40</f>
        <v>0</v>
      </c>
      <c r="AX10" s="181">
        <f>-CapEx!BC40</f>
        <v>0</v>
      </c>
      <c r="AY10" s="181">
        <f>-CapEx!BD40</f>
        <v>0</v>
      </c>
      <c r="AZ10" s="181">
        <f>-CapEx!BE40</f>
        <v>0</v>
      </c>
      <c r="BA10" s="196">
        <f>-CapEx!BF40</f>
        <v>0</v>
      </c>
      <c r="BB10" s="181">
        <f>-CapEx!BG40</f>
        <v>0</v>
      </c>
      <c r="BC10" s="181">
        <f>-CapEx!BH40</f>
        <v>0</v>
      </c>
      <c r="BD10" s="181">
        <f>-CapEx!BI40</f>
        <v>0</v>
      </c>
      <c r="BE10" s="181">
        <f>-CapEx!BJ40</f>
        <v>0</v>
      </c>
      <c r="BF10" s="181">
        <f>-CapEx!BK40</f>
        <v>0</v>
      </c>
      <c r="BG10" s="181">
        <f>-CapEx!BL40</f>
        <v>0</v>
      </c>
      <c r="BH10" s="181">
        <f>-CapEx!BM40</f>
        <v>0</v>
      </c>
      <c r="BI10" s="181">
        <f>-CapEx!BN40</f>
        <v>0</v>
      </c>
      <c r="BJ10" s="181">
        <f>-CapEx!BO40</f>
        <v>0</v>
      </c>
      <c r="BK10" s="181">
        <f>-CapEx!BP40</f>
        <v>0</v>
      </c>
      <c r="BL10" s="181">
        <f>-CapEx!BQ40</f>
        <v>0</v>
      </c>
      <c r="BM10" s="196">
        <f>-CapEx!BR40</f>
        <v>0</v>
      </c>
      <c r="BN10" s="8"/>
    </row>
    <row r="11" spans="1:73" x14ac:dyDescent="0.25">
      <c r="B11" s="248"/>
      <c r="C11" s="213" t="s">
        <v>82</v>
      </c>
      <c r="E11" s="2"/>
      <c r="F11" s="10">
        <f ca="1">Balance!K8</f>
        <v>524.55687660427873</v>
      </c>
      <c r="G11" s="105">
        <f ca="1">Balance!L8</f>
        <v>680.30202052398317</v>
      </c>
      <c r="H11" s="105">
        <f ca="1">Balance!M8</f>
        <v>700.04093728510975</v>
      </c>
      <c r="I11" s="105">
        <f ca="1">Balance!N8</f>
        <v>703.13422899118666</v>
      </c>
      <c r="J11" s="105">
        <f ca="1">Balance!O8</f>
        <v>706.24665957203717</v>
      </c>
      <c r="K11" s="105">
        <f ca="1">Balance!P8</f>
        <v>709.37834746509748</v>
      </c>
      <c r="L11" s="105">
        <f ca="1">Balance!Q8</f>
        <v>712.52941184085626</v>
      </c>
      <c r="M11" s="105">
        <f ca="1">Balance!R8</f>
        <v>715.69997260739433</v>
      </c>
      <c r="N11" s="105">
        <f ca="1">Balance!S8</f>
        <v>718.89015041494918</v>
      </c>
      <c r="O11" s="105">
        <f ca="1">Balance!T8</f>
        <v>722.10006666051027</v>
      </c>
      <c r="P11" s="105">
        <f ca="1">Balance!U8</f>
        <v>725.32984349244146</v>
      </c>
      <c r="Q11" s="189">
        <f ca="1">Balance!V8</f>
        <v>728.57960381513124</v>
      </c>
      <c r="R11" s="10">
        <f ca="1">Balance!W8</f>
        <v>731.84947129367481</v>
      </c>
      <c r="S11" s="105">
        <f ca="1">Balance!X8</f>
        <v>735.13957035858164</v>
      </c>
      <c r="T11" s="105">
        <f ca="1">Balance!Y8</f>
        <v>738.45002621051378</v>
      </c>
      <c r="U11" s="105">
        <f ca="1">Balance!Z8</f>
        <v>741.78096482505453</v>
      </c>
      <c r="V11" s="105">
        <f ca="1">Balance!AA8</f>
        <v>745.13251295750445</v>
      </c>
      <c r="W11" s="105">
        <f ca="1">Balance!AB8</f>
        <v>748.50479814770881</v>
      </c>
      <c r="X11" s="105">
        <f ca="1">Balance!AC8</f>
        <v>751.89794872491382</v>
      </c>
      <c r="Y11" s="105">
        <f ca="1">Balance!AD8</f>
        <v>755.31209381265364</v>
      </c>
      <c r="Z11" s="105">
        <f ca="1">Balance!AE8</f>
        <v>758.74736333366718</v>
      </c>
      <c r="AA11" s="105">
        <f ca="1">Balance!AF8</f>
        <v>762.20388801484648</v>
      </c>
      <c r="AB11" s="105">
        <f ca="1">Balance!AG8</f>
        <v>765.68179939221295</v>
      </c>
      <c r="AC11" s="189">
        <f ca="1">Balance!AH8</f>
        <v>769.18122981592819</v>
      </c>
      <c r="AD11" s="10">
        <f ca="1">Balance!AI8</f>
        <v>772.7023124553325</v>
      </c>
      <c r="AE11" s="105">
        <f ca="1">Balance!AJ8</f>
        <v>776.24518130401691</v>
      </c>
      <c r="AF11" s="105">
        <f ca="1">Balance!AK8</f>
        <v>779.8099711849253</v>
      </c>
      <c r="AG11" s="105">
        <f ca="1">Balance!AL8</f>
        <v>783.39681775548877</v>
      </c>
      <c r="AH11" s="105">
        <f ca="1">Balance!AM8</f>
        <v>787.00585751279095</v>
      </c>
      <c r="AI11" s="105">
        <f ca="1">Balance!AN8</f>
        <v>790.63722779876696</v>
      </c>
      <c r="AJ11" s="105">
        <f ca="1">Balance!AO8</f>
        <v>794.2910668054318</v>
      </c>
      <c r="AK11" s="105">
        <f ca="1">Balance!AP8</f>
        <v>826.71801473764106</v>
      </c>
      <c r="AL11" s="105">
        <f ca="1">Balance!AQ8</f>
        <v>865.11303726893334</v>
      </c>
      <c r="AM11" s="105">
        <f ca="1">Balance!AR8</f>
        <v>904.00566353009719</v>
      </c>
      <c r="AN11" s="105">
        <f ca="1">Balance!AS8</f>
        <v>943.39924300081873</v>
      </c>
      <c r="AO11" s="189">
        <f ca="1">Balance!AT8</f>
        <v>983.29714749780339</v>
      </c>
      <c r="AP11" s="10">
        <f ca="1">Balance!AU8</f>
        <v>1023.0258623832881</v>
      </c>
      <c r="AQ11" s="105">
        <f ca="1">Balance!AV8</f>
        <v>1063.2657135317513</v>
      </c>
      <c r="AR11" s="105">
        <f ca="1">Balance!AW8</f>
        <v>1104.0201406617618</v>
      </c>
      <c r="AS11" s="105">
        <f ca="1">Balance!AX8</f>
        <v>1217.2926064260398</v>
      </c>
      <c r="AT11" s="105">
        <f ca="1">Balance!AY8</f>
        <v>1259.0865965632015</v>
      </c>
      <c r="AU11" s="105">
        <f ca="1">Balance!AZ8</f>
        <v>1301.4056200505004</v>
      </c>
      <c r="AV11" s="105">
        <f ca="1">Balance!BA8</f>
        <v>1344.2532092575734</v>
      </c>
      <c r="AW11" s="105">
        <f ca="1">Balance!BB8</f>
        <v>1387.6329201012002</v>
      </c>
      <c r="AX11" s="105">
        <f ca="1">Balance!BC8</f>
        <v>1431.5483322010743</v>
      </c>
      <c r="AY11" s="105">
        <f ca="1">Balance!BD8</f>
        <v>1476.0030490366034</v>
      </c>
      <c r="AZ11" s="105">
        <f ca="1">Balance!BE8</f>
        <v>1521.0006981047375</v>
      </c>
      <c r="BA11" s="189">
        <f ca="1">Balance!BF8</f>
        <v>1566.5449310788345</v>
      </c>
      <c r="BB11" s="10">
        <f ca="1">Balance!BG8</f>
        <v>1611.9471228847274</v>
      </c>
      <c r="BC11" s="105">
        <f ca="1">Balance!BH8</f>
        <v>1657.9032751132181</v>
      </c>
      <c r="BD11" s="105">
        <f ca="1">Balance!BI8</f>
        <v>1704.4171129305623</v>
      </c>
      <c r="BE11" s="105">
        <f ca="1">Balance!BJ8</f>
        <v>1751.4923863254</v>
      </c>
      <c r="BF11" s="105">
        <f ca="1">Balance!BK8</f>
        <v>1799.1328702729088</v>
      </c>
      <c r="BG11" s="105">
        <f ca="1">Balance!BL8</f>
        <v>2487.3423649000401</v>
      </c>
      <c r="BH11" s="105">
        <f ca="1">Balance!BM8</f>
        <v>2536.1246956518366</v>
      </c>
      <c r="BI11" s="105">
        <f ca="1">Balance!BN8</f>
        <v>2585.4837134588483</v>
      </c>
      <c r="BJ11" s="105">
        <f ca="1">Balance!BO8</f>
        <v>2635.4232949056432</v>
      </c>
      <c r="BK11" s="105">
        <f ca="1">Balance!BP8</f>
        <v>2685.9473424004277</v>
      </c>
      <c r="BL11" s="105">
        <f ca="1">Balance!BQ8</f>
        <v>2737.0597843457817</v>
      </c>
      <c r="BM11" s="189">
        <f ca="1">Balance!BR8</f>
        <v>2788.7645753105157</v>
      </c>
      <c r="BN11" s="8"/>
    </row>
    <row r="12" spans="1:73" x14ac:dyDescent="0.25">
      <c r="B12" s="248"/>
      <c r="C12" s="214" t="s">
        <v>83</v>
      </c>
      <c r="E12" s="2"/>
      <c r="F12" s="10">
        <f ca="1">-Balance!K5</f>
        <v>-200.00000000000006</v>
      </c>
      <c r="G12" s="105">
        <f ca="1">-Balance!L5</f>
        <v>-200</v>
      </c>
      <c r="H12" s="105">
        <f ca="1">-Balance!M5</f>
        <v>-200</v>
      </c>
      <c r="I12" s="105">
        <f ca="1">-Balance!N5</f>
        <v>-200</v>
      </c>
      <c r="J12" s="105">
        <f ca="1">-Balance!O5</f>
        <v>-200</v>
      </c>
      <c r="K12" s="105">
        <f ca="1">-Balance!P5</f>
        <v>-200</v>
      </c>
      <c r="L12" s="105">
        <f ca="1">-Balance!Q5</f>
        <v>-200</v>
      </c>
      <c r="M12" s="105">
        <f ca="1">-Balance!R5</f>
        <v>-200</v>
      </c>
      <c r="N12" s="105">
        <f ca="1">-Balance!S5</f>
        <v>-200</v>
      </c>
      <c r="O12" s="105">
        <f ca="1">-Balance!T5</f>
        <v>-200</v>
      </c>
      <c r="P12" s="105">
        <f ca="1">-Balance!U5</f>
        <v>-200</v>
      </c>
      <c r="Q12" s="189">
        <f ca="1">-Balance!V5</f>
        <v>-200</v>
      </c>
      <c r="R12" s="10">
        <f ca="1">-Balance!W5</f>
        <v>-200</v>
      </c>
      <c r="S12" s="105">
        <f ca="1">-Balance!X5</f>
        <v>-200</v>
      </c>
      <c r="T12" s="105">
        <f ca="1">-Balance!Y5</f>
        <v>-200</v>
      </c>
      <c r="U12" s="105">
        <f ca="1">-Balance!Z5</f>
        <v>-200</v>
      </c>
      <c r="V12" s="105">
        <f ca="1">-Balance!AA5</f>
        <v>-200</v>
      </c>
      <c r="W12" s="105">
        <f ca="1">-Balance!AB5</f>
        <v>-200</v>
      </c>
      <c r="X12" s="105">
        <f ca="1">-Balance!AC5</f>
        <v>-200</v>
      </c>
      <c r="Y12" s="105">
        <f ca="1">-Balance!AD5</f>
        <v>-200</v>
      </c>
      <c r="Z12" s="105">
        <f ca="1">-Balance!AE5</f>
        <v>-200</v>
      </c>
      <c r="AA12" s="105">
        <f ca="1">-Balance!AF5</f>
        <v>-200</v>
      </c>
      <c r="AB12" s="105">
        <f ca="1">-Balance!AG5</f>
        <v>-200</v>
      </c>
      <c r="AC12" s="189">
        <f ca="1">-Balance!AH5</f>
        <v>-200</v>
      </c>
      <c r="AD12" s="10">
        <f ca="1">-Balance!AI5</f>
        <v>-200</v>
      </c>
      <c r="AE12" s="105">
        <f ca="1">-Balance!AJ5</f>
        <v>-200</v>
      </c>
      <c r="AF12" s="105">
        <f ca="1">-Balance!AK5</f>
        <v>-200</v>
      </c>
      <c r="AG12" s="105">
        <f ca="1">-Balance!AL5</f>
        <v>-200</v>
      </c>
      <c r="AH12" s="105">
        <f ca="1">-Balance!AM5</f>
        <v>-200</v>
      </c>
      <c r="AI12" s="105">
        <f ca="1">-Balance!AN5</f>
        <v>-200</v>
      </c>
      <c r="AJ12" s="105">
        <f ca="1">-Balance!AO5</f>
        <v>-200</v>
      </c>
      <c r="AK12" s="105">
        <f ca="1">-Balance!AP5</f>
        <v>-228.75050115749644</v>
      </c>
      <c r="AL12" s="105">
        <f ca="1">-Balance!AQ5</f>
        <v>-263.4463292380305</v>
      </c>
      <c r="AM12" s="105">
        <f ca="1">-Balance!AR5</f>
        <v>-298.61687259842745</v>
      </c>
      <c r="AN12" s="105">
        <f ca="1">-Balance!AS5</f>
        <v>-334.26533907308283</v>
      </c>
      <c r="AO12" s="189">
        <f ca="1">-Balance!AT5</f>
        <v>-370.3949579566904</v>
      </c>
      <c r="AP12" s="10">
        <f ca="1">-Balance!AU5</f>
        <v>-406.3320712073276</v>
      </c>
      <c r="AQ12" s="105">
        <f ca="1">-Balance!AV5</f>
        <v>-442.75686040770307</v>
      </c>
      <c r="AR12" s="105">
        <f ca="1">-Balance!AW5</f>
        <v>-479.67262009151267</v>
      </c>
      <c r="AS12" s="105">
        <f ca="1">-Balance!AX5</f>
        <v>-589.08266682797012</v>
      </c>
      <c r="AT12" s="105">
        <f ca="1">-Balance!AY5</f>
        <v>-626.99033936798878</v>
      </c>
      <c r="AU12" s="105">
        <f ca="1">-Balance!AZ5</f>
        <v>-665.39899879132599</v>
      </c>
      <c r="AV12" s="105">
        <f ca="1">-Balance!BA5</f>
        <v>-704.31202865469754</v>
      </c>
      <c r="AW12" s="105">
        <f ca="1">-Balance!BB5</f>
        <v>-743.73283514086734</v>
      </c>
      <c r="AX12" s="105">
        <f ca="1">-Balance!BC5</f>
        <v>-783.66484720871983</v>
      </c>
      <c r="AY12" s="105">
        <f ca="1">-Balance!BD5</f>
        <v>-824.11151674432085</v>
      </c>
      <c r="AZ12" s="105">
        <f ca="1">-Balance!BE5</f>
        <v>-865.07631871297281</v>
      </c>
      <c r="BA12" s="189">
        <f ca="1">-Balance!BF5</f>
        <v>-906.56275131227312</v>
      </c>
      <c r="BB12" s="10">
        <f ca="1">-Balance!BG5</f>
        <v>-947.88203504233434</v>
      </c>
      <c r="BC12" s="105">
        <f ca="1">-Balance!BH5</f>
        <v>-989.73001611239897</v>
      </c>
      <c r="BD12" s="105">
        <f ca="1">-Balance!BI5</f>
        <v>-1032.1102633454072</v>
      </c>
      <c r="BE12" s="105">
        <f ca="1">-Balance!BJ5</f>
        <v>-1075.0263694189719</v>
      </c>
      <c r="BF12" s="105">
        <f ca="1">-Balance!BK5</f>
        <v>-1118.4819510235425</v>
      </c>
      <c r="BG12" s="105">
        <f ca="1">-Balance!BL5</f>
        <v>-1802.4806490216129</v>
      </c>
      <c r="BH12" s="105">
        <f ca="1">-Balance!BM5</f>
        <v>-1847.0261286079744</v>
      </c>
      <c r="BI12" s="105">
        <f ca="1">-Balance!BN5</f>
        <v>-1892.1220794710275</v>
      </c>
      <c r="BJ12" s="105">
        <f ca="1">-Balance!BO5</f>
        <v>-1937.7722159551536</v>
      </c>
      <c r="BK12" s="105">
        <f ca="1">-Balance!BP5</f>
        <v>-1983.9802772241562</v>
      </c>
      <c r="BL12" s="105">
        <f ca="1">-Balance!BQ5</f>
        <v>-2030.7500274257795</v>
      </c>
      <c r="BM12" s="189">
        <f ca="1">-Balance!BR5</f>
        <v>-2078.0852558573092</v>
      </c>
      <c r="BN12" s="8"/>
    </row>
    <row r="13" spans="1:73" s="378" customFormat="1" x14ac:dyDescent="0.25">
      <c r="A13" s="371"/>
      <c r="B13" s="372"/>
      <c r="C13" s="215" t="s">
        <v>84</v>
      </c>
      <c r="D13" s="373"/>
      <c r="E13" s="374"/>
      <c r="F13" s="375">
        <f ca="1">-Balance!K23</f>
        <v>-826.11810395642851</v>
      </c>
      <c r="G13" s="376">
        <f ca="1">-Balance!L23</f>
        <v>-960.6047234218729</v>
      </c>
      <c r="H13" s="376">
        <f ca="1">-Balance!M23</f>
        <v>-958.80147962780939</v>
      </c>
      <c r="I13" s="376">
        <f ca="1">-Balance!N23</f>
        <v>-939.89919960331088</v>
      </c>
      <c r="J13" s="376">
        <f ca="1">-Balance!O23</f>
        <v>-920.52701152278496</v>
      </c>
      <c r="K13" s="376">
        <f ca="1">-Balance!P23</f>
        <v>-889.05004633195563</v>
      </c>
      <c r="L13" s="376">
        <f ca="1">-Balance!Q23</f>
        <v>-868.67308111288116</v>
      </c>
      <c r="M13" s="376">
        <f ca="1">-Balance!R23</f>
        <v>-847.81182984087786</v>
      </c>
      <c r="N13" s="376">
        <f ca="1">-Balance!S23</f>
        <v>-1002.4614961675743</v>
      </c>
      <c r="O13" s="376">
        <f ca="1">-Balance!T23</f>
        <v>-977.38724480669339</v>
      </c>
      <c r="P13" s="376">
        <f ca="1">-Balance!U23</f>
        <v>-951.80006999434772</v>
      </c>
      <c r="Q13" s="377">
        <f ca="1">-Balance!V23</f>
        <v>-925.69499587306268</v>
      </c>
      <c r="R13" s="375">
        <f ca="1">-Balance!W23</f>
        <v>-899.714265430257</v>
      </c>
      <c r="S13" s="376">
        <f ca="1">-Balance!X23</f>
        <v>-873.20839517324544</v>
      </c>
      <c r="T13" s="376">
        <f ca="1">-Balance!Y23</f>
        <v>-896.09591634930234</v>
      </c>
      <c r="U13" s="376">
        <f ca="1">-Balance!Z23</f>
        <v>-868.7297625173087</v>
      </c>
      <c r="V13" s="376">
        <f ca="1">-Balance!AA23</f>
        <v>-840.82399009510186</v>
      </c>
      <c r="W13" s="376">
        <f ca="1">-Balance!AB23</f>
        <v>-812.37339470608151</v>
      </c>
      <c r="X13" s="376">
        <f ca="1">-Balance!AC23</f>
        <v>-783.37273014766697</v>
      </c>
      <c r="Y13" s="376">
        <f ca="1">-Balance!AD23</f>
        <v>-753.81670808167974</v>
      </c>
      <c r="Z13" s="376">
        <f ca="1">-Balance!AE23</f>
        <v>-723.69999772253607</v>
      </c>
      <c r="AA13" s="376">
        <f ca="1">-Balance!AF23</f>
        <v>-693.0172255232344</v>
      </c>
      <c r="AB13" s="376">
        <f ca="1">-Balance!AG23</f>
        <v>-661.7629748591213</v>
      </c>
      <c r="AC13" s="377">
        <f ca="1">-Balance!AH23</f>
        <v>-629.9317857094245</v>
      </c>
      <c r="AD13" s="375">
        <f ca="1">-Balance!AI23</f>
        <v>-642.43005259325344</v>
      </c>
      <c r="AE13" s="376">
        <f ca="1">-Balance!AJ23</f>
        <v>-609.53681903132451</v>
      </c>
      <c r="AF13" s="376">
        <f ca="1">-Balance!AK23</f>
        <v>-580.05047752291193</v>
      </c>
      <c r="AG13" s="376">
        <f ca="1">-Balance!AL23</f>
        <v>-549.98289330744024</v>
      </c>
      <c r="AH13" s="376">
        <f ca="1">-Balance!AM23</f>
        <v>-519.32846317337362</v>
      </c>
      <c r="AI13" s="376">
        <f ca="1">-Balance!AN23</f>
        <v>-488.08153889850956</v>
      </c>
      <c r="AJ13" s="376">
        <f ca="1">-Balance!AO23</f>
        <v>-456.23642691692976</v>
      </c>
      <c r="AK13" s="376">
        <f ca="1">-Balance!AP23</f>
        <v>-440.53788914109464</v>
      </c>
      <c r="AL13" s="376">
        <f ca="1">-Balance!AQ23</f>
        <v>-442.99824951718142</v>
      </c>
      <c r="AM13" s="376">
        <f ca="1">-Balance!AR23</f>
        <v>-445.4731774533833</v>
      </c>
      <c r="AN13" s="376">
        <f ca="1">-Balance!AS23</f>
        <v>-447.96275920284035</v>
      </c>
      <c r="AO13" s="377">
        <f ca="1">-Balance!AT23</f>
        <v>-450.46708152938908</v>
      </c>
      <c r="AP13" s="375">
        <f ca="1">-Balance!AU23</f>
        <v>-452.98623171058654</v>
      </c>
      <c r="AQ13" s="376">
        <f ca="1">-Balance!AV23</f>
        <v>-455.5202975407517</v>
      </c>
      <c r="AR13" s="376">
        <f ca="1">-Balance!AW23</f>
        <v>-458.06936733402546</v>
      </c>
      <c r="AS13" s="376">
        <f ca="1">-Balance!AX23</f>
        <v>-460.63352992744854</v>
      </c>
      <c r="AT13" s="376">
        <f ca="1">-Balance!AY23</f>
        <v>-463.21287468405717</v>
      </c>
      <c r="AU13" s="376">
        <f ca="1">-Balance!AZ23</f>
        <v>-465.80749149599745</v>
      </c>
      <c r="AV13" s="376">
        <f ca="1">-Balance!BA23</f>
        <v>-468.41747078765883</v>
      </c>
      <c r="AW13" s="376">
        <f ca="1">-Balance!BB23</f>
        <v>-471.04290351882457</v>
      </c>
      <c r="AX13" s="376">
        <f ca="1">-Balance!BC23</f>
        <v>-473.68388118784236</v>
      </c>
      <c r="AY13" s="376">
        <f ca="1">-Balance!BD23</f>
        <v>-476.34049583481277</v>
      </c>
      <c r="AZ13" s="376">
        <f ca="1">-Balance!BE23</f>
        <v>-479.01284004479709</v>
      </c>
      <c r="BA13" s="377">
        <f ca="1">-Balance!BF23</f>
        <v>-481.70100695104406</v>
      </c>
      <c r="BB13" s="375">
        <f ca="1">-Balance!BG23</f>
        <v>-484.40509023823557</v>
      </c>
      <c r="BC13" s="376">
        <f ca="1">-Balance!BH23</f>
        <v>-487.12518414575146</v>
      </c>
      <c r="BD13" s="376">
        <f ca="1">-Balance!BI23</f>
        <v>-489.86138347095408</v>
      </c>
      <c r="BE13" s="376">
        <f ca="1">-Balance!BJ23</f>
        <v>-492.61378357249191</v>
      </c>
      <c r="BF13" s="376">
        <f ca="1">-Balance!BK23</f>
        <v>-495.38248037362303</v>
      </c>
      <c r="BG13" s="376">
        <f ca="1">-Balance!BL23</f>
        <v>-498.16757036555816</v>
      </c>
      <c r="BH13" s="376">
        <f ca="1">-Balance!BM23</f>
        <v>-500.96915061082285</v>
      </c>
      <c r="BI13" s="376">
        <f ca="1">-Balance!BN23</f>
        <v>-503.78731874664078</v>
      </c>
      <c r="BJ13" s="376">
        <f ca="1">-Balance!BO23</f>
        <v>-506.6221729883369</v>
      </c>
      <c r="BK13" s="376">
        <f ca="1">-Balance!BP23</f>
        <v>-509.47381213275901</v>
      </c>
      <c r="BL13" s="376">
        <f ca="1">-Balance!BQ23</f>
        <v>-512.34233556172194</v>
      </c>
      <c r="BM13" s="377">
        <f ca="1">-Balance!BR23</f>
        <v>-515.22784324547115</v>
      </c>
    </row>
    <row r="14" spans="1:73" x14ac:dyDescent="0.25">
      <c r="B14" s="251"/>
      <c r="C14" s="214" t="s">
        <v>148</v>
      </c>
      <c r="E14" s="2"/>
      <c r="F14" s="10">
        <f ca="1">SUM(F11:F13)</f>
        <v>-501.56122735214984</v>
      </c>
      <c r="G14" s="105">
        <f ca="1">SUM(G11:G13)</f>
        <v>-480.30270289788973</v>
      </c>
      <c r="H14" s="105">
        <f t="shared" ref="H14:AB14" ca="1" si="59">SUM(H11:H13)</f>
        <v>-458.76054234269964</v>
      </c>
      <c r="I14" s="105">
        <f ca="1">SUM(I11:I13)</f>
        <v>-436.76497061212422</v>
      </c>
      <c r="J14" s="105">
        <f ca="1">SUM(J11:J13)</f>
        <v>-414.28035195074779</v>
      </c>
      <c r="K14" s="105">
        <f t="shared" ca="1" si="59"/>
        <v>-379.67169886685815</v>
      </c>
      <c r="L14" s="105">
        <f t="shared" ca="1" si="59"/>
        <v>-356.14366927202491</v>
      </c>
      <c r="M14" s="105">
        <f t="shared" ca="1" si="59"/>
        <v>-332.11185723348353</v>
      </c>
      <c r="N14" s="105">
        <f t="shared" ca="1" si="59"/>
        <v>-483.57134575262512</v>
      </c>
      <c r="O14" s="105">
        <f t="shared" ca="1" si="59"/>
        <v>-455.28717814618312</v>
      </c>
      <c r="P14" s="105">
        <f t="shared" ca="1" si="59"/>
        <v>-426.47022650190627</v>
      </c>
      <c r="Q14" s="189">
        <f t="shared" ca="1" si="59"/>
        <v>-397.11539205793144</v>
      </c>
      <c r="R14" s="10">
        <f ca="1">SUM(R11:R13)</f>
        <v>-367.86479413658219</v>
      </c>
      <c r="S14" s="105">
        <f t="shared" ca="1" si="59"/>
        <v>-338.0688248146638</v>
      </c>
      <c r="T14" s="105">
        <f t="shared" ca="1" si="59"/>
        <v>-357.64589013878856</v>
      </c>
      <c r="U14" s="105">
        <f t="shared" ca="1" si="59"/>
        <v>-326.94879769225417</v>
      </c>
      <c r="V14" s="105">
        <f t="shared" ca="1" si="59"/>
        <v>-295.69147713759742</v>
      </c>
      <c r="W14" s="105">
        <f t="shared" ca="1" si="59"/>
        <v>-263.8685965583727</v>
      </c>
      <c r="X14" s="105">
        <f t="shared" ca="1" si="59"/>
        <v>-231.47478142275315</v>
      </c>
      <c r="Y14" s="105">
        <f t="shared" ca="1" si="59"/>
        <v>-198.50461426902609</v>
      </c>
      <c r="Z14" s="105">
        <f t="shared" ca="1" si="59"/>
        <v>-164.95263438886889</v>
      </c>
      <c r="AA14" s="105">
        <f t="shared" ca="1" si="59"/>
        <v>-130.81333750838792</v>
      </c>
      <c r="AB14" s="105">
        <f t="shared" ca="1" si="59"/>
        <v>-96.081175466908348</v>
      </c>
      <c r="AC14" s="189">
        <f ca="1">SUM(AC11:AC13)</f>
        <v>-60.750555893496312</v>
      </c>
      <c r="AD14" s="10">
        <f t="shared" ref="AD14:BM14" ca="1" si="60">SUM(AD11:AD13)</f>
        <v>-69.727740137920932</v>
      </c>
      <c r="AE14" s="105">
        <f t="shared" ca="1" si="60"/>
        <v>-33.291637727307602</v>
      </c>
      <c r="AF14" s="105">
        <f t="shared" ca="1" si="60"/>
        <v>-0.24050633798663057</v>
      </c>
      <c r="AG14" s="105">
        <f t="shared" ca="1" si="60"/>
        <v>33.413924448048533</v>
      </c>
      <c r="AH14" s="105">
        <f t="shared" ca="1" si="60"/>
        <v>67.677394339417333</v>
      </c>
      <c r="AI14" s="105">
        <f t="shared" ca="1" si="60"/>
        <v>102.55568890025739</v>
      </c>
      <c r="AJ14" s="105">
        <f t="shared" ca="1" si="60"/>
        <v>138.05463988850204</v>
      </c>
      <c r="AK14" s="105">
        <f t="shared" ca="1" si="60"/>
        <v>157.42962443905003</v>
      </c>
      <c r="AL14" s="105">
        <f t="shared" ca="1" si="60"/>
        <v>158.66845851372136</v>
      </c>
      <c r="AM14" s="105">
        <f t="shared" ca="1" si="60"/>
        <v>159.91561347828645</v>
      </c>
      <c r="AN14" s="105">
        <f t="shared" ca="1" si="60"/>
        <v>161.17114472489556</v>
      </c>
      <c r="AO14" s="189">
        <f t="shared" ca="1" si="60"/>
        <v>162.43510801172391</v>
      </c>
      <c r="AP14" s="10">
        <f t="shared" ca="1" si="60"/>
        <v>163.707559465374</v>
      </c>
      <c r="AQ14" s="105">
        <f t="shared" ca="1" si="60"/>
        <v>164.9885555832966</v>
      </c>
      <c r="AR14" s="105">
        <f t="shared" ca="1" si="60"/>
        <v>166.27815323622366</v>
      </c>
      <c r="AS14" s="105">
        <f t="shared" ca="1" si="60"/>
        <v>167.57640967062116</v>
      </c>
      <c r="AT14" s="105">
        <f t="shared" ca="1" si="60"/>
        <v>168.88338251115556</v>
      </c>
      <c r="AU14" s="105">
        <f t="shared" ca="1" si="60"/>
        <v>170.19912976317693</v>
      </c>
      <c r="AV14" s="105">
        <f t="shared" ca="1" si="60"/>
        <v>171.52370981521705</v>
      </c>
      <c r="AW14" s="105">
        <f t="shared" ca="1" si="60"/>
        <v>172.85718144150826</v>
      </c>
      <c r="AX14" s="105">
        <f t="shared" ca="1" si="60"/>
        <v>174.19960380451215</v>
      </c>
      <c r="AY14" s="105">
        <f t="shared" ca="1" si="60"/>
        <v>175.55103645746982</v>
      </c>
      <c r="AZ14" s="105">
        <f t="shared" ca="1" si="60"/>
        <v>176.91153934696757</v>
      </c>
      <c r="BA14" s="189">
        <f t="shared" ca="1" si="60"/>
        <v>178.28117281551727</v>
      </c>
      <c r="BB14" s="10">
        <f t="shared" ca="1" si="60"/>
        <v>179.65999760415747</v>
      </c>
      <c r="BC14" s="105">
        <f t="shared" ca="1" si="60"/>
        <v>181.04807485506768</v>
      </c>
      <c r="BD14" s="105">
        <f t="shared" ca="1" si="60"/>
        <v>182.445466114201</v>
      </c>
      <c r="BE14" s="105">
        <f t="shared" ca="1" si="60"/>
        <v>183.85223333393628</v>
      </c>
      <c r="BF14" s="105">
        <f t="shared" ca="1" si="60"/>
        <v>185.2684388757433</v>
      </c>
      <c r="BG14" s="105">
        <f t="shared" ca="1" si="60"/>
        <v>186.69414551286911</v>
      </c>
      <c r="BH14" s="105">
        <f t="shared" ca="1" si="60"/>
        <v>188.12941643303935</v>
      </c>
      <c r="BI14" s="105">
        <f t="shared" ca="1" si="60"/>
        <v>189.57431524118005</v>
      </c>
      <c r="BJ14" s="105">
        <f t="shared" ca="1" si="60"/>
        <v>191.02890596215269</v>
      </c>
      <c r="BK14" s="105">
        <f t="shared" ca="1" si="60"/>
        <v>192.49325304351248</v>
      </c>
      <c r="BL14" s="105">
        <f t="shared" ca="1" si="60"/>
        <v>193.96742135828026</v>
      </c>
      <c r="BM14" s="189">
        <f t="shared" ca="1" si="60"/>
        <v>195.45147620773537</v>
      </c>
      <c r="BN14" s="8"/>
    </row>
    <row r="15" spans="1:73" x14ac:dyDescent="0.25">
      <c r="B15" s="248"/>
      <c r="C15" s="202" t="s">
        <v>149</v>
      </c>
      <c r="E15" s="2"/>
      <c r="F15" s="181">
        <f ca="1">F14</f>
        <v>-501.56122735214984</v>
      </c>
      <c r="G15" s="181">
        <f ca="1">G14-F14</f>
        <v>21.258524454260112</v>
      </c>
      <c r="H15" s="181">
        <f t="shared" ref="H15:BM15" ca="1" si="61">H14-G14</f>
        <v>21.542160555190094</v>
      </c>
      <c r="I15" s="181">
        <f t="shared" ca="1" si="61"/>
        <v>21.995571730575421</v>
      </c>
      <c r="J15" s="181">
        <f t="shared" ca="1" si="61"/>
        <v>22.48461866137643</v>
      </c>
      <c r="K15" s="181">
        <f t="shared" ca="1" si="61"/>
        <v>34.608653083889635</v>
      </c>
      <c r="L15" s="181">
        <f t="shared" ca="1" si="61"/>
        <v>23.528029594833242</v>
      </c>
      <c r="M15" s="181">
        <f t="shared" ca="1" si="61"/>
        <v>24.031812038541375</v>
      </c>
      <c r="N15" s="181">
        <f t="shared" ca="1" si="61"/>
        <v>-151.45948851914159</v>
      </c>
      <c r="O15" s="181">
        <f t="shared" ca="1" si="61"/>
        <v>28.284167606441997</v>
      </c>
      <c r="P15" s="181">
        <f t="shared" ca="1" si="61"/>
        <v>28.816951644276855</v>
      </c>
      <c r="Q15" s="190">
        <f t="shared" ca="1" si="61"/>
        <v>29.354834443974823</v>
      </c>
      <c r="R15" s="181">
        <f t="shared" ca="1" si="61"/>
        <v>29.250597921349254</v>
      </c>
      <c r="S15" s="181">
        <f t="shared" ca="1" si="61"/>
        <v>29.795969321918392</v>
      </c>
      <c r="T15" s="181">
        <f t="shared" ca="1" si="61"/>
        <v>-19.57706532412476</v>
      </c>
      <c r="U15" s="181">
        <f t="shared" ca="1" si="61"/>
        <v>30.697092446534384</v>
      </c>
      <c r="V15" s="181">
        <f t="shared" ca="1" si="61"/>
        <v>31.257320554656758</v>
      </c>
      <c r="W15" s="181">
        <f t="shared" ca="1" si="61"/>
        <v>31.822880579224716</v>
      </c>
      <c r="X15" s="181">
        <f t="shared" ca="1" si="61"/>
        <v>32.393815135619548</v>
      </c>
      <c r="Y15" s="181">
        <f t="shared" ca="1" si="61"/>
        <v>32.970167153727061</v>
      </c>
      <c r="Z15" s="181">
        <f t="shared" ca="1" si="61"/>
        <v>33.551979880157205</v>
      </c>
      <c r="AA15" s="181">
        <f t="shared" ca="1" si="61"/>
        <v>34.13929688048097</v>
      </c>
      <c r="AB15" s="181">
        <f t="shared" ca="1" si="61"/>
        <v>34.732162041479569</v>
      </c>
      <c r="AC15" s="190">
        <f t="shared" ca="1" si="61"/>
        <v>35.330619573412037</v>
      </c>
      <c r="AD15" s="181">
        <f t="shared" ca="1" si="61"/>
        <v>-8.9771842444246204</v>
      </c>
      <c r="AE15" s="181">
        <f t="shared" ca="1" si="61"/>
        <v>36.43610241061333</v>
      </c>
      <c r="AF15" s="181">
        <f t="shared" ca="1" si="61"/>
        <v>33.051131389320972</v>
      </c>
      <c r="AG15" s="181">
        <f t="shared" ca="1" si="61"/>
        <v>33.654430786035164</v>
      </c>
      <c r="AH15" s="181">
        <f t="shared" ca="1" si="61"/>
        <v>34.2634698913688</v>
      </c>
      <c r="AI15" s="181">
        <f t="shared" ca="1" si="61"/>
        <v>34.878294560840061</v>
      </c>
      <c r="AJ15" s="181">
        <f t="shared" ca="1" si="61"/>
        <v>35.498950988244644</v>
      </c>
      <c r="AK15" s="181">
        <f t="shared" ca="1" si="61"/>
        <v>19.374984550547993</v>
      </c>
      <c r="AL15" s="181">
        <f t="shared" ca="1" si="61"/>
        <v>1.2388340746713311</v>
      </c>
      <c r="AM15" s="181">
        <f t="shared" ca="1" si="61"/>
        <v>1.2471549645650839</v>
      </c>
      <c r="AN15" s="181">
        <f t="shared" ca="1" si="61"/>
        <v>1.2555312466091095</v>
      </c>
      <c r="AO15" s="190">
        <f t="shared" ca="1" si="61"/>
        <v>1.263963286828357</v>
      </c>
      <c r="AP15" s="181">
        <f t="shared" ca="1" si="61"/>
        <v>1.2724514536500919</v>
      </c>
      <c r="AQ15" s="181">
        <f t="shared" ca="1" si="61"/>
        <v>1.2809961179225979</v>
      </c>
      <c r="AR15" s="181">
        <f t="shared" ca="1" si="61"/>
        <v>1.289597652927057</v>
      </c>
      <c r="AS15" s="181">
        <f t="shared" ca="1" si="61"/>
        <v>1.2982564343975014</v>
      </c>
      <c r="AT15" s="181">
        <f t="shared" ca="1" si="61"/>
        <v>1.3069728405343994</v>
      </c>
      <c r="AU15" s="181">
        <f t="shared" ca="1" si="61"/>
        <v>1.3157472520213673</v>
      </c>
      <c r="AV15" s="181">
        <f t="shared" ca="1" si="61"/>
        <v>1.324580052040119</v>
      </c>
      <c r="AW15" s="181">
        <f t="shared" ca="1" si="61"/>
        <v>1.3334716262912139</v>
      </c>
      <c r="AX15" s="181">
        <f t="shared" ca="1" si="61"/>
        <v>1.342422363003891</v>
      </c>
      <c r="AY15" s="181">
        <f t="shared" ca="1" si="61"/>
        <v>1.3514326529576692</v>
      </c>
      <c r="AZ15" s="181">
        <f t="shared" ca="1" si="61"/>
        <v>1.3605028894977522</v>
      </c>
      <c r="BA15" s="190">
        <f t="shared" ca="1" si="61"/>
        <v>1.3696334685496936</v>
      </c>
      <c r="BB15" s="181">
        <f t="shared" ca="1" si="61"/>
        <v>1.3788247886402019</v>
      </c>
      <c r="BC15" s="181">
        <f t="shared" ca="1" si="61"/>
        <v>1.3880772509102144</v>
      </c>
      <c r="BD15" s="181">
        <f t="shared" ca="1" si="61"/>
        <v>1.3973912591333146</v>
      </c>
      <c r="BE15" s="181">
        <f t="shared" ca="1" si="61"/>
        <v>1.4067672197352863</v>
      </c>
      <c r="BF15" s="181">
        <f t="shared" ca="1" si="61"/>
        <v>1.4162055418070167</v>
      </c>
      <c r="BG15" s="181">
        <f t="shared" ca="1" si="61"/>
        <v>1.4257066371258134</v>
      </c>
      <c r="BH15" s="181">
        <f t="shared" ca="1" si="61"/>
        <v>1.4352709201702396</v>
      </c>
      <c r="BI15" s="181">
        <f t="shared" ca="1" si="61"/>
        <v>1.4448988081406924</v>
      </c>
      <c r="BJ15" s="181">
        <f t="shared" ca="1" si="61"/>
        <v>1.4545907209726465</v>
      </c>
      <c r="BK15" s="181">
        <f t="shared" ca="1" si="61"/>
        <v>1.4643470813597901</v>
      </c>
      <c r="BL15" s="181">
        <f t="shared" ca="1" si="61"/>
        <v>1.4741683147677804</v>
      </c>
      <c r="BM15" s="190">
        <f t="shared" ca="1" si="61"/>
        <v>1.4840548494551058</v>
      </c>
      <c r="BN15" s="8"/>
    </row>
    <row r="16" spans="1:73" x14ac:dyDescent="0.25">
      <c r="B16" s="248"/>
      <c r="C16" s="383" t="s">
        <v>336</v>
      </c>
      <c r="E16" s="2"/>
      <c r="F16" s="8">
        <f ca="1">-F15</f>
        <v>501.56122735214984</v>
      </c>
      <c r="G16" s="8">
        <f ca="1">-G15</f>
        <v>-21.258524454260112</v>
      </c>
      <c r="H16" s="8">
        <f t="shared" ref="H16:BM16" ca="1" si="62">-H15</f>
        <v>-21.542160555190094</v>
      </c>
      <c r="I16" s="8">
        <f t="shared" ca="1" si="62"/>
        <v>-21.995571730575421</v>
      </c>
      <c r="J16" s="8">
        <f t="shared" ca="1" si="62"/>
        <v>-22.48461866137643</v>
      </c>
      <c r="K16" s="8">
        <f t="shared" ca="1" si="62"/>
        <v>-34.608653083889635</v>
      </c>
      <c r="L16" s="8">
        <f t="shared" ca="1" si="62"/>
        <v>-23.528029594833242</v>
      </c>
      <c r="M16" s="8">
        <f t="shared" ca="1" si="62"/>
        <v>-24.031812038541375</v>
      </c>
      <c r="N16" s="8">
        <f t="shared" ca="1" si="62"/>
        <v>151.45948851914159</v>
      </c>
      <c r="O16" s="8">
        <f t="shared" ca="1" si="62"/>
        <v>-28.284167606441997</v>
      </c>
      <c r="P16" s="8">
        <f t="shared" ca="1" si="62"/>
        <v>-28.816951644276855</v>
      </c>
      <c r="Q16" s="9">
        <f t="shared" ca="1" si="62"/>
        <v>-29.354834443974823</v>
      </c>
      <c r="R16" s="8">
        <f t="shared" ca="1" si="62"/>
        <v>-29.250597921349254</v>
      </c>
      <c r="S16" s="8">
        <f t="shared" ca="1" si="62"/>
        <v>-29.795969321918392</v>
      </c>
      <c r="T16" s="8">
        <f t="shared" ca="1" si="62"/>
        <v>19.57706532412476</v>
      </c>
      <c r="U16" s="8">
        <f t="shared" ca="1" si="62"/>
        <v>-30.697092446534384</v>
      </c>
      <c r="V16" s="8">
        <f t="shared" ca="1" si="62"/>
        <v>-31.257320554656758</v>
      </c>
      <c r="W16" s="8">
        <f t="shared" ca="1" si="62"/>
        <v>-31.822880579224716</v>
      </c>
      <c r="X16" s="8">
        <f t="shared" ca="1" si="62"/>
        <v>-32.393815135619548</v>
      </c>
      <c r="Y16" s="8">
        <f t="shared" ca="1" si="62"/>
        <v>-32.970167153727061</v>
      </c>
      <c r="Z16" s="8">
        <f t="shared" ca="1" si="62"/>
        <v>-33.551979880157205</v>
      </c>
      <c r="AA16" s="8">
        <f t="shared" ca="1" si="62"/>
        <v>-34.13929688048097</v>
      </c>
      <c r="AB16" s="8">
        <f t="shared" ca="1" si="62"/>
        <v>-34.732162041479569</v>
      </c>
      <c r="AC16" s="9">
        <f t="shared" ca="1" si="62"/>
        <v>-35.330619573412037</v>
      </c>
      <c r="AD16" s="8">
        <f t="shared" ca="1" si="62"/>
        <v>8.9771842444246204</v>
      </c>
      <c r="AE16" s="8">
        <f t="shared" ca="1" si="62"/>
        <v>-36.43610241061333</v>
      </c>
      <c r="AF16" s="8">
        <f t="shared" ca="1" si="62"/>
        <v>-33.051131389320972</v>
      </c>
      <c r="AG16" s="8">
        <f t="shared" ca="1" si="62"/>
        <v>-33.654430786035164</v>
      </c>
      <c r="AH16" s="8">
        <f t="shared" ca="1" si="62"/>
        <v>-34.2634698913688</v>
      </c>
      <c r="AI16" s="8">
        <f t="shared" ca="1" si="62"/>
        <v>-34.878294560840061</v>
      </c>
      <c r="AJ16" s="8">
        <f t="shared" ca="1" si="62"/>
        <v>-35.498950988244644</v>
      </c>
      <c r="AK16" s="8">
        <f t="shared" ca="1" si="62"/>
        <v>-19.374984550547993</v>
      </c>
      <c r="AL16" s="8">
        <f t="shared" ca="1" si="62"/>
        <v>-1.2388340746713311</v>
      </c>
      <c r="AM16" s="8">
        <f t="shared" ca="1" si="62"/>
        <v>-1.2471549645650839</v>
      </c>
      <c r="AN16" s="8">
        <f t="shared" ca="1" si="62"/>
        <v>-1.2555312466091095</v>
      </c>
      <c r="AO16" s="9">
        <f t="shared" ca="1" si="62"/>
        <v>-1.263963286828357</v>
      </c>
      <c r="AP16" s="8">
        <f t="shared" ca="1" si="62"/>
        <v>-1.2724514536500919</v>
      </c>
      <c r="AQ16" s="8">
        <f t="shared" ca="1" si="62"/>
        <v>-1.2809961179225979</v>
      </c>
      <c r="AR16" s="8">
        <f t="shared" ca="1" si="62"/>
        <v>-1.289597652927057</v>
      </c>
      <c r="AS16" s="8">
        <f t="shared" ca="1" si="62"/>
        <v>-1.2982564343975014</v>
      </c>
      <c r="AT16" s="8">
        <f t="shared" ca="1" si="62"/>
        <v>-1.3069728405343994</v>
      </c>
      <c r="AU16" s="8">
        <f t="shared" ca="1" si="62"/>
        <v>-1.3157472520213673</v>
      </c>
      <c r="AV16" s="8">
        <f t="shared" ca="1" si="62"/>
        <v>-1.324580052040119</v>
      </c>
      <c r="AW16" s="8">
        <f t="shared" ca="1" si="62"/>
        <v>-1.3334716262912139</v>
      </c>
      <c r="AX16" s="8">
        <f t="shared" ca="1" si="62"/>
        <v>-1.342422363003891</v>
      </c>
      <c r="AY16" s="8">
        <f t="shared" ca="1" si="62"/>
        <v>-1.3514326529576692</v>
      </c>
      <c r="AZ16" s="8">
        <f t="shared" ca="1" si="62"/>
        <v>-1.3605028894977522</v>
      </c>
      <c r="BA16" s="9">
        <f t="shared" ca="1" si="62"/>
        <v>-1.3696334685496936</v>
      </c>
      <c r="BB16" s="8">
        <f ca="1">-BB15</f>
        <v>-1.3788247886402019</v>
      </c>
      <c r="BC16" s="8">
        <f t="shared" ca="1" si="62"/>
        <v>-1.3880772509102144</v>
      </c>
      <c r="BD16" s="8">
        <f t="shared" ca="1" si="62"/>
        <v>-1.3973912591333146</v>
      </c>
      <c r="BE16" s="8">
        <f t="shared" ca="1" si="62"/>
        <v>-1.4067672197352863</v>
      </c>
      <c r="BF16" s="8">
        <f t="shared" ca="1" si="62"/>
        <v>-1.4162055418070167</v>
      </c>
      <c r="BG16" s="8">
        <f t="shared" ca="1" si="62"/>
        <v>-1.4257066371258134</v>
      </c>
      <c r="BH16" s="8">
        <f t="shared" ca="1" si="62"/>
        <v>-1.4352709201702396</v>
      </c>
      <c r="BI16" s="8">
        <f t="shared" ca="1" si="62"/>
        <v>-1.4448988081406924</v>
      </c>
      <c r="BJ16" s="8">
        <f t="shared" ca="1" si="62"/>
        <v>-1.4545907209726465</v>
      </c>
      <c r="BK16" s="8">
        <f t="shared" ca="1" si="62"/>
        <v>-1.4643470813597901</v>
      </c>
      <c r="BL16" s="8">
        <f t="shared" ca="1" si="62"/>
        <v>-1.4741683147677804</v>
      </c>
      <c r="BM16" s="9">
        <f t="shared" ca="1" si="62"/>
        <v>-1.4840548494551058</v>
      </c>
      <c r="BN16" s="8"/>
    </row>
    <row r="17" spans="1:74" s="11" customFormat="1" x14ac:dyDescent="0.25">
      <c r="A17" s="250"/>
      <c r="B17" s="248"/>
      <c r="C17" s="216" t="s">
        <v>85</v>
      </c>
      <c r="D17" s="101"/>
      <c r="E17" s="2"/>
      <c r="F17" s="11">
        <f t="shared" ref="F17:AK17" ca="1" si="63">SUM(F8:F10,F16)</f>
        <v>125.09875000000005</v>
      </c>
      <c r="G17" s="11">
        <f t="shared" ca="1" si="63"/>
        <v>2.6683166468960522</v>
      </c>
      <c r="H17" s="11">
        <f t="shared" ca="1" si="63"/>
        <v>2.7766348388708586</v>
      </c>
      <c r="I17" s="11">
        <f t="shared" ca="1" si="63"/>
        <v>2.7178314572321653</v>
      </c>
      <c r="J17" s="11">
        <f t="shared" ca="1" si="63"/>
        <v>2.6260635995983712</v>
      </c>
      <c r="K17" s="11">
        <f t="shared" ca="1" si="63"/>
        <v>-9.0980025736384569</v>
      </c>
      <c r="L17" s="11">
        <f t="shared" ca="1" si="63"/>
        <v>2.3852963563809446</v>
      </c>
      <c r="M17" s="11">
        <f t="shared" ca="1" si="63"/>
        <v>2.2869146805730942</v>
      </c>
      <c r="N17" s="11">
        <f t="shared" ca="1" si="63"/>
        <v>2.1863595888066811</v>
      </c>
      <c r="O17" s="11">
        <f t="shared" ca="1" si="63"/>
        <v>2.8536097733943357</v>
      </c>
      <c r="P17" s="11">
        <f t="shared" ca="1" si="63"/>
        <v>2.7345125043783227</v>
      </c>
      <c r="Q17" s="101">
        <f t="shared" ca="1" si="63"/>
        <v>2.613115554035538</v>
      </c>
      <c r="R17" s="11">
        <f t="shared" ca="1" si="63"/>
        <v>2.4893968235421582</v>
      </c>
      <c r="S17" s="11">
        <f t="shared" ca="1" si="63"/>
        <v>2.3661657945713301</v>
      </c>
      <c r="T17" s="11">
        <f t="shared" ca="1" si="63"/>
        <v>52.164196503715708</v>
      </c>
      <c r="U17" s="11">
        <f t="shared" ca="1" si="63"/>
        <v>2.3179096091527285</v>
      </c>
      <c r="V17" s="11">
        <f t="shared" ca="1" si="63"/>
        <v>2.1884464385802573</v>
      </c>
      <c r="W17" s="11">
        <f t="shared" ca="1" si="63"/>
        <v>2.0565647892784469</v>
      </c>
      <c r="X17" s="11">
        <f t="shared" ca="1" si="63"/>
        <v>1.922241550774956</v>
      </c>
      <c r="Y17" s="11">
        <f t="shared" ca="1" si="63"/>
        <v>1.7854534275877114</v>
      </c>
      <c r="Z17" s="11">
        <f t="shared" ca="1" si="63"/>
        <v>1.6461769378588826</v>
      </c>
      <c r="AA17" s="11">
        <f t="shared" ca="1" si="63"/>
        <v>1.5043884119775015</v>
      </c>
      <c r="AB17" s="11">
        <f t="shared" ca="1" si="63"/>
        <v>1.3600639911949912</v>
      </c>
      <c r="AC17" s="101">
        <f t="shared" ca="1" si="63"/>
        <v>1.2131796262284809</v>
      </c>
      <c r="AD17" s="11">
        <f t="shared" ca="1" si="63"/>
        <v>1.0637110758559061</v>
      </c>
      <c r="AE17" s="11">
        <f t="shared" ca="1" si="63"/>
        <v>1.1081234603733066</v>
      </c>
      <c r="AF17" s="11">
        <f t="shared" ca="1" si="63"/>
        <v>0.95388723735216274</v>
      </c>
      <c r="AG17" s="11">
        <f t="shared" ca="1" si="63"/>
        <v>0.81449501402664737</v>
      </c>
      <c r="AH17" s="11">
        <f t="shared" ca="1" si="63"/>
        <v>0.67249833873786713</v>
      </c>
      <c r="AI17" s="11">
        <f t="shared" ca="1" si="63"/>
        <v>0.52787233321016203</v>
      </c>
      <c r="AJ17" s="11">
        <f t="shared" ca="1" si="63"/>
        <v>0.38059192009015419</v>
      </c>
      <c r="AK17" s="11">
        <f t="shared" ca="1" si="63"/>
        <v>16.231132978971885</v>
      </c>
      <c r="AL17" s="11">
        <f t="shared" ref="AL17:BM17" ca="1" si="64">SUM(AL8:AL10,AL16)</f>
        <v>34.84707808053426</v>
      </c>
      <c r="AM17" s="11">
        <f t="shared" ca="1" si="64"/>
        <v>35.321793360396867</v>
      </c>
      <c r="AN17" s="11">
        <f t="shared" ca="1" si="64"/>
        <v>35.799716474655384</v>
      </c>
      <c r="AO17" s="101">
        <f t="shared" ca="1" si="64"/>
        <v>36.280868883607518</v>
      </c>
      <c r="AP17" s="11">
        <f t="shared" ca="1" si="64"/>
        <v>36.088363250637371</v>
      </c>
      <c r="AQ17" s="11">
        <f t="shared" ca="1" si="64"/>
        <v>36.576039200375327</v>
      </c>
      <c r="AR17" s="11">
        <f t="shared" ca="1" si="64"/>
        <v>37.06700968380963</v>
      </c>
      <c r="AS17" s="11">
        <f t="shared" ca="1" si="64"/>
        <v>37.561296736457621</v>
      </c>
      <c r="AT17" s="11">
        <f t="shared" ca="1" si="64"/>
        <v>38.058922540018685</v>
      </c>
      <c r="AU17" s="11">
        <f t="shared" ca="1" si="64"/>
        <v>38.559909423336919</v>
      </c>
      <c r="AV17" s="11">
        <f t="shared" ca="1" si="64"/>
        <v>39.064279863371802</v>
      </c>
      <c r="AW17" s="11">
        <f t="shared" ca="1" si="64"/>
        <v>39.572056486169686</v>
      </c>
      <c r="AX17" s="11">
        <f t="shared" ca="1" si="64"/>
        <v>40.083262067852488</v>
      </c>
      <c r="AY17" s="11">
        <f t="shared" ca="1" si="64"/>
        <v>40.597919535601051</v>
      </c>
      <c r="AZ17" s="11">
        <f t="shared" ca="1" si="64"/>
        <v>41.11605196865186</v>
      </c>
      <c r="BA17" s="101">
        <f t="shared" ca="1" si="64"/>
        <v>41.637682599300462</v>
      </c>
      <c r="BB17" s="11">
        <f t="shared" ca="1" si="64"/>
        <v>41.470533730061213</v>
      </c>
      <c r="BC17" s="11">
        <f t="shared" ca="1" si="64"/>
        <v>41.999231070064369</v>
      </c>
      <c r="BD17" s="11">
        <f t="shared" ca="1" si="64"/>
        <v>42.531497233008466</v>
      </c>
      <c r="BE17" s="11">
        <f t="shared" ca="1" si="64"/>
        <v>43.067356073564525</v>
      </c>
      <c r="BF17" s="11">
        <f t="shared" ca="1" si="64"/>
        <v>43.6068316045708</v>
      </c>
      <c r="BG17" s="11">
        <f t="shared" ca="1" si="64"/>
        <v>44.149947998070218</v>
      </c>
      <c r="BH17" s="11">
        <f t="shared" ca="1" si="64"/>
        <v>44.696729586361798</v>
      </c>
      <c r="BI17" s="11">
        <f t="shared" ca="1" si="64"/>
        <v>45.24720086305296</v>
      </c>
      <c r="BJ17" s="11">
        <f t="shared" ca="1" si="64"/>
        <v>45.801386484126084</v>
      </c>
      <c r="BK17" s="11">
        <f t="shared" ca="1" si="64"/>
        <v>46.359311269002674</v>
      </c>
      <c r="BL17" s="11">
        <f t="shared" ca="1" si="64"/>
        <v>46.921000201623578</v>
      </c>
      <c r="BM17" s="101">
        <f t="shared" ca="1" si="64"/>
        <v>47.486478431529385</v>
      </c>
    </row>
    <row r="18" spans="1:74" ht="6" customHeight="1" x14ac:dyDescent="0.25">
      <c r="B18" s="248"/>
      <c r="D18" s="8"/>
      <c r="F18" s="6"/>
      <c r="G18" s="6"/>
      <c r="H18" s="6"/>
      <c r="I18" s="6"/>
      <c r="J18" s="6"/>
      <c r="K18" s="7"/>
      <c r="R18" s="6"/>
      <c r="S18" s="6"/>
      <c r="T18" s="6"/>
      <c r="U18" s="6"/>
      <c r="V18" s="6"/>
      <c r="W18" s="7"/>
      <c r="AD18" s="6"/>
      <c r="AE18" s="6"/>
      <c r="AF18" s="6"/>
      <c r="AG18" s="6"/>
      <c r="AH18" s="6"/>
      <c r="AI18" s="7"/>
      <c r="AP18" s="6"/>
      <c r="AQ18" s="6"/>
      <c r="AR18" s="6"/>
      <c r="AS18" s="6"/>
      <c r="AT18" s="6"/>
      <c r="AU18" s="7"/>
      <c r="BB18" s="6"/>
      <c r="BC18" s="6"/>
      <c r="BD18" s="6"/>
      <c r="BE18" s="6"/>
      <c r="BF18" s="6"/>
      <c r="BG18" s="7"/>
      <c r="BO18" s="7"/>
      <c r="BP18" s="7"/>
      <c r="BQ18" s="7"/>
      <c r="BR18" s="7"/>
      <c r="BS18" s="6"/>
      <c r="BT18" s="10"/>
      <c r="BV18" s="6"/>
    </row>
    <row r="19" spans="1:74" x14ac:dyDescent="0.25">
      <c r="B19" s="248"/>
      <c r="C19" s="217" t="s">
        <v>108</v>
      </c>
      <c r="E19" s="218">
        <f ca="1">((RateCredit*Balance!F$21)+(RateShort*Balance!F$22)+(RateLong*Balance!F$24)+(RateEquity*SUM(Balance!F27:F28))) / SUM(Balance!F$21,Balance!F$22,Balance!F$24,Balance!F$27,Balance!F$28)</f>
        <v>9.0535412865676915E-2</v>
      </c>
      <c r="K19" s="7"/>
      <c r="L19" s="102"/>
      <c r="M19" s="102"/>
      <c r="Q19" s="102"/>
      <c r="W19" s="7"/>
      <c r="X19" s="102"/>
      <c r="Y19" s="102"/>
      <c r="AC19" s="102"/>
      <c r="AI19" s="7"/>
      <c r="AJ19" s="102"/>
      <c r="AK19" s="102"/>
      <c r="AO19" s="102"/>
      <c r="AU19" s="7"/>
      <c r="AV19" s="102"/>
      <c r="AW19" s="102"/>
      <c r="BA19" s="102"/>
      <c r="BG19" s="7"/>
      <c r="BH19" s="102"/>
      <c r="BI19" s="102"/>
      <c r="BM19" s="102"/>
    </row>
    <row r="20" spans="1:74" s="9" customFormat="1" x14ac:dyDescent="0.25">
      <c r="A20" s="251"/>
      <c r="B20" s="248"/>
      <c r="C20" s="9" t="s">
        <v>211</v>
      </c>
      <c r="E20" s="9">
        <f ca="1">SUM(F20:BM20)</f>
        <v>1035.5137945775914</v>
      </c>
      <c r="F20" s="104">
        <f t="shared" ref="F20:AK20" ca="1" si="65">F17/((1+ValWACC) ^  (F3/12))</f>
        <v>124.1984919199969</v>
      </c>
      <c r="G20" s="104">
        <f t="shared" ca="1" si="65"/>
        <v>2.6300503949171521</v>
      </c>
      <c r="H20" s="104">
        <f t="shared" ca="1" si="65"/>
        <v>2.7171200380360605</v>
      </c>
      <c r="I20" s="104">
        <f t="shared" ca="1" si="65"/>
        <v>2.6404377309454814</v>
      </c>
      <c r="J20" s="104">
        <f t="shared" ca="1" si="65"/>
        <v>2.5329230791507213</v>
      </c>
      <c r="K20" s="104">
        <f t="shared" ca="1" si="65"/>
        <v>-8.7121665431887827</v>
      </c>
      <c r="L20" s="104">
        <f t="shared" ca="1" si="65"/>
        <v>2.2677010991174189</v>
      </c>
      <c r="M20" s="104">
        <f t="shared" ca="1" si="65"/>
        <v>2.1585234961151727</v>
      </c>
      <c r="N20" s="104">
        <f t="shared" ca="1" si="65"/>
        <v>2.0487631864625953</v>
      </c>
      <c r="O20" s="104">
        <f t="shared" ca="1" si="65"/>
        <v>2.6547773660212801</v>
      </c>
      <c r="P20" s="104">
        <f t="shared" ca="1" si="65"/>
        <v>2.5256710627758294</v>
      </c>
      <c r="Q20" s="9">
        <f t="shared" ca="1" si="65"/>
        <v>2.3961767066040243</v>
      </c>
      <c r="R20" s="104">
        <f t="shared" ca="1" si="65"/>
        <v>2.2663016258947684</v>
      </c>
      <c r="S20" s="104">
        <f t="shared" ca="1" si="65"/>
        <v>2.1386125124645825</v>
      </c>
      <c r="T20" s="104">
        <f t="shared" ca="1" si="65"/>
        <v>46.80829326282791</v>
      </c>
      <c r="U20" s="104">
        <f t="shared" ca="1" si="65"/>
        <v>2.0649528133979684</v>
      </c>
      <c r="V20" s="104">
        <f t="shared" ca="1" si="65"/>
        <v>1.935587952024203</v>
      </c>
      <c r="W20" s="104">
        <f t="shared" ca="1" si="65"/>
        <v>1.8058544200094169</v>
      </c>
      <c r="X20" s="104">
        <f t="shared" ca="1" si="65"/>
        <v>1.6757593585539519</v>
      </c>
      <c r="Y20" s="104">
        <f t="shared" ca="1" si="65"/>
        <v>1.5453098450364235</v>
      </c>
      <c r="Z20" s="104">
        <f t="shared" ca="1" si="65"/>
        <v>1.4145128935069846</v>
      </c>
      <c r="AA20" s="104">
        <f t="shared" ca="1" si="65"/>
        <v>1.283375455175479</v>
      </c>
      <c r="AB20" s="104">
        <f t="shared" ca="1" si="65"/>
        <v>1.1519044188982519</v>
      </c>
      <c r="AC20" s="9">
        <f t="shared" ca="1" si="65"/>
        <v>1.0201066116592796</v>
      </c>
      <c r="AD20" s="104">
        <f t="shared" ca="1" si="65"/>
        <v>0.88798879904914463</v>
      </c>
      <c r="AE20" s="104">
        <f t="shared" ca="1" si="65"/>
        <v>0.91840725995602446</v>
      </c>
      <c r="AF20" s="104">
        <f t="shared" ca="1" si="65"/>
        <v>0.78488774643768033</v>
      </c>
      <c r="AG20" s="104">
        <f t="shared" ca="1" si="65"/>
        <v>0.66536858677486865</v>
      </c>
      <c r="AH20" s="104">
        <f t="shared" ca="1" si="65"/>
        <v>0.54541669978532403</v>
      </c>
      <c r="AI20" s="104">
        <f t="shared" ca="1" si="65"/>
        <v>0.42503967225409206</v>
      </c>
      <c r="AJ20" s="104">
        <f t="shared" ca="1" si="65"/>
        <v>0.30424502396125708</v>
      </c>
      <c r="AK20" s="104">
        <f t="shared" ca="1" si="65"/>
        <v>12.881786826854329</v>
      </c>
      <c r="AL20" s="104">
        <f t="shared" ref="AL20:BM20" ca="1" si="66">AL17/((1+ValWACC) ^  (AL3/12))</f>
        <v>27.457247144691493</v>
      </c>
      <c r="AM20" s="104">
        <f t="shared" ca="1" si="66"/>
        <v>27.631007588536807</v>
      </c>
      <c r="AN20" s="104">
        <f t="shared" ca="1" si="66"/>
        <v>27.803336506217015</v>
      </c>
      <c r="AO20" s="9">
        <f t="shared" ca="1" si="66"/>
        <v>27.9742441210762</v>
      </c>
      <c r="AP20" s="104">
        <f t="shared" ca="1" si="66"/>
        <v>27.625568176271997</v>
      </c>
      <c r="AQ20" s="104">
        <f t="shared" ca="1" si="66"/>
        <v>27.797392528769979</v>
      </c>
      <c r="AR20" s="104">
        <f t="shared" ca="1" si="66"/>
        <v>27.967798976680697</v>
      </c>
      <c r="AS20" s="104">
        <f t="shared" ca="1" si="66"/>
        <v>28.136797647034989</v>
      </c>
      <c r="AT20" s="104">
        <f t="shared" ca="1" si="66"/>
        <v>28.304398594412064</v>
      </c>
      <c r="AU20" s="104">
        <f t="shared" ca="1" si="66"/>
        <v>28.470611801459619</v>
      </c>
      <c r="AV20" s="104">
        <f t="shared" ca="1" si="66"/>
        <v>28.635447179411514</v>
      </c>
      <c r="AW20" s="104">
        <f t="shared" ca="1" si="66"/>
        <v>28.79891456859762</v>
      </c>
      <c r="AX20" s="104">
        <f t="shared" ca="1" si="66"/>
        <v>28.961023738957941</v>
      </c>
      <c r="AY20" s="104">
        <f t="shared" ca="1" si="66"/>
        <v>29.121784390544448</v>
      </c>
      <c r="AZ20" s="104">
        <f t="shared" ca="1" si="66"/>
        <v>29.281206154024318</v>
      </c>
      <c r="BA20" s="9">
        <f t="shared" ca="1" si="66"/>
        <v>29.439298591179636</v>
      </c>
      <c r="BB20" s="104">
        <f t="shared" ca="1" si="66"/>
        <v>29.11011259568604</v>
      </c>
      <c r="BC20" s="104">
        <f t="shared" ca="1" si="66"/>
        <v>29.269071934965684</v>
      </c>
      <c r="BD20" s="104">
        <f t="shared" ca="1" si="66"/>
        <v>29.426705058113569</v>
      </c>
      <c r="BE20" s="104">
        <f t="shared" ca="1" si="66"/>
        <v>29.58302143738781</v>
      </c>
      <c r="BF20" s="104">
        <f t="shared" ca="1" si="66"/>
        <v>29.738030477297553</v>
      </c>
      <c r="BG20" s="104">
        <f t="shared" ca="1" si="66"/>
        <v>29.891741515086775</v>
      </c>
      <c r="BH20" s="104">
        <f t="shared" ca="1" si="66"/>
        <v>30.044163821219463</v>
      </c>
      <c r="BI20" s="104">
        <f t="shared" ca="1" si="66"/>
        <v>30.195306599857354</v>
      </c>
      <c r="BJ20" s="104">
        <f t="shared" ca="1" si="66"/>
        <v>30.345178989339079</v>
      </c>
      <c r="BK20" s="104">
        <f t="shared" ca="1" si="66"/>
        <v>30.493790062649616</v>
      </c>
      <c r="BL20" s="104">
        <f t="shared" ca="1" si="66"/>
        <v>30.641148827892465</v>
      </c>
      <c r="BM20" s="9">
        <f t="shared" ca="1" si="66"/>
        <v>30.787264228753795</v>
      </c>
      <c r="BN20" s="102"/>
    </row>
    <row r="21" spans="1:74" x14ac:dyDescent="0.25">
      <c r="B21" s="251"/>
      <c r="C21" s="384" t="s">
        <v>337</v>
      </c>
      <c r="E21" s="189">
        <f ca="1">-Balance!F25</f>
        <v>-644.9317857094245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</row>
    <row r="22" spans="1:74" x14ac:dyDescent="0.25">
      <c r="B22" s="251"/>
      <c r="C22" s="387" t="s">
        <v>338</v>
      </c>
      <c r="E22" s="191">
        <f ca="1">Balance!F5</f>
        <v>200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</row>
    <row r="23" spans="1:74" x14ac:dyDescent="0.25">
      <c r="B23" s="248"/>
      <c r="C23" s="9" t="s">
        <v>212</v>
      </c>
      <c r="E23" s="9">
        <f ca="1">SUM(E20,E21,E22)</f>
        <v>590.58200886816689</v>
      </c>
      <c r="K23" s="7"/>
      <c r="W23" s="7"/>
      <c r="AI23" s="7"/>
      <c r="AU23" s="7"/>
      <c r="BG23" s="7"/>
    </row>
    <row r="24" spans="1:74" ht="21" customHeight="1" x14ac:dyDescent="0.25">
      <c r="B24" s="248"/>
    </row>
    <row r="25" spans="1:74" s="40" customFormat="1" ht="15.6" x14ac:dyDescent="0.3">
      <c r="A25" s="248"/>
      <c r="B25" s="248"/>
      <c r="C25" s="95" t="s">
        <v>282</v>
      </c>
      <c r="D25" s="41"/>
      <c r="E25" s="95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</row>
    <row r="26" spans="1:74" x14ac:dyDescent="0.25">
      <c r="B26" s="251"/>
      <c r="C26" s="385" t="s">
        <v>339</v>
      </c>
      <c r="E26" s="386">
        <f>ValEvEbitda</f>
        <v>5</v>
      </c>
      <c r="K26" s="7"/>
      <c r="W26" s="7"/>
      <c r="AI26" s="7"/>
      <c r="AU26" s="7"/>
      <c r="BG26" s="7"/>
    </row>
    <row r="27" spans="1:74" x14ac:dyDescent="0.25">
      <c r="B27" s="251"/>
      <c r="C27" s="387" t="s">
        <v>340</v>
      </c>
      <c r="E27" s="388">
        <f ca="1">Income!F14</f>
        <v>602.29836678149718</v>
      </c>
      <c r="K27" s="7"/>
      <c r="W27" s="7"/>
      <c r="AI27" s="7"/>
      <c r="AU27" s="7"/>
      <c r="BG27" s="7"/>
    </row>
    <row r="28" spans="1:74" x14ac:dyDescent="0.25">
      <c r="B28" s="251"/>
      <c r="C28" s="9" t="s">
        <v>211</v>
      </c>
      <c r="D28" s="8"/>
      <c r="E28" s="9">
        <f ca="1">E26*E27</f>
        <v>3011.4918339074857</v>
      </c>
      <c r="K28" s="9"/>
      <c r="W28" s="9"/>
      <c r="AI28" s="9"/>
      <c r="AU28" s="9"/>
      <c r="BG28" s="9"/>
    </row>
    <row r="29" spans="1:74" x14ac:dyDescent="0.25">
      <c r="B29" s="254"/>
      <c r="C29" s="385" t="s">
        <v>264</v>
      </c>
      <c r="E29" s="386">
        <f>ValPE</f>
        <v>8</v>
      </c>
      <c r="K29" s="7"/>
      <c r="W29" s="7"/>
      <c r="AI29" s="7"/>
      <c r="AU29" s="7"/>
      <c r="BG29" s="7"/>
    </row>
    <row r="30" spans="1:74" x14ac:dyDescent="0.25">
      <c r="B30" s="254"/>
      <c r="C30" s="387" t="s">
        <v>341</v>
      </c>
      <c r="E30" s="388">
        <f ca="1">Income!F27</f>
        <v>266.23595202466726</v>
      </c>
      <c r="K30" s="7"/>
      <c r="W30" s="7"/>
      <c r="AI30" s="7"/>
      <c r="AU30" s="7"/>
      <c r="BG30" s="7"/>
    </row>
    <row r="31" spans="1:74" x14ac:dyDescent="0.25">
      <c r="B31" s="251"/>
      <c r="C31" s="9" t="s">
        <v>212</v>
      </c>
      <c r="D31" s="8"/>
      <c r="E31" s="9">
        <f ca="1">E29*E30</f>
        <v>2129.887616197338</v>
      </c>
      <c r="K31" s="7"/>
      <c r="W31" s="7"/>
      <c r="AI31" s="7"/>
      <c r="AU31" s="7"/>
      <c r="BG31" s="7"/>
    </row>
    <row r="32" spans="1:74" x14ac:dyDescent="0.25">
      <c r="B32" s="252"/>
      <c r="K32" s="6"/>
      <c r="W32" s="6"/>
      <c r="AI32" s="6"/>
      <c r="AU32" s="6"/>
      <c r="BG32" s="6"/>
    </row>
    <row r="33" spans="2:59" x14ac:dyDescent="0.25">
      <c r="K33" s="7"/>
      <c r="W33" s="7"/>
      <c r="AI33" s="7"/>
      <c r="AU33" s="7"/>
      <c r="BG33" s="7"/>
    </row>
    <row r="34" spans="2:59" x14ac:dyDescent="0.25">
      <c r="B34" s="248"/>
      <c r="K34" s="7"/>
      <c r="W34" s="7"/>
      <c r="AI34" s="7"/>
      <c r="AU34" s="7"/>
      <c r="BG34" s="7"/>
    </row>
    <row r="35" spans="2:59" x14ac:dyDescent="0.25">
      <c r="B35" s="248"/>
      <c r="K35" s="7"/>
      <c r="W35" s="7"/>
      <c r="AI35" s="7"/>
      <c r="AU35" s="7"/>
      <c r="BG35" s="7"/>
    </row>
    <row r="36" spans="2:59" x14ac:dyDescent="0.25">
      <c r="K36" s="7"/>
      <c r="W36" s="7"/>
      <c r="AI36" s="7"/>
      <c r="AU36" s="7"/>
      <c r="BG36" s="7"/>
    </row>
    <row r="37" spans="2:59" x14ac:dyDescent="0.25">
      <c r="B37" s="255"/>
      <c r="K37" s="7"/>
      <c r="W37" s="7"/>
      <c r="AI37" s="7"/>
      <c r="AU37" s="7"/>
      <c r="BG37" s="7"/>
    </row>
    <row r="38" spans="2:59" x14ac:dyDescent="0.25">
      <c r="B38" s="255"/>
      <c r="K38" s="7"/>
      <c r="W38" s="7"/>
      <c r="AI38" s="7"/>
      <c r="AU38" s="7"/>
      <c r="BG38" s="7"/>
    </row>
    <row r="39" spans="2:59" x14ac:dyDescent="0.25">
      <c r="B39" s="255"/>
      <c r="K39" s="7"/>
      <c r="W39" s="7"/>
      <c r="AI39" s="7"/>
      <c r="AU39" s="7"/>
      <c r="BG39" s="7"/>
    </row>
    <row r="40" spans="2:59" x14ac:dyDescent="0.25">
      <c r="K40" s="7"/>
      <c r="W40" s="7"/>
      <c r="AI40" s="7"/>
      <c r="AU40" s="7"/>
      <c r="BG40" s="7"/>
    </row>
  </sheetData>
  <sheetProtection algorithmName="SHA-512" hashValue="MhkBo2lghFkPGlHB/u5buAGiUuBcVl7czAUHU4yOWV/eQ5KDPj9085R6MqUO6XEkSvZYBGsu351JoLGCy3IjXg==" saltValue="fTFMI4YM6UloTRvcz4Wk1A==" spinCount="100000" sheet="1" objects="1" scenarios="1" selectLockedCells="1" selectUnlockedCells="1"/>
  <printOptions horizontalCentered="1"/>
  <pageMargins left="0.5" right="0.5" top="0.75" bottom="1" header="0.5" footer="0.5"/>
  <pageSetup scale="90" fitToWidth="5" orientation="landscape" horizontalDpi="1200" verticalDpi="1200" r:id="rId1"/>
  <headerFooter scaleWithDoc="0" alignWithMargins="0">
    <oddFooter>&amp;L&amp;10Company Valuation, Year &amp;P of &amp;N&amp;R&amp;10Updated &amp;D</oddFooter>
  </headerFooter>
  <colBreaks count="4" manualBreakCount="4">
    <brk id="17" min="4" max="28" man="1"/>
    <brk id="29" min="4" max="28" man="1"/>
    <brk id="41" min="4" max="28" man="1"/>
    <brk id="53" min="4" max="28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2F34-0F4F-4061-9810-0BA86F835506}">
  <sheetPr>
    <tabColor theme="9" tint="0.59999389629810485"/>
    <pageSetUpPr fitToPage="1"/>
  </sheetPr>
  <dimension ref="A1:CW36"/>
  <sheetViews>
    <sheetView showGridLines="0" showRowColHeaders="0" showZeros="0" zoomScaleNormal="100" zoomScaleSheetLayoutView="100" workbookViewId="0">
      <selection activeCell="M24" sqref="A1:XFD1048576"/>
    </sheetView>
  </sheetViews>
  <sheetFormatPr defaultColWidth="9.109375" defaultRowHeight="12.6" x14ac:dyDescent="0.25"/>
  <cols>
    <col min="1" max="1" width="3.44140625" style="20" bestFit="1" customWidth="1"/>
    <col min="2" max="2" width="1.5546875" style="246" customWidth="1"/>
    <col min="3" max="3" width="12.33203125" style="2" customWidth="1"/>
    <col min="4" max="4" width="5.33203125" style="20" customWidth="1"/>
    <col min="5" max="5" width="5.109375" style="20" customWidth="1"/>
    <col min="6" max="7" width="5.5546875" style="20" customWidth="1"/>
    <col min="8" max="8" width="9.33203125" style="20" bestFit="1" customWidth="1"/>
    <col min="9" max="9" width="5.88671875" style="2" customWidth="1"/>
    <col min="10" max="10" width="6.5546875" style="2" bestFit="1" customWidth="1"/>
    <col min="11" max="11" width="5.5546875" style="20" customWidth="1"/>
    <col min="12" max="13" width="11.109375" style="20" customWidth="1"/>
    <col min="14" max="14" width="11.21875" style="20" bestFit="1" customWidth="1"/>
    <col min="15" max="15" width="11.109375" style="20" customWidth="1"/>
    <col min="16" max="16" width="8.5546875" style="20" customWidth="1"/>
    <col min="17" max="17" width="5.5546875" style="20" customWidth="1"/>
    <col min="18" max="18" width="9.33203125" style="20" customWidth="1"/>
    <col min="19" max="19" width="1.6640625" style="20" customWidth="1"/>
    <col min="20" max="20" width="10" style="20" customWidth="1"/>
    <col min="21" max="21" width="5.5546875" style="20" customWidth="1"/>
    <col min="22" max="22" width="2.33203125" style="20" customWidth="1"/>
    <col min="23" max="23" width="10" style="20" customWidth="1"/>
    <col min="24" max="24" width="4.6640625" style="20" customWidth="1"/>
    <col min="25" max="25" width="6.109375" style="20" customWidth="1"/>
    <col min="26" max="26" width="2" style="20" customWidth="1"/>
    <col min="27" max="16384" width="9.109375" style="20"/>
  </cols>
  <sheetData>
    <row r="1" spans="1:101" ht="4.2" customHeight="1" x14ac:dyDescent="0.25">
      <c r="B1" s="161"/>
    </row>
    <row r="2" spans="1:101" s="344" customFormat="1" ht="11.4" x14ac:dyDescent="0.25">
      <c r="A2" s="349" t="s">
        <v>279</v>
      </c>
      <c r="B2" s="343"/>
      <c r="C2" s="345"/>
      <c r="D2" s="345"/>
      <c r="E2" s="345"/>
      <c r="F2" s="345"/>
      <c r="G2" s="345"/>
      <c r="H2" s="345"/>
      <c r="I2" s="345"/>
      <c r="J2" s="345"/>
      <c r="K2" s="345"/>
      <c r="L2" s="346"/>
      <c r="M2" s="346"/>
      <c r="N2" s="346"/>
      <c r="O2" s="346"/>
      <c r="P2" s="346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6"/>
      <c r="AB2" s="346"/>
      <c r="AC2" s="346"/>
      <c r="AD2" s="346"/>
      <c r="AE2" s="347"/>
      <c r="AF2" s="346"/>
      <c r="AG2" s="348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160"/>
      <c r="BX2" s="160"/>
      <c r="BY2" s="160"/>
      <c r="BZ2" s="160"/>
      <c r="CA2" s="160"/>
      <c r="CB2" s="160"/>
      <c r="CC2" s="160"/>
      <c r="CD2" s="160"/>
      <c r="CE2" s="160"/>
      <c r="CF2" s="160"/>
      <c r="CG2" s="160"/>
      <c r="CH2" s="160"/>
      <c r="CI2" s="160"/>
      <c r="CJ2" s="160"/>
      <c r="CK2" s="160"/>
      <c r="CL2" s="160"/>
      <c r="CM2" s="160"/>
      <c r="CN2" s="160"/>
      <c r="CO2" s="160"/>
      <c r="CP2" s="160"/>
      <c r="CQ2" s="160"/>
      <c r="CR2" s="160"/>
      <c r="CS2" s="160"/>
      <c r="CT2" s="160"/>
      <c r="CU2" s="160"/>
      <c r="CV2" s="160"/>
      <c r="CW2" s="347"/>
    </row>
    <row r="3" spans="1:101" s="344" customFormat="1" ht="24" customHeight="1" x14ac:dyDescent="0.4">
      <c r="A3" s="349"/>
      <c r="B3" s="251"/>
      <c r="C3" s="97" t="s">
        <v>289</v>
      </c>
      <c r="D3" s="97"/>
      <c r="E3" s="97"/>
      <c r="J3" s="350"/>
      <c r="K3" s="249"/>
      <c r="L3" s="238"/>
      <c r="M3" s="347"/>
      <c r="N3" s="346"/>
      <c r="O3" s="348"/>
      <c r="P3" s="347"/>
      <c r="Q3" s="249"/>
      <c r="R3" s="258"/>
      <c r="S3" s="249"/>
      <c r="T3" s="249"/>
      <c r="U3" s="249"/>
      <c r="V3" s="249"/>
      <c r="W3" s="249"/>
      <c r="X3" s="249"/>
      <c r="Y3" s="249"/>
      <c r="Z3" s="249"/>
      <c r="AA3" s="346"/>
      <c r="AB3" s="346"/>
      <c r="AC3" s="346"/>
      <c r="AD3" s="346"/>
      <c r="AE3" s="347"/>
      <c r="AF3" s="346"/>
      <c r="AG3" s="348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347"/>
    </row>
    <row r="4" spans="1:101" s="456" customFormat="1" ht="19.8" x14ac:dyDescent="0.3">
      <c r="B4" s="457"/>
      <c r="C4" s="598" t="s">
        <v>323</v>
      </c>
      <c r="D4" s="598"/>
      <c r="E4" s="598"/>
      <c r="F4" s="598"/>
      <c r="G4" s="598"/>
      <c r="H4" s="598"/>
      <c r="I4" s="598"/>
      <c r="J4" s="598"/>
      <c r="L4" s="598" t="s">
        <v>322</v>
      </c>
      <c r="M4" s="598"/>
      <c r="N4" s="598"/>
      <c r="O4" s="598"/>
      <c r="P4" s="598"/>
      <c r="R4" s="598" t="s">
        <v>99</v>
      </c>
      <c r="S4" s="598"/>
      <c r="T4" s="598"/>
      <c r="U4" s="598"/>
      <c r="V4" s="598"/>
      <c r="W4" s="598"/>
      <c r="X4" s="598"/>
      <c r="Y4" s="598"/>
      <c r="Z4" s="458"/>
    </row>
    <row r="5" spans="1:101" ht="30" customHeight="1" x14ac:dyDescent="0.35">
      <c r="B5" s="251"/>
      <c r="C5" s="440" t="s">
        <v>347</v>
      </c>
      <c r="D5" s="440"/>
      <c r="E5" s="440"/>
      <c r="F5" s="442"/>
      <c r="G5" s="442"/>
      <c r="H5" s="442"/>
      <c r="I5" s="442"/>
      <c r="J5" s="442"/>
      <c r="K5" s="441"/>
      <c r="L5" s="440" t="s">
        <v>346</v>
      </c>
      <c r="M5" s="443"/>
      <c r="N5" s="441"/>
      <c r="O5" s="441"/>
      <c r="P5" s="441"/>
      <c r="Q5" s="441"/>
      <c r="R5" s="440" t="s">
        <v>345</v>
      </c>
      <c r="S5" s="440"/>
      <c r="T5" s="440"/>
      <c r="U5" s="440"/>
      <c r="V5" s="440"/>
      <c r="W5" s="440"/>
      <c r="X5" s="440"/>
      <c r="Y5" s="440"/>
      <c r="Z5" s="440"/>
      <c r="AA5" s="441"/>
      <c r="AB5" s="444"/>
    </row>
    <row r="6" spans="1:101" s="445" customFormat="1" ht="18" customHeight="1" x14ac:dyDescent="0.3">
      <c r="B6" s="446"/>
      <c r="C6" s="447" t="s">
        <v>86</v>
      </c>
      <c r="D6" s="448" t="s">
        <v>87</v>
      </c>
      <c r="E6" s="448"/>
      <c r="F6" s="448"/>
      <c r="G6" s="448" t="s">
        <v>88</v>
      </c>
      <c r="H6" s="448"/>
      <c r="I6" s="448"/>
      <c r="J6" s="449" t="s">
        <v>89</v>
      </c>
      <c r="L6" s="450"/>
      <c r="M6" s="451"/>
      <c r="N6" s="451"/>
      <c r="O6" s="451"/>
      <c r="P6" s="451"/>
      <c r="Q6" s="448"/>
      <c r="R6" s="447" t="s">
        <v>104</v>
      </c>
      <c r="S6" s="448"/>
      <c r="T6" s="448"/>
      <c r="U6" s="448" t="s">
        <v>88</v>
      </c>
      <c r="V6" s="448"/>
      <c r="W6" s="448"/>
      <c r="X6" s="448"/>
      <c r="Y6" s="449" t="s">
        <v>89</v>
      </c>
    </row>
    <row r="7" spans="1:101" s="260" customFormat="1" ht="18" customHeight="1" x14ac:dyDescent="0.3">
      <c r="B7" s="248"/>
      <c r="C7" s="389" t="s">
        <v>90</v>
      </c>
      <c r="D7" s="390" t="s">
        <v>91</v>
      </c>
      <c r="E7" s="390"/>
      <c r="F7" s="390"/>
      <c r="G7" s="390" t="s">
        <v>92</v>
      </c>
      <c r="H7" s="390"/>
      <c r="I7" s="390"/>
      <c r="J7" s="402">
        <f ca="1">Balance!$F$8/Balance!$F$23</f>
        <v>1.2210547987345677</v>
      </c>
      <c r="K7" s="261"/>
      <c r="L7" s="267"/>
      <c r="M7" s="269"/>
      <c r="N7" s="269"/>
      <c r="O7" s="269"/>
      <c r="P7" s="270"/>
      <c r="Q7" s="261"/>
      <c r="R7" s="389" t="s">
        <v>81</v>
      </c>
      <c r="S7" s="390"/>
      <c r="T7" s="390"/>
      <c r="U7" s="390" t="s">
        <v>105</v>
      </c>
      <c r="V7" s="390"/>
      <c r="W7" s="390"/>
      <c r="X7" s="390"/>
      <c r="Y7" s="417">
        <f ca="1">Income!$F$22*(1-Taxes)</f>
        <v>289.37902006889834</v>
      </c>
      <c r="Z7" s="261"/>
    </row>
    <row r="8" spans="1:101" s="261" customFormat="1" ht="18" customHeight="1" x14ac:dyDescent="0.3">
      <c r="B8" s="248"/>
      <c r="C8" s="391" t="s">
        <v>90</v>
      </c>
      <c r="D8" s="392" t="s">
        <v>274</v>
      </c>
      <c r="E8" s="392"/>
      <c r="F8" s="392"/>
      <c r="G8" s="392" t="s">
        <v>275</v>
      </c>
      <c r="H8" s="392"/>
      <c r="I8" s="392"/>
      <c r="J8" s="403">
        <f ca="1">Balance!F5/Balance!F23</f>
        <v>0.31749469472279684</v>
      </c>
      <c r="L8" s="271"/>
      <c r="M8" s="265"/>
      <c r="N8" s="265"/>
      <c r="O8" s="265"/>
      <c r="P8" s="272"/>
      <c r="R8" s="391" t="s">
        <v>320</v>
      </c>
      <c r="S8" s="392"/>
      <c r="T8" s="392"/>
      <c r="U8" s="392" t="s">
        <v>106</v>
      </c>
      <c r="V8" s="392"/>
      <c r="W8" s="392"/>
      <c r="X8" s="392"/>
      <c r="Y8" s="418">
        <f ca="1">Balance!$F$18-Balance!$F$23</f>
        <v>559.24944410650369</v>
      </c>
    </row>
    <row r="9" spans="1:101" s="261" customFormat="1" ht="18" customHeight="1" x14ac:dyDescent="0.3">
      <c r="B9" s="248"/>
      <c r="C9" s="391" t="s">
        <v>93</v>
      </c>
      <c r="D9" s="392" t="s">
        <v>94</v>
      </c>
      <c r="E9" s="392"/>
      <c r="F9" s="392"/>
      <c r="G9" s="392" t="s">
        <v>95</v>
      </c>
      <c r="H9" s="392"/>
      <c r="I9" s="393"/>
      <c r="J9" s="403">
        <f ca="1">Income!$F$6/((Balance!$K$18+Balance!$W$18)/2)</f>
        <v>3.7960308278293078</v>
      </c>
      <c r="L9" s="271"/>
      <c r="M9" s="265"/>
      <c r="N9" s="265"/>
      <c r="O9" s="265"/>
      <c r="P9" s="272"/>
      <c r="R9" s="391" t="s">
        <v>319</v>
      </c>
      <c r="S9" s="392"/>
      <c r="T9" s="392"/>
      <c r="U9" s="392" t="s">
        <v>317</v>
      </c>
      <c r="V9" s="392"/>
      <c r="W9" s="392"/>
      <c r="X9" s="392"/>
      <c r="Y9" s="419">
        <f ca="1">Y7/Y8</f>
        <v>0.51744176613573689</v>
      </c>
    </row>
    <row r="10" spans="1:101" s="261" customFormat="1" ht="18" customHeight="1" x14ac:dyDescent="0.3">
      <c r="B10" s="248"/>
      <c r="C10" s="391" t="s">
        <v>96</v>
      </c>
      <c r="D10" s="392" t="s">
        <v>97</v>
      </c>
      <c r="E10" s="392"/>
      <c r="F10" s="392"/>
      <c r="G10" s="392" t="s">
        <v>98</v>
      </c>
      <c r="H10" s="392"/>
      <c r="I10" s="392"/>
      <c r="J10" s="403">
        <f ca="1">Balance!$F$25/Balance!$F$30</f>
        <v>1.1849930076974373</v>
      </c>
      <c r="L10" s="271"/>
      <c r="M10" s="265"/>
      <c r="N10" s="265"/>
      <c r="O10" s="265"/>
      <c r="P10" s="272"/>
      <c r="R10" s="391" t="s">
        <v>318</v>
      </c>
      <c r="S10" s="392"/>
      <c r="T10" s="392"/>
      <c r="U10" s="392" t="s">
        <v>108</v>
      </c>
      <c r="V10" s="392"/>
      <c r="W10" s="392"/>
      <c r="X10" s="392"/>
      <c r="Y10" s="420">
        <f ca="1">ValWACC</f>
        <v>9.0535412865676915E-2</v>
      </c>
    </row>
    <row r="11" spans="1:101" s="261" customFormat="1" ht="18" customHeight="1" x14ac:dyDescent="0.3">
      <c r="B11" s="248"/>
      <c r="C11" s="391" t="s">
        <v>99</v>
      </c>
      <c r="D11" s="392" t="s">
        <v>273</v>
      </c>
      <c r="E11" s="392"/>
      <c r="F11" s="392"/>
      <c r="G11" s="392" t="s">
        <v>272</v>
      </c>
      <c r="H11" s="392"/>
      <c r="I11" s="392"/>
      <c r="J11" s="404">
        <f ca="1">Income!F22/Income!F6</f>
        <v>0.11622115219174235</v>
      </c>
      <c r="K11" s="260"/>
      <c r="L11" s="271"/>
      <c r="M11" s="265"/>
      <c r="N11" s="265"/>
      <c r="O11" s="265"/>
      <c r="P11" s="272"/>
      <c r="Q11" s="260"/>
      <c r="R11" s="391" t="s">
        <v>109</v>
      </c>
      <c r="S11" s="392"/>
      <c r="T11" s="392"/>
      <c r="U11" s="392" t="s">
        <v>110</v>
      </c>
      <c r="V11" s="392"/>
      <c r="W11" s="392"/>
      <c r="X11" s="392"/>
      <c r="Y11" s="421">
        <f ca="1">Y9-Y10</f>
        <v>0.42690635327005999</v>
      </c>
      <c r="Z11" s="260"/>
    </row>
    <row r="12" spans="1:101" s="260" customFormat="1" ht="18" customHeight="1" x14ac:dyDescent="0.3">
      <c r="B12" s="251"/>
      <c r="C12" s="394" t="s">
        <v>99</v>
      </c>
      <c r="D12" s="395" t="s">
        <v>100</v>
      </c>
      <c r="E12" s="395"/>
      <c r="F12" s="395"/>
      <c r="G12" s="395" t="s">
        <v>101</v>
      </c>
      <c r="H12" s="395"/>
      <c r="I12" s="395"/>
      <c r="J12" s="405">
        <f ca="1">Income!F27/Income!F6</f>
        <v>6.4155823926292696E-2</v>
      </c>
      <c r="L12" s="273"/>
      <c r="M12" s="266"/>
      <c r="N12" s="266"/>
      <c r="O12" s="266"/>
      <c r="P12" s="274"/>
      <c r="R12" s="394" t="s">
        <v>111</v>
      </c>
      <c r="S12" s="395"/>
      <c r="T12" s="395"/>
      <c r="U12" s="395" t="s">
        <v>324</v>
      </c>
      <c r="V12" s="395"/>
      <c r="W12" s="395"/>
      <c r="X12" s="395"/>
      <c r="Y12" s="422">
        <f ca="1">Y11*Y8</f>
        <v>238.74714075181572</v>
      </c>
    </row>
    <row r="13" spans="1:101" ht="21" customHeight="1" x14ac:dyDescent="0.3">
      <c r="B13" s="251"/>
      <c r="C13" s="406"/>
      <c r="D13" s="407"/>
      <c r="E13" s="407"/>
      <c r="F13" s="406"/>
      <c r="G13" s="408"/>
      <c r="H13" s="406"/>
      <c r="I13" s="407"/>
      <c r="J13" s="409"/>
      <c r="L13" s="2"/>
      <c r="R13" s="406"/>
      <c r="S13" s="406"/>
      <c r="T13" s="406"/>
      <c r="U13" s="406"/>
      <c r="V13" s="406"/>
      <c r="W13" s="406"/>
      <c r="X13" s="406"/>
      <c r="Y13" s="406"/>
    </row>
    <row r="14" spans="1:101" ht="18" customHeight="1" x14ac:dyDescent="0.35">
      <c r="B14" s="251"/>
      <c r="C14" s="440" t="s">
        <v>342</v>
      </c>
      <c r="D14" s="440"/>
      <c r="E14" s="440"/>
      <c r="F14" s="442"/>
      <c r="G14" s="442"/>
      <c r="H14" s="442"/>
      <c r="I14" s="442"/>
      <c r="J14" s="442"/>
      <c r="K14" s="441"/>
      <c r="L14" s="440" t="s">
        <v>343</v>
      </c>
      <c r="M14" s="443"/>
      <c r="N14" s="441"/>
      <c r="O14" s="441"/>
      <c r="P14" s="441"/>
      <c r="Q14" s="441"/>
      <c r="R14" s="440" t="s">
        <v>344</v>
      </c>
      <c r="S14" s="440"/>
      <c r="T14" s="440"/>
      <c r="U14" s="440"/>
      <c r="V14" s="440"/>
      <c r="W14" s="440"/>
      <c r="X14" s="440"/>
      <c r="Y14" s="440"/>
      <c r="Z14" s="440"/>
      <c r="AA14" s="441"/>
      <c r="AB14" s="444"/>
    </row>
    <row r="15" spans="1:101" s="445" customFormat="1" ht="18" customHeight="1" x14ac:dyDescent="0.25">
      <c r="B15" s="446"/>
      <c r="C15" s="447" t="s">
        <v>88</v>
      </c>
      <c r="D15" s="448"/>
      <c r="E15" s="448" t="s">
        <v>103</v>
      </c>
      <c r="F15" s="448" t="s">
        <v>102</v>
      </c>
      <c r="G15" s="448" t="s">
        <v>89</v>
      </c>
      <c r="H15" s="599" t="s">
        <v>331</v>
      </c>
      <c r="I15" s="599"/>
      <c r="J15" s="599"/>
      <c r="L15" s="450"/>
      <c r="M15" s="451" t="s">
        <v>348</v>
      </c>
      <c r="N15" s="451" t="s">
        <v>349</v>
      </c>
      <c r="O15" s="451" t="s">
        <v>350</v>
      </c>
      <c r="P15" s="451" t="s">
        <v>108</v>
      </c>
      <c r="Q15" s="448"/>
      <c r="R15" s="447"/>
      <c r="S15" s="447" t="s">
        <v>2</v>
      </c>
      <c r="T15" s="448"/>
      <c r="U15" s="448"/>
      <c r="V15" s="448"/>
      <c r="W15" s="448" t="s">
        <v>61</v>
      </c>
      <c r="X15" s="448"/>
      <c r="Y15" s="449"/>
    </row>
    <row r="16" spans="1:101" s="261" customFormat="1" ht="18" customHeight="1" x14ac:dyDescent="0.3">
      <c r="B16" s="248"/>
      <c r="C16" s="600" t="s">
        <v>222</v>
      </c>
      <c r="D16" s="601"/>
      <c r="E16" s="396">
        <v>1.2</v>
      </c>
      <c r="F16" s="397">
        <f ca="1">(Balance!$F$8-Balance!$F$5-Balance!$F$23)/Balance!$F$18</f>
        <v>-5.1086036653050615E-2</v>
      </c>
      <c r="G16" s="397">
        <f ca="1">E16*F16</f>
        <v>-6.1303243983660737E-2</v>
      </c>
      <c r="H16" s="452" t="s">
        <v>270</v>
      </c>
      <c r="I16" s="454" t="s">
        <v>327</v>
      </c>
      <c r="J16" s="453" t="s">
        <v>223</v>
      </c>
      <c r="L16" s="275"/>
      <c r="M16" s="268"/>
      <c r="N16" s="268"/>
      <c r="O16" s="268"/>
      <c r="P16" s="276"/>
      <c r="R16" s="448" t="s">
        <v>88</v>
      </c>
      <c r="S16" s="610" t="s">
        <v>330</v>
      </c>
      <c r="T16" s="611"/>
      <c r="U16" s="611"/>
      <c r="V16" s="423"/>
      <c r="W16" s="424" t="s">
        <v>329</v>
      </c>
      <c r="X16" s="425"/>
      <c r="Y16" s="426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</row>
    <row r="17" spans="2:38" s="261" customFormat="1" ht="18" customHeight="1" x14ac:dyDescent="0.3">
      <c r="B17" s="248"/>
      <c r="C17" s="602" t="s">
        <v>69</v>
      </c>
      <c r="D17" s="603"/>
      <c r="E17" s="398">
        <v>1.4</v>
      </c>
      <c r="F17" s="399">
        <f ca="1">Balance!$F$29/Balance!$F$18</f>
        <v>0.38618961735343793</v>
      </c>
      <c r="G17" s="399">
        <f ca="1">E17*F17</f>
        <v>0.5406654642948131</v>
      </c>
      <c r="H17" s="410" t="s">
        <v>277</v>
      </c>
      <c r="I17" s="399">
        <f ca="1">IF(G21&lt;=1.81,IF(G21=0,"0.0",G21),0)</f>
        <v>0</v>
      </c>
      <c r="J17" s="411" t="s">
        <v>224</v>
      </c>
      <c r="L17" s="271"/>
      <c r="M17" s="265"/>
      <c r="N17" s="265"/>
      <c r="O17" s="265"/>
      <c r="P17" s="272"/>
      <c r="R17" s="448"/>
      <c r="S17" s="612" t="s">
        <v>328</v>
      </c>
      <c r="T17" s="613"/>
      <c r="U17" s="613"/>
      <c r="V17" s="414"/>
      <c r="W17" s="427"/>
      <c r="X17" s="428"/>
      <c r="Y17" s="415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</row>
    <row r="18" spans="2:38" s="261" customFormat="1" ht="18" customHeight="1" x14ac:dyDescent="0.3">
      <c r="B18" s="248"/>
      <c r="C18" s="602" t="s">
        <v>107</v>
      </c>
      <c r="D18" s="603"/>
      <c r="E18" s="398">
        <v>3.3</v>
      </c>
      <c r="F18" s="399">
        <f ca="1">Income!$F$22/Balance!$F$18</f>
        <v>0.40557179569353913</v>
      </c>
      <c r="G18" s="399">
        <f ca="1">E18*F18</f>
        <v>1.3383869257886791</v>
      </c>
      <c r="H18" s="412" t="s">
        <v>325</v>
      </c>
      <c r="I18" s="399">
        <f ca="1">IF(AND(G21&gt;1.81,G21&lt;2.99),G21,0)</f>
        <v>0</v>
      </c>
      <c r="J18" s="411" t="s">
        <v>226</v>
      </c>
      <c r="L18" s="271"/>
      <c r="M18" s="265"/>
      <c r="N18" s="265"/>
      <c r="O18" s="265"/>
      <c r="P18" s="272"/>
      <c r="R18" s="448" t="s">
        <v>276</v>
      </c>
      <c r="S18" s="615" t="s">
        <v>316</v>
      </c>
      <c r="T18" s="616"/>
      <c r="U18" s="616"/>
      <c r="V18" s="429"/>
      <c r="W18" s="430" t="str">
        <f ca="1">TEXT(T21,"0,0")&amp;" Units"&amp;" * "&amp;TEXT(Income!F6/(SUM(Units)*(1+SUMPRODUCT(Units,UnitsCAGR)/SUM(Units))),"0.00")&amp;" / Unit"</f>
        <v>361 Units * 7.42 / Unit</v>
      </c>
      <c r="X18" s="431"/>
      <c r="Y18" s="432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</row>
    <row r="19" spans="2:38" s="261" customFormat="1" ht="18" customHeight="1" x14ac:dyDescent="0.3">
      <c r="B19" s="248"/>
      <c r="C19" s="602" t="s">
        <v>227</v>
      </c>
      <c r="D19" s="603"/>
      <c r="E19" s="398">
        <v>0.6</v>
      </c>
      <c r="F19" s="399">
        <f ca="1">Valuation!$E$23/Balance!$F$25</f>
        <v>0.91572786758917013</v>
      </c>
      <c r="G19" s="399">
        <f ca="1">E19*F19</f>
        <v>0.54943672055350201</v>
      </c>
      <c r="H19" s="412" t="s">
        <v>278</v>
      </c>
      <c r="I19" s="399">
        <f ca="1">IF(G21&gt;=2.99,G21,0)</f>
        <v>5.8568414761969763</v>
      </c>
      <c r="J19" s="411" t="s">
        <v>225</v>
      </c>
      <c r="L19" s="271"/>
      <c r="M19" s="265"/>
      <c r="N19" s="265"/>
      <c r="O19" s="265"/>
      <c r="P19" s="272"/>
      <c r="R19" s="448"/>
      <c r="S19" s="612" t="s">
        <v>326</v>
      </c>
      <c r="T19" s="613"/>
      <c r="U19" s="613"/>
      <c r="V19" s="429"/>
      <c r="W19" s="433"/>
      <c r="X19" s="392"/>
      <c r="Y19" s="434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</row>
    <row r="20" spans="2:38" s="263" customFormat="1" ht="18" customHeight="1" x14ac:dyDescent="0.25">
      <c r="B20" s="251"/>
      <c r="C20" s="602" t="s">
        <v>321</v>
      </c>
      <c r="D20" s="603"/>
      <c r="E20" s="398">
        <v>1</v>
      </c>
      <c r="F20" s="399">
        <f ca="1">Income!$F$6/Balance!$F$18</f>
        <v>3.4896556095436426</v>
      </c>
      <c r="G20" s="399">
        <f ca="1">E20*F20</f>
        <v>3.4896556095436426</v>
      </c>
      <c r="H20" s="413"/>
      <c r="I20" s="414"/>
      <c r="J20" s="415"/>
      <c r="K20" s="280"/>
      <c r="L20" s="281"/>
      <c r="M20" s="342"/>
      <c r="N20" s="342"/>
      <c r="O20" s="342"/>
      <c r="P20" s="282"/>
      <c r="Q20" s="280"/>
      <c r="R20" s="455" t="s">
        <v>89</v>
      </c>
      <c r="S20" s="435"/>
      <c r="T20" s="436" t="str">
        <f ca="1">TEXT(  Income!F13+Income!F21,"0"   ) &amp;" / "&amp;TEXT(    (Income!F6-Income!F7)/(SUM(Units)*(1+SUMPRODUCT(Units,UnitsCAGR)/SUM(Units))),"0.00")</f>
        <v>880 / 2.44</v>
      </c>
      <c r="U20" s="413"/>
      <c r="V20" s="413"/>
      <c r="W20" s="436" t="str">
        <f ca="1">TEXT(   T21,"0")&amp;" * "&amp;TEXT(Income!F6/(SUM(Units)*(1+SUMPRODUCT(Units,UnitsCAGR)/SUM(Units))),"0.00")</f>
        <v>361 * 7.42</v>
      </c>
      <c r="X20" s="413"/>
      <c r="Y20" s="415"/>
      <c r="AA20" s="280"/>
      <c r="AB20" s="280"/>
      <c r="AC20" s="280"/>
      <c r="AD20" s="280"/>
    </row>
    <row r="21" spans="2:38" s="260" customFormat="1" ht="18" customHeight="1" x14ac:dyDescent="0.3">
      <c r="B21" s="251"/>
      <c r="C21" s="604" t="s">
        <v>315</v>
      </c>
      <c r="D21" s="605"/>
      <c r="E21" s="400"/>
      <c r="F21" s="400"/>
      <c r="G21" s="401">
        <f ca="1">SUM(G16:G20)</f>
        <v>5.8568414761969763</v>
      </c>
      <c r="H21" s="395"/>
      <c r="I21" s="400"/>
      <c r="J21" s="416"/>
      <c r="L21" s="277"/>
      <c r="M21" s="278"/>
      <c r="N21" s="278"/>
      <c r="O21" s="278"/>
      <c r="P21" s="279"/>
      <c r="R21" s="455" t="s">
        <v>271</v>
      </c>
      <c r="S21" s="437"/>
      <c r="T21" s="606">
        <f ca="1">SUM(Income!F13,Income!F21)/((Income!F6-Income!F7) / (SUM(Units)*(1+SUMPRODUCT(Units,UnitsCAGR)/SUM(Units))))</f>
        <v>361.28902192425863</v>
      </c>
      <c r="U21" s="607"/>
      <c r="V21" s="438"/>
      <c r="W21" s="608" t="str">
        <f ca="1">"$"&amp;TEXT(   T21*(Income!F6/(SUM(Units)*(1+SUMPRODUCT(Units,UnitsCAGR)/SUM(Units)))),"0,0")</f>
        <v>$2,681</v>
      </c>
      <c r="X21" s="609"/>
      <c r="Y21" s="439"/>
      <c r="AA21" s="262"/>
      <c r="AB21" s="262"/>
      <c r="AC21" s="262"/>
      <c r="AD21" s="262"/>
    </row>
    <row r="22" spans="2:38" ht="10.8" customHeight="1" x14ac:dyDescent="0.3">
      <c r="B22" s="248"/>
      <c r="C22" s="283"/>
      <c r="D22" s="283"/>
      <c r="E22" s="283"/>
      <c r="F22" s="283"/>
      <c r="G22" s="283"/>
      <c r="H22" s="283"/>
      <c r="I22" s="283"/>
      <c r="J22" s="283"/>
      <c r="K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</row>
    <row r="23" spans="2:38" ht="15" customHeight="1" x14ac:dyDescent="0.25">
      <c r="B23" s="248"/>
      <c r="C23" s="20"/>
      <c r="I23" s="20"/>
      <c r="J23" s="20"/>
    </row>
    <row r="24" spans="2:38" x14ac:dyDescent="0.25">
      <c r="B24" s="248"/>
      <c r="M24" s="614"/>
      <c r="N24" s="614"/>
    </row>
    <row r="25" spans="2:38" x14ac:dyDescent="0.25">
      <c r="B25" s="251"/>
      <c r="M25" s="614"/>
      <c r="N25" s="614"/>
    </row>
    <row r="26" spans="2:38" x14ac:dyDescent="0.25">
      <c r="B26" s="251"/>
    </row>
    <row r="27" spans="2:38" x14ac:dyDescent="0.25">
      <c r="B27" s="254"/>
    </row>
    <row r="28" spans="2:38" x14ac:dyDescent="0.25">
      <c r="B28" s="251"/>
    </row>
    <row r="29" spans="2:38" x14ac:dyDescent="0.25">
      <c r="B29" s="252"/>
    </row>
    <row r="31" spans="2:38" x14ac:dyDescent="0.25">
      <c r="B31" s="248"/>
    </row>
    <row r="32" spans="2:38" x14ac:dyDescent="0.25">
      <c r="B32" s="248"/>
    </row>
    <row r="33" spans="2:10" x14ac:dyDescent="0.25">
      <c r="C33" s="235"/>
      <c r="D33" s="235"/>
      <c r="E33" s="235"/>
      <c r="F33" s="235"/>
      <c r="G33" s="235"/>
      <c r="H33" s="235"/>
      <c r="I33" s="235"/>
      <c r="J33" s="235"/>
    </row>
    <row r="34" spans="2:10" x14ac:dyDescent="0.25">
      <c r="B34" s="255"/>
    </row>
    <row r="35" spans="2:10" x14ac:dyDescent="0.25">
      <c r="B35" s="255"/>
    </row>
    <row r="36" spans="2:10" x14ac:dyDescent="0.25">
      <c r="B36" s="255"/>
    </row>
  </sheetData>
  <sheetProtection algorithmName="SHA-512" hashValue="97Bl5B0wvD5JKd5w7BQeZQbyfi958I2BWAGtCIeERuMzkt8Ku1HYjIPyPhXYLQu+lzGBdWluy7EBxRJcsKZzHQ==" saltValue="fpVdrpS+8n3e5Je8sy3mpQ==" spinCount="100000" sheet="1" objects="1" scenarios="1" selectLockedCells="1" selectUnlockedCells="1"/>
  <mergeCells count="17">
    <mergeCell ref="T21:U21"/>
    <mergeCell ref="W21:X21"/>
    <mergeCell ref="S16:U16"/>
    <mergeCell ref="S17:U17"/>
    <mergeCell ref="M24:N25"/>
    <mergeCell ref="S18:U18"/>
    <mergeCell ref="S19:U19"/>
    <mergeCell ref="C17:D17"/>
    <mergeCell ref="C18:D18"/>
    <mergeCell ref="C19:D19"/>
    <mergeCell ref="C20:D20"/>
    <mergeCell ref="C21:D21"/>
    <mergeCell ref="L4:P4"/>
    <mergeCell ref="R4:Y4"/>
    <mergeCell ref="C4:J4"/>
    <mergeCell ref="H15:J15"/>
    <mergeCell ref="C16:D16"/>
  </mergeCells>
  <conditionalFormatting sqref="H17:H19">
    <cfRule type="expression" dxfId="2" priority="1">
      <formula>IF(I17=0,FALSE,TRUE)</formula>
    </cfRule>
  </conditionalFormatting>
  <conditionalFormatting sqref="I17:I19">
    <cfRule type="expression" dxfId="1" priority="2">
      <formula>IF(I17=0,FALSE,TRUE)</formula>
    </cfRule>
  </conditionalFormatting>
  <conditionalFormatting sqref="J17:J19">
    <cfRule type="expression" dxfId="0" priority="3">
      <formula>IF(I17=0,FALSE,TRUE)</formula>
    </cfRule>
  </conditionalFormatting>
  <printOptions horizontalCentered="1"/>
  <pageMargins left="0.5" right="0.5" top="0.75" bottom="0.75" header="0.5" footer="0.5"/>
  <pageSetup scale="75" orientation="landscape" horizontalDpi="1200" verticalDpi="1200" r:id="rId1"/>
  <headerFooter scaleWithDoc="0" alignWithMargins="0">
    <oddFooter>&amp;L&amp;10Financial Analysis&amp;R&amp;10Updated 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B756-D88D-4D1B-A327-1584C6216FE3}">
  <sheetPr>
    <tabColor rgb="FFD3CADC"/>
  </sheetPr>
  <dimension ref="A1:DP37"/>
  <sheetViews>
    <sheetView showGridLines="0" showRowColHeaders="0" showZeros="0" zoomScaleNormal="100" zoomScaleSheetLayoutView="85" workbookViewId="0"/>
  </sheetViews>
  <sheetFormatPr defaultColWidth="9.109375" defaultRowHeight="12.6" x14ac:dyDescent="0.25"/>
  <cols>
    <col min="1" max="1" width="3.44140625" style="246" bestFit="1" customWidth="1"/>
    <col min="2" max="2" width="1.5546875" style="246" customWidth="1"/>
    <col min="3" max="3" width="20" style="10" customWidth="1"/>
    <col min="4" max="4" width="1.109375" style="58" customWidth="1"/>
    <col min="5" max="5" width="8.88671875" style="10" customWidth="1"/>
    <col min="6" max="6" width="1.21875" style="58" customWidth="1"/>
    <col min="7" max="7" width="8.88671875" style="10" customWidth="1"/>
    <col min="8" max="9" width="7.88671875" style="45" customWidth="1"/>
    <col min="10" max="10" width="1.109375" style="58" customWidth="1"/>
    <col min="11" max="11" width="8.88671875" style="10" customWidth="1"/>
    <col min="12" max="13" width="7.88671875" style="45" customWidth="1"/>
    <col min="14" max="14" width="1.109375" style="58" customWidth="1"/>
    <col min="15" max="15" width="8.88671875" style="10" customWidth="1"/>
    <col min="16" max="17" width="7.88671875" style="45" customWidth="1"/>
    <col min="18" max="18" width="1.109375" style="58" customWidth="1"/>
    <col min="19" max="19" width="8.88671875" style="10" customWidth="1"/>
    <col min="20" max="21" width="7.88671875" style="45" customWidth="1"/>
    <col min="22" max="22" width="9.109375" style="10" customWidth="1" collapsed="1"/>
    <col min="23" max="26" width="9.109375" style="161" customWidth="1"/>
    <col min="27" max="27" width="4.21875" style="161" customWidth="1"/>
    <col min="28" max="28" width="0.109375" style="284" customWidth="1"/>
    <col min="29" max="29" width="0.109375" style="285" customWidth="1"/>
    <col min="30" max="34" width="0.109375" style="286" customWidth="1"/>
    <col min="35" max="35" width="0.109375" style="285" customWidth="1"/>
    <col min="36" max="37" width="0.109375" style="286" customWidth="1"/>
    <col min="38" max="41" width="0.109375" style="285" customWidth="1"/>
    <col min="42" max="43" width="0.109375" style="286" customWidth="1"/>
    <col min="44" max="44" width="0.109375" style="285" customWidth="1"/>
    <col min="45" max="47" width="0.109375" style="286" customWidth="1"/>
    <col min="48" max="48" width="0.109375" style="285" customWidth="1"/>
    <col min="49" max="49" width="0.109375" style="286" customWidth="1"/>
    <col min="50" max="50" width="0.109375" style="284" customWidth="1"/>
    <col min="51" max="51" width="0.109375" style="287" customWidth="1"/>
    <col min="52" max="116" width="0.109375" style="286" customWidth="1"/>
    <col min="117" max="117" width="0.109375" style="287" customWidth="1"/>
    <col min="118" max="118" width="0.109375" style="285" customWidth="1"/>
    <col min="119" max="119" width="4.21875" style="161" customWidth="1"/>
    <col min="120" max="16384" width="9.109375" style="10"/>
  </cols>
  <sheetData>
    <row r="1" spans="1:120" s="161" customFormat="1" ht="4.2" customHeight="1" x14ac:dyDescent="0.2">
      <c r="D1" s="239"/>
      <c r="F1" s="239"/>
      <c r="H1" s="238"/>
      <c r="I1" s="238"/>
      <c r="J1" s="239"/>
      <c r="L1" s="238"/>
      <c r="M1" s="238"/>
      <c r="N1" s="239"/>
      <c r="P1" s="238"/>
      <c r="Q1" s="238"/>
      <c r="R1" s="239"/>
      <c r="T1" s="238"/>
      <c r="U1" s="238"/>
      <c r="AB1" s="284"/>
      <c r="AC1" s="285"/>
      <c r="AD1" s="286"/>
      <c r="AE1" s="286"/>
      <c r="AF1" s="286"/>
      <c r="AG1" s="286"/>
      <c r="AH1" s="286"/>
      <c r="AI1" s="285"/>
      <c r="AJ1" s="286"/>
      <c r="AK1" s="286"/>
      <c r="AL1" s="285"/>
      <c r="AM1" s="285"/>
      <c r="AN1" s="285"/>
      <c r="AO1" s="285"/>
      <c r="AP1" s="286"/>
      <c r="AQ1" s="286"/>
      <c r="AR1" s="285"/>
      <c r="AS1" s="286"/>
      <c r="AT1" s="286"/>
      <c r="AU1" s="286"/>
      <c r="AV1" s="285"/>
      <c r="AW1" s="286"/>
      <c r="AX1" s="284"/>
      <c r="AY1" s="287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7"/>
      <c r="DN1" s="285"/>
    </row>
    <row r="2" spans="1:120" s="344" customFormat="1" ht="11.4" x14ac:dyDescent="0.25">
      <c r="A2" s="349" t="s">
        <v>279</v>
      </c>
      <c r="B2" s="343"/>
      <c r="AA2" s="160"/>
      <c r="AB2" s="296"/>
      <c r="AC2" s="299"/>
      <c r="AD2" s="298"/>
      <c r="AE2" s="298"/>
      <c r="AF2" s="298"/>
      <c r="AG2" s="298"/>
      <c r="AH2" s="298"/>
      <c r="AI2" s="299"/>
      <c r="AJ2" s="298"/>
      <c r="AK2" s="298"/>
      <c r="AL2" s="299"/>
      <c r="AM2" s="299"/>
      <c r="AN2" s="299"/>
      <c r="AO2" s="299"/>
      <c r="AP2" s="298"/>
      <c r="AQ2" s="298"/>
      <c r="AR2" s="299"/>
      <c r="AS2" s="298"/>
      <c r="AT2" s="298"/>
      <c r="AU2" s="298"/>
      <c r="AV2" s="299"/>
      <c r="AW2" s="298"/>
      <c r="AX2" s="296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9"/>
      <c r="DO2" s="160"/>
    </row>
    <row r="3" spans="1:120" s="56" customFormat="1" ht="24" customHeight="1" x14ac:dyDescent="0.4">
      <c r="A3" s="247"/>
      <c r="B3" s="251"/>
      <c r="C3" s="97" t="s">
        <v>290</v>
      </c>
      <c r="D3" s="100"/>
      <c r="E3" s="149" t="s">
        <v>210</v>
      </c>
      <c r="F3" s="99"/>
      <c r="G3" s="99" t="s">
        <v>209</v>
      </c>
      <c r="H3" s="146" t="s">
        <v>158</v>
      </c>
      <c r="I3" s="148" t="s">
        <v>240</v>
      </c>
      <c r="J3" s="98"/>
      <c r="K3" s="99" t="s">
        <v>208</v>
      </c>
      <c r="L3" s="146" t="s">
        <v>158</v>
      </c>
      <c r="M3" s="148" t="s">
        <v>240</v>
      </c>
      <c r="N3" s="98"/>
      <c r="O3" s="99" t="s">
        <v>207</v>
      </c>
      <c r="P3" s="146" t="s">
        <v>158</v>
      </c>
      <c r="Q3" s="148" t="s">
        <v>240</v>
      </c>
      <c r="R3" s="98"/>
      <c r="S3" s="99" t="s">
        <v>206</v>
      </c>
      <c r="T3" s="146" t="s">
        <v>158</v>
      </c>
      <c r="U3" s="148" t="s">
        <v>240</v>
      </c>
      <c r="V3" s="96"/>
      <c r="W3" s="159"/>
      <c r="X3" s="159"/>
      <c r="Y3" s="159"/>
      <c r="Z3" s="159"/>
      <c r="AA3" s="159"/>
      <c r="AB3" s="288"/>
      <c r="AC3" s="289"/>
      <c r="AD3" s="290"/>
      <c r="AE3" s="290"/>
      <c r="AF3" s="290"/>
      <c r="AG3" s="290"/>
      <c r="AH3" s="290"/>
      <c r="AI3" s="289"/>
      <c r="AJ3" s="290"/>
      <c r="AK3" s="290"/>
      <c r="AL3" s="289"/>
      <c r="AM3" s="289"/>
      <c r="AN3" s="291"/>
      <c r="AO3" s="289"/>
      <c r="AP3" s="290"/>
      <c r="AQ3" s="290"/>
      <c r="AR3" s="290"/>
      <c r="AS3" s="290"/>
      <c r="AT3" s="290"/>
      <c r="AU3" s="290"/>
      <c r="AV3" s="290"/>
      <c r="AW3" s="290"/>
      <c r="AX3" s="288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0"/>
      <c r="BR3" s="290"/>
      <c r="BS3" s="290"/>
      <c r="BT3" s="290"/>
      <c r="BU3" s="290"/>
      <c r="BV3" s="290"/>
      <c r="BW3" s="290"/>
      <c r="BX3" s="290"/>
      <c r="BY3" s="290"/>
      <c r="BZ3" s="290"/>
      <c r="CA3" s="290"/>
      <c r="CB3" s="290"/>
      <c r="CC3" s="290"/>
      <c r="CD3" s="290"/>
      <c r="CE3" s="290"/>
      <c r="CF3" s="290"/>
      <c r="CG3" s="290"/>
      <c r="CH3" s="290"/>
      <c r="CI3" s="290"/>
      <c r="CJ3" s="290"/>
      <c r="CK3" s="290"/>
      <c r="CL3" s="290"/>
      <c r="CM3" s="290"/>
      <c r="CN3" s="290"/>
      <c r="CO3" s="290"/>
      <c r="CP3" s="290"/>
      <c r="CQ3" s="290"/>
      <c r="CR3" s="290"/>
      <c r="CS3" s="290"/>
      <c r="CT3" s="290"/>
      <c r="CU3" s="290"/>
      <c r="CV3" s="290"/>
      <c r="CW3" s="290"/>
      <c r="CX3" s="290"/>
      <c r="CY3" s="290"/>
      <c r="CZ3" s="290"/>
      <c r="DA3" s="290"/>
      <c r="DB3" s="290"/>
      <c r="DC3" s="290"/>
      <c r="DD3" s="290"/>
      <c r="DE3" s="290"/>
      <c r="DF3" s="290"/>
      <c r="DG3" s="290"/>
      <c r="DH3" s="290"/>
      <c r="DI3" s="290"/>
      <c r="DJ3" s="290"/>
      <c r="DK3" s="290"/>
      <c r="DL3" s="290"/>
      <c r="DM3" s="290"/>
      <c r="DN3" s="289"/>
      <c r="DO3" s="159"/>
    </row>
    <row r="4" spans="1:120" s="8" customFormat="1" ht="6" customHeight="1" x14ac:dyDescent="0.25">
      <c r="A4" s="248"/>
      <c r="B4" s="248"/>
      <c r="F4" s="6"/>
      <c r="G4" s="6"/>
      <c r="H4" s="6"/>
      <c r="I4" s="6"/>
      <c r="J4" s="6"/>
      <c r="K4" s="7"/>
      <c r="L4" s="7"/>
      <c r="M4" s="7"/>
      <c r="N4" s="7"/>
      <c r="O4" s="7"/>
      <c r="P4" s="7"/>
      <c r="Q4" s="7"/>
      <c r="R4" s="6"/>
      <c r="S4" s="6"/>
      <c r="T4" s="6"/>
      <c r="U4" s="6"/>
      <c r="V4" s="6"/>
      <c r="W4" s="7"/>
      <c r="X4" s="7"/>
      <c r="Y4" s="7"/>
      <c r="Z4" s="7"/>
      <c r="AA4" s="237"/>
      <c r="AB4" s="292"/>
      <c r="AC4" s="293"/>
      <c r="AD4" s="286"/>
      <c r="AE4" s="286"/>
      <c r="AF4" s="286"/>
      <c r="AG4" s="286"/>
      <c r="AH4" s="286"/>
      <c r="AI4" s="294"/>
      <c r="AJ4" s="295"/>
      <c r="AK4" s="293"/>
      <c r="AL4" s="293"/>
      <c r="AM4" s="293"/>
      <c r="AN4" s="293"/>
      <c r="AO4" s="293"/>
      <c r="AP4" s="295"/>
      <c r="AQ4" s="290"/>
      <c r="AR4" s="289"/>
      <c r="AS4" s="290"/>
      <c r="AT4" s="290"/>
      <c r="AU4" s="290"/>
      <c r="AV4" s="289"/>
      <c r="AW4" s="295"/>
      <c r="AX4" s="292"/>
      <c r="AY4" s="293"/>
      <c r="AZ4" s="293"/>
      <c r="BA4" s="295"/>
      <c r="BB4" s="295"/>
      <c r="BC4" s="295"/>
      <c r="BD4" s="295"/>
      <c r="BE4" s="286"/>
      <c r="BF4" s="286"/>
      <c r="BG4" s="286"/>
      <c r="BH4" s="286"/>
      <c r="BI4" s="286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86"/>
      <c r="BW4" s="287"/>
      <c r="BX4" s="293"/>
      <c r="BY4" s="286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4"/>
      <c r="DO4" s="236"/>
    </row>
    <row r="5" spans="1:120" s="2" customFormat="1" x14ac:dyDescent="0.25">
      <c r="A5" s="249"/>
      <c r="B5" s="248"/>
      <c r="C5" s="94" t="s">
        <v>221</v>
      </c>
      <c r="H5" s="1"/>
      <c r="I5" s="1"/>
      <c r="L5" s="1"/>
      <c r="M5" s="1"/>
      <c r="P5" s="1"/>
      <c r="Q5" s="1"/>
      <c r="T5" s="1"/>
      <c r="U5" s="1"/>
      <c r="W5" s="160"/>
      <c r="X5" s="160"/>
      <c r="Y5" s="160"/>
      <c r="Z5" s="160"/>
      <c r="AA5" s="161"/>
      <c r="AB5" s="296"/>
      <c r="AC5" s="297"/>
      <c r="AD5" s="297"/>
      <c r="AE5" s="297"/>
      <c r="AF5" s="297"/>
      <c r="AG5" s="297"/>
      <c r="AH5" s="297"/>
      <c r="AI5" s="297"/>
      <c r="AJ5" s="298"/>
      <c r="AK5" s="297"/>
      <c r="AL5" s="297"/>
      <c r="AM5" s="297"/>
      <c r="AN5" s="297"/>
      <c r="AO5" s="297"/>
      <c r="AP5" s="298"/>
      <c r="AQ5" s="295"/>
      <c r="AR5" s="294"/>
      <c r="AS5" s="295"/>
      <c r="AT5" s="295"/>
      <c r="AU5" s="295"/>
      <c r="AV5" s="294"/>
      <c r="AW5" s="298"/>
      <c r="AX5" s="296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9"/>
      <c r="DO5" s="160"/>
    </row>
    <row r="6" spans="1:120" s="2" customFormat="1" x14ac:dyDescent="0.25">
      <c r="A6" s="249"/>
      <c r="B6" s="251"/>
      <c r="C6" s="227" t="s">
        <v>203</v>
      </c>
      <c r="E6" s="228">
        <f>SUM(CapEx!$K40:$V40)</f>
        <v>580</v>
      </c>
      <c r="F6" s="220"/>
      <c r="G6" s="228">
        <f>SUM(CapEx!$W40:$AH40)</f>
        <v>0</v>
      </c>
      <c r="H6" s="221">
        <f>G6-E6</f>
        <v>-580</v>
      </c>
      <c r="I6" s="222" t="str">
        <f>IFERROR(IF(G6/E6-1=-1,"n/a",G6/E6-1),0)</f>
        <v>n/a</v>
      </c>
      <c r="J6" s="220"/>
      <c r="K6" s="228">
        <f>SUM(CapEx!$AI40:$AT40)</f>
        <v>45</v>
      </c>
      <c r="L6" s="221">
        <f>K6-G6</f>
        <v>45</v>
      </c>
      <c r="M6" s="222">
        <f>IFERROR(  IF(K6/G6-1=-1,    "n/a",    IF(   K6/G6-1  =-2,"repaid",K6/G6-1)),          0)</f>
        <v>0</v>
      </c>
      <c r="N6" s="220"/>
      <c r="O6" s="228">
        <f>SUM(CapEx!$AU40:$BF40)</f>
        <v>0</v>
      </c>
      <c r="P6" s="221">
        <f>O6-K6</f>
        <v>-45</v>
      </c>
      <c r="Q6" s="222" t="str">
        <f>IFERROR(IF(O6/K6-1=-1,"n/a",O6/K6-1),0)</f>
        <v>n/a</v>
      </c>
      <c r="R6" s="220"/>
      <c r="S6" s="228">
        <f>SUM(CapEx!$BG40:$BR40)</f>
        <v>0</v>
      </c>
      <c r="T6" s="221">
        <f>S6-O6</f>
        <v>0</v>
      </c>
      <c r="U6" s="222">
        <f>IFERROR(IF(S6/O6-1=-1,"n/a",S6/O6-1),0)</f>
        <v>0</v>
      </c>
      <c r="V6" s="220"/>
      <c r="W6" s="160"/>
      <c r="X6" s="160"/>
      <c r="Y6" s="160"/>
      <c r="Z6" s="160"/>
      <c r="AA6" s="161"/>
      <c r="AB6" s="296"/>
      <c r="AC6" s="300" t="s">
        <v>299</v>
      </c>
      <c r="AD6" s="301" t="s">
        <v>301</v>
      </c>
      <c r="AE6" s="301" t="s">
        <v>313</v>
      </c>
      <c r="AF6" s="301" t="s">
        <v>301</v>
      </c>
      <c r="AG6" s="301" t="s">
        <v>312</v>
      </c>
      <c r="AH6" s="301" t="s">
        <v>298</v>
      </c>
      <c r="AI6" s="299"/>
      <c r="AJ6" s="286"/>
      <c r="AK6" s="298"/>
      <c r="AL6" s="617" t="s">
        <v>309</v>
      </c>
      <c r="AM6" s="617"/>
      <c r="AN6" s="303" t="s">
        <v>307</v>
      </c>
      <c r="AO6" s="299"/>
      <c r="AP6" s="286"/>
      <c r="AQ6" s="298"/>
      <c r="AR6" s="302" t="s">
        <v>300</v>
      </c>
      <c r="AS6" s="301" t="s">
        <v>301</v>
      </c>
      <c r="AT6" s="301" t="s">
        <v>301</v>
      </c>
      <c r="AU6" s="301" t="s">
        <v>310</v>
      </c>
      <c r="AV6" s="299"/>
      <c r="AW6" s="286"/>
      <c r="AX6" s="296"/>
      <c r="AY6" s="300" t="s">
        <v>309</v>
      </c>
      <c r="AZ6" s="301" t="s">
        <v>310</v>
      </c>
      <c r="BA6" s="301" t="s">
        <v>303</v>
      </c>
      <c r="BB6" s="301" t="s">
        <v>301</v>
      </c>
      <c r="BC6" s="304"/>
      <c r="BD6" s="297"/>
      <c r="BE6" s="297"/>
      <c r="BF6" s="297"/>
      <c r="BG6" s="297"/>
      <c r="BH6" s="297"/>
      <c r="BI6" s="297"/>
      <c r="BJ6" s="297"/>
      <c r="BK6" s="297"/>
      <c r="BL6" s="297"/>
      <c r="BM6" s="297"/>
      <c r="BN6" s="297"/>
      <c r="BO6" s="297"/>
      <c r="BP6" s="297"/>
      <c r="BQ6" s="297"/>
      <c r="BR6" s="297"/>
      <c r="BS6" s="297"/>
      <c r="BT6" s="297"/>
      <c r="BU6" s="297"/>
      <c r="BV6" s="297"/>
      <c r="BW6" s="297"/>
      <c r="BX6" s="297"/>
      <c r="BY6" s="297"/>
      <c r="BZ6" s="297"/>
      <c r="CA6" s="297"/>
      <c r="CB6" s="297"/>
      <c r="CC6" s="297"/>
      <c r="CD6" s="297"/>
      <c r="CE6" s="297"/>
      <c r="CF6" s="297"/>
      <c r="CG6" s="297"/>
      <c r="CH6" s="297"/>
      <c r="CI6" s="297"/>
      <c r="CJ6" s="297"/>
      <c r="CK6" s="297"/>
      <c r="CL6" s="297"/>
      <c r="CM6" s="297"/>
      <c r="CN6" s="297"/>
      <c r="CO6" s="297"/>
      <c r="CP6" s="297"/>
      <c r="CQ6" s="297"/>
      <c r="CR6" s="297"/>
      <c r="CS6" s="297"/>
      <c r="CT6" s="297"/>
      <c r="CU6" s="297"/>
      <c r="CV6" s="297"/>
      <c r="CW6" s="297"/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297"/>
      <c r="DM6" s="297"/>
      <c r="DN6" s="297"/>
      <c r="DO6" s="160"/>
      <c r="DP6" s="234"/>
    </row>
    <row r="7" spans="1:120" s="2" customFormat="1" x14ac:dyDescent="0.25">
      <c r="A7" s="249"/>
      <c r="B7" s="248"/>
      <c r="C7" s="227" t="s">
        <v>124</v>
      </c>
      <c r="E7" s="228">
        <f>SUM(CapEx!$K113:$V113)</f>
        <v>40</v>
      </c>
      <c r="F7" s="220"/>
      <c r="G7" s="228">
        <f>SUM(CapEx!$W113:$AH113)</f>
        <v>120</v>
      </c>
      <c r="H7" s="221">
        <f>G7-E7</f>
        <v>80</v>
      </c>
      <c r="I7" s="222">
        <f>IFERROR(IF(G7/E7-1=-1,"n/a",G7/E7-1),0)</f>
        <v>2</v>
      </c>
      <c r="J7" s="220"/>
      <c r="K7" s="228">
        <f>SUM(CapEx!$AI113:$AT113)</f>
        <v>33.125</v>
      </c>
      <c r="L7" s="221">
        <f>K7-G7</f>
        <v>-86.875</v>
      </c>
      <c r="M7" s="222">
        <f>IFERROR(IF(K7/G7-1=-1,"n/a",K7/G7-1),0)</f>
        <v>-0.72395833333333326</v>
      </c>
      <c r="N7" s="220"/>
      <c r="O7" s="228">
        <f>SUM(CapEx!$AU113:$BF113)</f>
        <v>0</v>
      </c>
      <c r="P7" s="221">
        <f>O7-K7</f>
        <v>-33.125</v>
      </c>
      <c r="Q7" s="222" t="str">
        <f>IFERROR(IF(O7/K7-1=-1,"n/a",O7/K7-1),0)</f>
        <v>n/a</v>
      </c>
      <c r="R7" s="220"/>
      <c r="S7" s="228">
        <f>SUM(CapEx!$BG113:$BR113)</f>
        <v>0</v>
      </c>
      <c r="T7" s="221">
        <f>S7-O7</f>
        <v>0</v>
      </c>
      <c r="U7" s="222">
        <f>IFERROR(IF(S7/O7-1=-1,"n/a",S7/O7-1),0)</f>
        <v>0</v>
      </c>
      <c r="V7" s="220"/>
      <c r="W7" s="160"/>
      <c r="X7" s="160"/>
      <c r="Y7" s="160"/>
      <c r="Z7" s="160"/>
      <c r="AA7" s="161"/>
      <c r="AB7" s="296" t="s">
        <v>293</v>
      </c>
      <c r="AC7" s="297"/>
      <c r="AD7" s="301" t="s">
        <v>108</v>
      </c>
      <c r="AE7" s="305" t="s">
        <v>267</v>
      </c>
      <c r="AF7" s="305" t="s">
        <v>268</v>
      </c>
      <c r="AG7" s="305" t="s">
        <v>269</v>
      </c>
      <c r="AH7" s="298" t="s">
        <v>298</v>
      </c>
      <c r="AI7" s="299" t="s">
        <v>293</v>
      </c>
      <c r="AJ7" s="286"/>
      <c r="AK7" s="296" t="s">
        <v>293</v>
      </c>
      <c r="AL7" s="306"/>
      <c r="AM7" s="306">
        <f ca="1">AS13</f>
        <v>565.22081559497497</v>
      </c>
      <c r="AN7" s="307" t="s">
        <v>2</v>
      </c>
      <c r="AO7" s="299" t="s">
        <v>293</v>
      </c>
      <c r="AP7" s="286"/>
      <c r="AQ7" s="296" t="s">
        <v>293</v>
      </c>
      <c r="AR7" s="308" t="s">
        <v>173</v>
      </c>
      <c r="AS7" s="309" t="s">
        <v>172</v>
      </c>
      <c r="AT7" s="309" t="s">
        <v>117</v>
      </c>
      <c r="AU7" s="309" t="s">
        <v>118</v>
      </c>
      <c r="AV7" s="299" t="s">
        <v>293</v>
      </c>
      <c r="AW7" s="286"/>
      <c r="AX7" s="310" t="s">
        <v>293</v>
      </c>
      <c r="AY7" s="311"/>
      <c r="AZ7" s="312" t="s">
        <v>6</v>
      </c>
      <c r="BA7" s="312" t="s">
        <v>292</v>
      </c>
      <c r="BB7" s="312" t="s">
        <v>295</v>
      </c>
      <c r="BC7" s="311" t="s">
        <v>293</v>
      </c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F7" s="297"/>
      <c r="DG7" s="297"/>
      <c r="DH7" s="297"/>
      <c r="DI7" s="297"/>
      <c r="DJ7" s="297"/>
      <c r="DK7" s="297"/>
      <c r="DL7" s="297"/>
      <c r="DM7" s="297"/>
      <c r="DN7" s="297"/>
      <c r="DO7" s="160"/>
      <c r="DP7" s="234"/>
    </row>
    <row r="8" spans="1:120" s="2" customFormat="1" x14ac:dyDescent="0.25">
      <c r="A8" s="249"/>
      <c r="B8" s="248"/>
      <c r="C8" s="94" t="s">
        <v>14</v>
      </c>
      <c r="H8" s="1"/>
      <c r="I8" s="1"/>
      <c r="L8" s="1"/>
      <c r="M8" s="1"/>
      <c r="P8" s="1"/>
      <c r="Q8" s="1"/>
      <c r="T8" s="1"/>
      <c r="U8" s="1"/>
      <c r="V8" s="220"/>
      <c r="W8" s="160"/>
      <c r="X8" s="160"/>
      <c r="Y8" s="160"/>
      <c r="Z8" s="160"/>
      <c r="AA8" s="161"/>
      <c r="AB8" s="296" t="s">
        <v>293</v>
      </c>
      <c r="AC8" s="285" t="s">
        <v>112</v>
      </c>
      <c r="AD8" s="286"/>
      <c r="AE8" s="313">
        <f ca="1">AG8*AF8/100</f>
        <v>1.7313095604231392</v>
      </c>
      <c r="AF8" s="313">
        <f>RateEquity*100</f>
        <v>10.5</v>
      </c>
      <c r="AG8" s="314">
        <f ca="1" xml:space="preserve"> Balance!G28/ SUM(Balance!F$21,Balance!F$22,Balance!F$24,Balance!F$27,Balance!F$28)*100</f>
        <v>16.488662480220373</v>
      </c>
      <c r="AH8" s="286">
        <v>20</v>
      </c>
      <c r="AI8" s="299" t="s">
        <v>293</v>
      </c>
      <c r="AJ8" s="286"/>
      <c r="AK8" s="296" t="s">
        <v>293</v>
      </c>
      <c r="AL8" s="305">
        <v>1</v>
      </c>
      <c r="AM8" s="305">
        <f t="dataTable" ref="AM8:AM9" dt2D="0" dtr="0" r1="AL7" ca="1"/>
        <v>1927.9610199357235</v>
      </c>
      <c r="AN8" s="315">
        <f ca="1">AM8/AM7</f>
        <v>3.410987293357679</v>
      </c>
      <c r="AO8" s="299" t="s">
        <v>293</v>
      </c>
      <c r="AP8" s="286"/>
      <c r="AQ8" s="296" t="s">
        <v>293</v>
      </c>
      <c r="AR8" s="285" t="str">
        <f>AN7</f>
        <v>Units</v>
      </c>
      <c r="AS8" s="286">
        <f>SUM(Units)*(1+SUMPRODUCT(Units,UnitsCAGR)/SUM(Units)) *  (1+AL7)</f>
        <v>559.20000000000005</v>
      </c>
      <c r="AT8" s="305">
        <f ca="1">SLOPE(AN8:AN9,AL8:AL9)</f>
        <v>2.410987293357679</v>
      </c>
      <c r="AU8" s="305">
        <f ca="1">RANK(AT8,$AT$8:$AT$12)</f>
        <v>2</v>
      </c>
      <c r="AV8" s="299" t="s">
        <v>293</v>
      </c>
      <c r="AW8" s="286"/>
      <c r="AX8" s="310" t="s">
        <v>293</v>
      </c>
      <c r="AY8" s="316" t="s">
        <v>2</v>
      </c>
      <c r="AZ8" s="317">
        <f>SUM(Units) *((1+SUMPRODUCT(Units, UnitsCAGR)/SUM(Units))^(1/12)-1) /( (1+((1+SUMPRODUCT(Units, UnitsCAGR)/SUM(Units))^(1/12)-1))^12-1)</f>
        <v>43.684888609121394</v>
      </c>
      <c r="BA8" s="318">
        <f>((1+SUMPRODUCT(Units, UnitsCAGR)/SUM(Units))^(1/12)-1)</f>
        <v>3.6935079197859544E-3</v>
      </c>
      <c r="BB8" s="319"/>
      <c r="BC8" s="311" t="s">
        <v>293</v>
      </c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  <c r="CD8" s="297"/>
      <c r="CE8" s="297"/>
      <c r="CF8" s="297"/>
      <c r="CG8" s="297"/>
      <c r="CH8" s="297"/>
      <c r="CI8" s="297"/>
      <c r="CJ8" s="297"/>
      <c r="CK8" s="297"/>
      <c r="CL8" s="297"/>
      <c r="CM8" s="297"/>
      <c r="CN8" s="297"/>
      <c r="CO8" s="297"/>
      <c r="CP8" s="297"/>
      <c r="CQ8" s="297"/>
      <c r="CR8" s="297"/>
      <c r="CS8" s="297"/>
      <c r="CT8" s="297"/>
      <c r="CU8" s="297"/>
      <c r="CV8" s="297"/>
      <c r="CW8" s="297"/>
      <c r="CX8" s="297"/>
      <c r="CY8" s="297"/>
      <c r="CZ8" s="297"/>
      <c r="DA8" s="297"/>
      <c r="DB8" s="297"/>
      <c r="DC8" s="297"/>
      <c r="DD8" s="297"/>
      <c r="DE8" s="297"/>
      <c r="DF8" s="297"/>
      <c r="DG8" s="297"/>
      <c r="DH8" s="297"/>
      <c r="DI8" s="297"/>
      <c r="DJ8" s="297"/>
      <c r="DK8" s="297"/>
      <c r="DL8" s="297"/>
      <c r="DM8" s="297"/>
      <c r="DN8" s="297"/>
      <c r="DO8" s="160"/>
      <c r="DP8" s="234"/>
    </row>
    <row r="9" spans="1:120" s="2" customFormat="1" x14ac:dyDescent="0.25">
      <c r="A9" s="249"/>
      <c r="B9" s="248"/>
      <c r="C9" s="227" t="s">
        <v>139</v>
      </c>
      <c r="E9" s="228">
        <f ca="1">SUM(Credit!$K21:$V21)</f>
        <v>3383.8062222362078</v>
      </c>
      <c r="F9" s="220"/>
      <c r="G9" s="228">
        <f ca="1">SUM(Credit!$W21:$AH21)</f>
        <v>4077.8960098621619</v>
      </c>
      <c r="H9" s="221">
        <f ca="1">G9-E9</f>
        <v>694.08978762595416</v>
      </c>
      <c r="I9" s="222">
        <f ca="1">IFERROR(IF(G9/E9-1=-1,"n/a",G9/E9-1),0)</f>
        <v>0.20512102113437836</v>
      </c>
      <c r="J9" s="220"/>
      <c r="K9" s="228">
        <f ca="1">SUM(Credit!$AI21:$AT21)</f>
        <v>4430.082528627292</v>
      </c>
      <c r="L9" s="221">
        <f ca="1">K9-G9</f>
        <v>352.18651876513013</v>
      </c>
      <c r="M9" s="222">
        <f ca="1">IFERROR(IF(K9/G9-1=-1,"n/a",K9/G9-1),0)</f>
        <v>8.6364762101188264E-2</v>
      </c>
      <c r="N9" s="220"/>
      <c r="O9" s="228">
        <f ca="1">SUM(Credit!$AU21:$BF21)</f>
        <v>4891.8800045119533</v>
      </c>
      <c r="P9" s="221">
        <f ca="1">O9-K9</f>
        <v>461.79747588466125</v>
      </c>
      <c r="Q9" s="222">
        <f ca="1">IFERROR(IF(O9/K9-1=-1,"n/a",O9/K9-1),0)</f>
        <v>0.10424128058574889</v>
      </c>
      <c r="R9" s="220"/>
      <c r="S9" s="228">
        <f ca="1">SUM(Credit!$BG21:$BR21)</f>
        <v>5940.0484370923859</v>
      </c>
      <c r="T9" s="221">
        <f ca="1">S9-O9</f>
        <v>1048.1684325804326</v>
      </c>
      <c r="U9" s="222">
        <f ca="1">IFERROR(IF(S9/O9-1=-1,"n/a",S9/O9-1),0)</f>
        <v>0.21426699584079545</v>
      </c>
      <c r="V9" s="220"/>
      <c r="W9" s="160"/>
      <c r="X9" s="160"/>
      <c r="Y9" s="160"/>
      <c r="Z9" s="160"/>
      <c r="AA9" s="161"/>
      <c r="AB9" s="310" t="s">
        <v>293</v>
      </c>
      <c r="AC9" s="285" t="s">
        <v>113</v>
      </c>
      <c r="AD9" s="286"/>
      <c r="AE9" s="313">
        <f ca="1">AG9*AF9/100</f>
        <v>0.9443506693217123</v>
      </c>
      <c r="AF9" s="313">
        <f>RateEquity*100</f>
        <v>10.5</v>
      </c>
      <c r="AG9" s="314">
        <f ca="1" xml:space="preserve"> Balance!F27/ SUM(Balance!F$21,Balance!F$22,Balance!F$24,Balance!F$27,Balance!F$28)*100</f>
        <v>8.9938158983020209</v>
      </c>
      <c r="AH9" s="286">
        <v>20</v>
      </c>
      <c r="AI9" s="299" t="s">
        <v>293</v>
      </c>
      <c r="AJ9" s="286"/>
      <c r="AK9" s="296" t="s">
        <v>293</v>
      </c>
      <c r="AL9" s="305">
        <v>2</v>
      </c>
      <c r="AM9" s="305">
        <v>3290.7012242764722</v>
      </c>
      <c r="AN9" s="315">
        <f ca="1">AM9/AM7</f>
        <v>5.8219745867153581</v>
      </c>
      <c r="AO9" s="311" t="s">
        <v>293</v>
      </c>
      <c r="AP9" s="286"/>
      <c r="AQ9" s="296" t="s">
        <v>293</v>
      </c>
      <c r="AR9" s="285" t="str">
        <f>AN10</f>
        <v>Price</v>
      </c>
      <c r="AS9" s="286">
        <f ca="1">Income!$F$6/ (SUM(Units)*(1+SUMPRODUCT(Units,UnitsCAGR)/SUM(Units))  )    *(1+AL10)</f>
        <v>7.4210174345335496</v>
      </c>
      <c r="AT9" s="305">
        <f ca="1">SLOPE(AN11:AN12,AL11:AL12)</f>
        <v>7.3418363668164091</v>
      </c>
      <c r="AU9" s="305">
        <f ca="1">RANK(AT9,$AT$8:$AT$12)</f>
        <v>1</v>
      </c>
      <c r="AV9" s="311" t="s">
        <v>293</v>
      </c>
      <c r="AW9" s="286"/>
      <c r="AX9" s="310" t="s">
        <v>293</v>
      </c>
      <c r="AY9" s="316" t="s">
        <v>3</v>
      </c>
      <c r="AZ9" s="320">
        <f>(SUMPRODUCT(Price,Units)/SUM(Units)/(1+((1+SUMPRODUCT(PriceCAGR,Price)/SUM(Price))^(1/12)-1))^11)</f>
        <v>7.1014533179594554</v>
      </c>
      <c r="BA9" s="318">
        <f>(1 + SUMPRODUCT(PriceCAGR, Price)/SUM(Price))^(1/12) - 1</f>
        <v>2.5099530698129424E-3</v>
      </c>
      <c r="BB9" s="319"/>
      <c r="BC9" s="311" t="s">
        <v>293</v>
      </c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160"/>
      <c r="DP9" s="234"/>
    </row>
    <row r="10" spans="1:120" s="2" customFormat="1" x14ac:dyDescent="0.25">
      <c r="A10" s="249"/>
      <c r="B10" s="248"/>
      <c r="C10" s="227" t="s">
        <v>140</v>
      </c>
      <c r="E10" s="228">
        <f ca="1">SUM(Credit!$K40:$V40)</f>
        <v>3815.2397819029784</v>
      </c>
      <c r="F10" s="220"/>
      <c r="G10" s="228">
        <f ca="1">SUM(Credit!$W40:$AH40)</f>
        <v>3740.0249818196357</v>
      </c>
      <c r="H10" s="221">
        <f ca="1">G10-E10</f>
        <v>-75.214800083342652</v>
      </c>
      <c r="I10" s="222">
        <f ca="1">IFERROR(IF(G10/E10-1=-1,"n/a",G10/E10-1),0)</f>
        <v>-1.9714304836124019E-2</v>
      </c>
      <c r="J10" s="220"/>
      <c r="K10" s="228">
        <f ca="1">SUM(Credit!$AI40:$AT40)</f>
        <v>4051.1250390463583</v>
      </c>
      <c r="L10" s="221">
        <f ca="1">K10-G10</f>
        <v>311.10005722672258</v>
      </c>
      <c r="M10" s="222">
        <f ca="1">IFERROR(IF(K10/G10-1=-1,"n/a",K10/G10-1),0)</f>
        <v>8.3181277862845349E-2</v>
      </c>
      <c r="N10" s="220"/>
      <c r="O10" s="228">
        <f ca="1">SUM(Credit!$AU40:$BF40)</f>
        <v>4355.7122111563704</v>
      </c>
      <c r="P10" s="221">
        <f ca="1">O10-K10</f>
        <v>304.58717211001203</v>
      </c>
      <c r="Q10" s="222">
        <f ca="1">IFERROR(IF(O10/K10-1=-1,"n/a",O10/K10-1),0)</f>
        <v>7.5185823487124992E-2</v>
      </c>
      <c r="R10" s="220"/>
      <c r="S10" s="228">
        <f ca="1">SUM(Credit!$BG40:$BR40)</f>
        <v>4768.5259325473498</v>
      </c>
      <c r="T10" s="221">
        <f ca="1">S10-O10</f>
        <v>412.81372139097948</v>
      </c>
      <c r="U10" s="222">
        <f ca="1">IFERROR(IF(S10/O10-1=-1,"n/a",S10/O10-1),0)</f>
        <v>9.4775251756447965E-2</v>
      </c>
      <c r="V10" s="220"/>
      <c r="W10" s="160"/>
      <c r="X10" s="160"/>
      <c r="Y10" s="160"/>
      <c r="Z10" s="160"/>
      <c r="AA10" s="161"/>
      <c r="AB10" s="310" t="s">
        <v>293</v>
      </c>
      <c r="AC10" s="285" t="s">
        <v>114</v>
      </c>
      <c r="AD10" s="286"/>
      <c r="AE10" s="313">
        <f ca="1">AG10*AF10/100</f>
        <v>0.38223717567783588</v>
      </c>
      <c r="AF10" s="313">
        <f>RateLong*100</f>
        <v>8.5</v>
      </c>
      <c r="AG10" s="314">
        <f ca="1" xml:space="preserve"> Balance!F24/ SUM(Balance!F$21,Balance!F$22,Balance!F$24,Balance!F$27,Balance!F$28)*100</f>
        <v>4.4969079491510104</v>
      </c>
      <c r="AH10" s="286">
        <v>20</v>
      </c>
      <c r="AI10" s="311" t="s">
        <v>293</v>
      </c>
      <c r="AJ10" s="286"/>
      <c r="AK10" s="296" t="s">
        <v>293</v>
      </c>
      <c r="AL10" s="305"/>
      <c r="AM10" s="321">
        <f ca="1">AS13</f>
        <v>565.22081559497497</v>
      </c>
      <c r="AN10" s="322" t="s">
        <v>3</v>
      </c>
      <c r="AO10" s="311" t="s">
        <v>293</v>
      </c>
      <c r="AP10" s="286"/>
      <c r="AQ10" s="310" t="s">
        <v>293</v>
      </c>
      <c r="AR10" s="285" t="str">
        <f>AN13</f>
        <v>COGS</v>
      </c>
      <c r="AS10" s="286">
        <f ca="1">Income!$F$7/ (SUM(Units)*(1+SUMPRODUCT(Units,UnitsCAGR)/SUM(Units))  )    *(1+AL13)</f>
        <v>4.9840714324935842</v>
      </c>
      <c r="AT10" s="305">
        <f ca="1">SLOPE(AN14:AN15,AL14:AL15)</f>
        <v>-4.9309803675871411</v>
      </c>
      <c r="AU10" s="305">
        <f ca="1">RANK(AT10,$AT$8:$AT$12)</f>
        <v>5</v>
      </c>
      <c r="AV10" s="311" t="s">
        <v>293</v>
      </c>
      <c r="AW10" s="286"/>
      <c r="AX10" s="310" t="s">
        <v>293</v>
      </c>
      <c r="AY10" s="316" t="s">
        <v>4</v>
      </c>
      <c r="AZ10" s="320">
        <f>(SUMPRODUCT(COGS,Units)/SUM(Units)/(1+((1+SUMPRODUCT(CogsCAGR,COGS)/SUM(COGS))^(1/12)-1))^11)</f>
        <v>4.7938194526600126</v>
      </c>
      <c r="BA10" s="318">
        <f>(1 + SUMPRODUCT(CogsCAGR, COGS)/SUM(COGS))^(1/12) - 1</f>
        <v>2.2192004711636404E-3</v>
      </c>
      <c r="BB10" s="319"/>
      <c r="BC10" s="311" t="s">
        <v>293</v>
      </c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97"/>
      <c r="DA10" s="297"/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160"/>
      <c r="DP10" s="234"/>
    </row>
    <row r="11" spans="1:120" s="2" customFormat="1" x14ac:dyDescent="0.25">
      <c r="A11" s="249"/>
      <c r="B11" s="248"/>
      <c r="C11" s="227" t="s">
        <v>218</v>
      </c>
      <c r="E11" s="228">
        <f ca="1">SUM(Credit!$K44:$V44)</f>
        <v>546.43355966677063</v>
      </c>
      <c r="F11" s="220"/>
      <c r="G11" s="228">
        <f ca="1">SUM(Credit!$W44:$AH44)</f>
        <v>-337.87102804252623</v>
      </c>
      <c r="H11" s="221">
        <f ca="1">G11-E11</f>
        <v>-884.30458770929681</v>
      </c>
      <c r="I11" s="222">
        <f ca="1">IFERROR(  IF(G11/E11-1=-1,    "n/a",    IF(   G11/E11-1  =-2,"repaid",G11/E11-1)),          0)</f>
        <v>-1.6183204198669072</v>
      </c>
      <c r="J11" s="220"/>
      <c r="K11" s="228">
        <f ca="1">SUM(Credit!$AI44:$AT44)</f>
        <v>-208.5625316242444</v>
      </c>
      <c r="L11" s="221">
        <f ca="1">K11-G11</f>
        <v>129.30849641828183</v>
      </c>
      <c r="M11" s="222">
        <f ca="1">IFERROR(  IF(K11/G11-1=-1,    "n/a",    IF(   K11/G11-1  =-2,"repaid",K11/G11-1)),          0)</f>
        <v>-0.38271555027205939</v>
      </c>
      <c r="N11" s="220"/>
      <c r="O11" s="228">
        <f ca="1">SUM(Credit!$AU44:$BF44)</f>
        <v>0</v>
      </c>
      <c r="P11" s="221">
        <f ca="1">O11-K11</f>
        <v>208.5625316242444</v>
      </c>
      <c r="Q11" s="222" t="str">
        <f ca="1">IFERROR(  IF(O11/K11-1=-1,    "n/a",    IF(   O11/K11-1  =-2,"repaid",O11/K11-1)),          0)</f>
        <v>n/a</v>
      </c>
      <c r="R11" s="220"/>
      <c r="S11" s="228">
        <f ca="1">SUM(Credit!$BG44:$BR44)</f>
        <v>0</v>
      </c>
      <c r="T11" s="221">
        <f ca="1">S11-O11</f>
        <v>0</v>
      </c>
      <c r="U11" s="222">
        <f ca="1">IFERROR(  IF(S11/O11-1=-1,    "n/a",    IF(   S11/O11-1  =-2,"repaid",S11/O11-1)),          0)</f>
        <v>0</v>
      </c>
      <c r="V11" s="220"/>
      <c r="W11" s="160"/>
      <c r="X11" s="160"/>
      <c r="Y11" s="160"/>
      <c r="Z11" s="160"/>
      <c r="AA11" s="161"/>
      <c r="AB11" s="310" t="s">
        <v>293</v>
      </c>
      <c r="AC11" s="285" t="s">
        <v>266</v>
      </c>
      <c r="AD11" s="323">
        <f ca="1">ValWACC</f>
        <v>9.0535412865676915E-2</v>
      </c>
      <c r="AE11" s="313"/>
      <c r="AF11" s="313"/>
      <c r="AG11" s="314"/>
      <c r="AH11" s="286"/>
      <c r="AI11" s="311" t="s">
        <v>293</v>
      </c>
      <c r="AJ11" s="286"/>
      <c r="AK11" s="296" t="s">
        <v>293</v>
      </c>
      <c r="AL11" s="305">
        <v>1</v>
      </c>
      <c r="AM11" s="305">
        <f t="dataTable" ref="AM11:AM12" dt2D="0" dtr="0" r1="AL10" ca="1"/>
        <v>4714.97955481179</v>
      </c>
      <c r="AN11" s="315">
        <f ca="1">AM11/AM10</f>
        <v>8.3418363668164019</v>
      </c>
      <c r="AO11" s="311" t="s">
        <v>293</v>
      </c>
      <c r="AP11" s="286"/>
      <c r="AQ11" s="310" t="s">
        <v>293</v>
      </c>
      <c r="AR11" s="285" t="str">
        <f>AN16</f>
        <v>Payroll</v>
      </c>
      <c r="AS11" s="286">
        <f>Income!$F$10*(1+AL16)</f>
        <v>409.84517857142856</v>
      </c>
      <c r="AT11" s="305">
        <f ca="1">SLOPE(AN17:AN18,AL17:AL18)</f>
        <v>-0.72510630759415418</v>
      </c>
      <c r="AU11" s="305">
        <f ca="1">RANK(AT11,$AT$8:$AT$12)</f>
        <v>4</v>
      </c>
      <c r="AV11" s="311" t="s">
        <v>293</v>
      </c>
      <c r="AW11" s="286"/>
      <c r="AX11" s="310" t="s">
        <v>293</v>
      </c>
      <c r="AY11" s="316" t="s">
        <v>294</v>
      </c>
      <c r="AZ11" s="324"/>
      <c r="BA11" s="319"/>
      <c r="BB11" s="318">
        <f>SUMPRODUCT(Overhead,OverheadCAGR)/SUM(Overhead)</f>
        <v>2.923076923076923E-2</v>
      </c>
      <c r="BC11" s="311" t="s">
        <v>293</v>
      </c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  <c r="BY11" s="297"/>
      <c r="BZ11" s="297"/>
      <c r="CA11" s="297"/>
      <c r="CB11" s="297"/>
      <c r="CC11" s="297"/>
      <c r="CD11" s="297"/>
      <c r="CE11" s="297"/>
      <c r="CF11" s="297"/>
      <c r="CG11" s="297"/>
      <c r="CH11" s="297"/>
      <c r="CI11" s="297"/>
      <c r="CJ11" s="297"/>
      <c r="CK11" s="297"/>
      <c r="CL11" s="297"/>
      <c r="CM11" s="297"/>
      <c r="CN11" s="297"/>
      <c r="CO11" s="297"/>
      <c r="CP11" s="297"/>
      <c r="CQ11" s="297"/>
      <c r="CR11" s="297"/>
      <c r="CS11" s="297"/>
      <c r="CT11" s="297"/>
      <c r="CU11" s="297"/>
      <c r="CV11" s="297"/>
      <c r="CW11" s="297"/>
      <c r="CX11" s="297"/>
      <c r="CY11" s="297"/>
      <c r="CZ11" s="297"/>
      <c r="DA11" s="297"/>
      <c r="DB11" s="297"/>
      <c r="DC11" s="297"/>
      <c r="DD11" s="297"/>
      <c r="DE11" s="297"/>
      <c r="DF11" s="297"/>
      <c r="DG11" s="297"/>
      <c r="DH11" s="297"/>
      <c r="DI11" s="297"/>
      <c r="DJ11" s="297"/>
      <c r="DK11" s="297"/>
      <c r="DL11" s="297"/>
      <c r="DM11" s="297"/>
      <c r="DN11" s="297"/>
      <c r="DO11" s="160"/>
      <c r="DP11" s="234"/>
    </row>
    <row r="12" spans="1:120" s="2" customFormat="1" x14ac:dyDescent="0.25">
      <c r="A12" s="249"/>
      <c r="B12" s="248"/>
      <c r="C12" s="227" t="s">
        <v>19</v>
      </c>
      <c r="E12" s="228">
        <f ca="1">Credit!$V46</f>
        <v>546.43355966677063</v>
      </c>
      <c r="F12" s="220"/>
      <c r="G12" s="228">
        <f ca="1">Credit!$AH46</f>
        <v>208.5625316242444</v>
      </c>
      <c r="H12" s="221">
        <f ca="1">G12-E12</f>
        <v>-337.87102804252623</v>
      </c>
      <c r="I12" s="222">
        <f ca="1">IFERROR(IF(G12/E12-1=-1,"n/a",G12/E12-1),0)</f>
        <v>-0.618320419866907</v>
      </c>
      <c r="J12" s="220"/>
      <c r="K12" s="228">
        <f ca="1">Credit!$AT46</f>
        <v>0</v>
      </c>
      <c r="L12" s="221">
        <f ca="1">K12-G12</f>
        <v>-208.5625316242444</v>
      </c>
      <c r="M12" s="222" t="str">
        <f ca="1">IFERROR(IF(K12/G12-1=-1,"n/a",K12/G12-1),0)</f>
        <v>n/a</v>
      </c>
      <c r="N12" s="220"/>
      <c r="O12" s="228">
        <f ca="1">Credit!$BF46</f>
        <v>0</v>
      </c>
      <c r="P12" s="221">
        <f ca="1">O12-K12</f>
        <v>0</v>
      </c>
      <c r="Q12" s="222">
        <f ca="1">IFERROR(IF(O12/K12-1=-1,"n/a",O12/K12-1),0)</f>
        <v>0</v>
      </c>
      <c r="R12" s="220"/>
      <c r="S12" s="228">
        <f ca="1">Credit!$BR46</f>
        <v>0</v>
      </c>
      <c r="T12" s="221">
        <f ca="1">S12-O12</f>
        <v>0</v>
      </c>
      <c r="U12" s="222">
        <f ca="1">IFERROR(IF(S12/O12-1=-1,"n/a",S12/O12-1),0)</f>
        <v>0</v>
      </c>
      <c r="V12" s="220"/>
      <c r="W12" s="160"/>
      <c r="X12" s="160"/>
      <c r="Y12" s="160"/>
      <c r="Z12" s="160"/>
      <c r="AA12" s="161"/>
      <c r="AB12" s="310" t="s">
        <v>293</v>
      </c>
      <c r="AC12" s="325" t="s">
        <v>115</v>
      </c>
      <c r="AD12" s="326"/>
      <c r="AE12" s="327">
        <f ca="1">AG12*AF12/100</f>
        <v>0.52463926073428457</v>
      </c>
      <c r="AF12" s="327">
        <f>RateShort*100</f>
        <v>7.0000000000000009</v>
      </c>
      <c r="AG12" s="328">
        <f ca="1" xml:space="preserve"> Balance!F22/ SUM(Balance!F$21,Balance!F$22,Balance!F$24,Balance!F$27,Balance!F$28)*100</f>
        <v>7.4948465819183507</v>
      </c>
      <c r="AH12" s="305">
        <v>20</v>
      </c>
      <c r="AI12" s="311" t="s">
        <v>293</v>
      </c>
      <c r="AJ12" s="286"/>
      <c r="AK12" s="296" t="s">
        <v>293</v>
      </c>
      <c r="AL12" s="309">
        <v>2</v>
      </c>
      <c r="AM12" s="309">
        <v>8864.7382940286079</v>
      </c>
      <c r="AN12" s="325">
        <f ca="1">AM12/AM10</f>
        <v>15.683672733632811</v>
      </c>
      <c r="AO12" s="311" t="s">
        <v>293</v>
      </c>
      <c r="AP12" s="286"/>
      <c r="AQ12" s="310" t="s">
        <v>293</v>
      </c>
      <c r="AR12" s="308" t="str">
        <f>AN19</f>
        <v>Overhead</v>
      </c>
      <c r="AS12" s="309">
        <f>SUM(Overhead)*(1+SUMPRODUCT(Overhead,OverheadCAGR)/SUM(Overhead)) * (1+AL19)</f>
        <v>267.59999999999997</v>
      </c>
      <c r="AT12" s="309">
        <f ca="1">SLOPE(AN20:AN21,AL20:AL21)</f>
        <v>-0.4734432855561293</v>
      </c>
      <c r="AU12" s="309">
        <f ca="1">RANK(AT12,$AT$8:$AT$12)</f>
        <v>3</v>
      </c>
      <c r="AV12" s="311" t="s">
        <v>293</v>
      </c>
      <c r="AW12" s="286"/>
      <c r="AX12" s="310" t="s">
        <v>293</v>
      </c>
      <c r="AY12" s="311" t="s">
        <v>214</v>
      </c>
      <c r="AZ12" s="317">
        <f>SUMPRODUCT(PaySalary,PayFTE)</f>
        <v>280</v>
      </c>
      <c r="BA12" s="319"/>
      <c r="BB12" s="318">
        <f>SUMPRODUCT(PayFTE,PaySalary,PayCAGR)/paySalaryWgtd</f>
        <v>1.3214285714285715E-2</v>
      </c>
      <c r="BC12" s="311" t="s">
        <v>293</v>
      </c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  <c r="BY12" s="297"/>
      <c r="BZ12" s="297"/>
      <c r="CA12" s="297"/>
      <c r="CB12" s="297"/>
      <c r="CC12" s="297"/>
      <c r="CD12" s="297"/>
      <c r="CE12" s="297"/>
      <c r="CF12" s="297"/>
      <c r="CG12" s="297"/>
      <c r="CH12" s="297"/>
      <c r="CI12" s="297"/>
      <c r="CJ12" s="297"/>
      <c r="CK12" s="297"/>
      <c r="CL12" s="297"/>
      <c r="CM12" s="297"/>
      <c r="CN12" s="297"/>
      <c r="CO12" s="297"/>
      <c r="CP12" s="297"/>
      <c r="CQ12" s="297"/>
      <c r="CR12" s="297"/>
      <c r="CS12" s="297"/>
      <c r="CT12" s="297"/>
      <c r="CU12" s="297"/>
      <c r="CV12" s="297"/>
      <c r="CW12" s="297"/>
      <c r="CX12" s="297"/>
      <c r="CY12" s="297"/>
      <c r="CZ12" s="297"/>
      <c r="DA12" s="297"/>
      <c r="DB12" s="297"/>
      <c r="DC12" s="297"/>
      <c r="DD12" s="297"/>
      <c r="DE12" s="297"/>
      <c r="DF12" s="297"/>
      <c r="DG12" s="297"/>
      <c r="DH12" s="297"/>
      <c r="DI12" s="297"/>
      <c r="DJ12" s="297"/>
      <c r="DK12" s="297"/>
      <c r="DL12" s="297"/>
      <c r="DM12" s="297"/>
      <c r="DN12" s="297"/>
      <c r="DO12" s="160"/>
      <c r="DP12" s="234"/>
    </row>
    <row r="13" spans="1:120" s="2" customFormat="1" x14ac:dyDescent="0.25">
      <c r="A13" s="249"/>
      <c r="B13" s="251"/>
      <c r="C13" s="94" t="s">
        <v>119</v>
      </c>
      <c r="H13" s="1"/>
      <c r="I13" s="1"/>
      <c r="L13" s="1"/>
      <c r="M13" s="1"/>
      <c r="P13" s="1"/>
      <c r="Q13" s="1"/>
      <c r="T13" s="1"/>
      <c r="U13" s="1"/>
      <c r="V13" s="220"/>
      <c r="W13" s="160"/>
      <c r="X13" s="160"/>
      <c r="Y13" s="160"/>
      <c r="Z13" s="160"/>
      <c r="AA13" s="161"/>
      <c r="AB13" s="310" t="s">
        <v>293</v>
      </c>
      <c r="AC13" s="285" t="s">
        <v>116</v>
      </c>
      <c r="AD13" s="286"/>
      <c r="AE13" s="313">
        <f ca="1">AG13*AF13/100</f>
        <v>5.4710046204107208</v>
      </c>
      <c r="AF13" s="313">
        <f>RateCredit*100</f>
        <v>8.75</v>
      </c>
      <c r="AG13" s="314">
        <f ca="1">Balance!$F$21/ SUM(Balance!F$21,Balance!F$22,Balance!F$24,Balance!F$27,Balance!F$28)*100</f>
        <v>62.525767090408245</v>
      </c>
      <c r="AH13" s="286">
        <v>20</v>
      </c>
      <c r="AI13" s="311" t="s">
        <v>293</v>
      </c>
      <c r="AJ13" s="286"/>
      <c r="AK13" s="296" t="s">
        <v>293</v>
      </c>
      <c r="AL13" s="321"/>
      <c r="AM13" s="321">
        <f ca="1">AS13</f>
        <v>565.22081559497497</v>
      </c>
      <c r="AN13" s="322" t="s">
        <v>4</v>
      </c>
      <c r="AO13" s="311" t="s">
        <v>293</v>
      </c>
      <c r="AP13" s="286"/>
      <c r="AQ13" s="310" t="s">
        <v>293</v>
      </c>
      <c r="AR13" s="285" t="s">
        <v>65</v>
      </c>
      <c r="AS13" s="286">
        <f ca="1">(AS9-AS10)*AS8-AS11-AS12-          (AS9*1% + CapEx!$F$113)</f>
        <v>565.22081559497497</v>
      </c>
      <c r="AT13" s="286"/>
      <c r="AU13" s="286"/>
      <c r="AV13" s="311" t="s">
        <v>293</v>
      </c>
      <c r="AW13" s="286"/>
      <c r="AX13" s="310" t="s">
        <v>293</v>
      </c>
      <c r="AY13" s="329" t="s">
        <v>215</v>
      </c>
      <c r="AZ13" s="330">
        <f>SUMPRODUCT(PaySalary,PayFTE,PayBonus)/SUMPRODUCT(PaySalary,PayFTE)</f>
        <v>0.14464285714285716</v>
      </c>
      <c r="BA13" s="324"/>
      <c r="BB13" s="324"/>
      <c r="BC13" s="311" t="s">
        <v>293</v>
      </c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7"/>
      <c r="DF13" s="297"/>
      <c r="DG13" s="297"/>
      <c r="DH13" s="297"/>
      <c r="DI13" s="297"/>
      <c r="DJ13" s="297"/>
      <c r="DK13" s="297"/>
      <c r="DL13" s="297"/>
      <c r="DM13" s="297"/>
      <c r="DN13" s="297"/>
      <c r="DO13" s="160"/>
      <c r="DP13" s="234"/>
    </row>
    <row r="14" spans="1:120" s="2" customFormat="1" x14ac:dyDescent="0.25">
      <c r="A14" s="249"/>
      <c r="B14" s="251"/>
      <c r="C14" s="227" t="s">
        <v>61</v>
      </c>
      <c r="E14" s="228">
        <f ca="1">SUM(Income!$K6:$V6)</f>
        <v>3852.5911021310121</v>
      </c>
      <c r="F14" s="220"/>
      <c r="G14" s="228">
        <f ca="1">SUM(Income!$W6:$AH6)</f>
        <v>4149.8329493911615</v>
      </c>
      <c r="H14" s="221">
        <f t="shared" ref="H14:H19" ca="1" si="0">G14-E14</f>
        <v>297.24184726014937</v>
      </c>
      <c r="I14" s="222">
        <f t="shared" ref="I14:I19" ca="1" si="1">IFERROR(IF(G14/E14-1=-1,"n/a",G14/E14-1),0)</f>
        <v>7.7153749095182578E-2</v>
      </c>
      <c r="J14" s="220"/>
      <c r="K14" s="228">
        <f ca="1">SUM(Income!$AI6:$AT6)</f>
        <v>4470.0081195554067</v>
      </c>
      <c r="L14" s="221">
        <f t="shared" ref="L14:L19" ca="1" si="2">K14-G14</f>
        <v>320.17517016424517</v>
      </c>
      <c r="M14" s="222">
        <f t="shared" ref="M14:M19" ca="1" si="3">IFERROR(IF(K14/G14-1=-1,"n/a",K14/G14-1),0)</f>
        <v>7.7153749095182134E-2</v>
      </c>
      <c r="N14" s="220"/>
      <c r="O14" s="228">
        <f ca="1">SUM(Income!$AU6:$BF6)</f>
        <v>4814.8860044650119</v>
      </c>
      <c r="P14" s="221">
        <f t="shared" ref="P14:P19" ca="1" si="4">O14-K14</f>
        <v>344.8778849096052</v>
      </c>
      <c r="Q14" s="222">
        <f t="shared" ref="Q14:Q19" ca="1" si="5">IFERROR(IF(O14/K14-1=-1,"n/a",O14/K14-1),0)</f>
        <v>7.7153749095182134E-2</v>
      </c>
      <c r="R14" s="220"/>
      <c r="S14" s="228">
        <f ca="1">SUM(Income!$BG6:$BR6)</f>
        <v>5186.3725111754102</v>
      </c>
      <c r="T14" s="221">
        <f t="shared" ref="T14:T19" ca="1" si="6">S14-O14</f>
        <v>371.48650671039832</v>
      </c>
      <c r="U14" s="222">
        <f t="shared" ref="U14:U19" ca="1" si="7">IFERROR(IF(S14/O14-1=-1,"n/a",S14/O14-1),0)</f>
        <v>7.7153749095182356E-2</v>
      </c>
      <c r="V14" s="220"/>
      <c r="W14" s="160"/>
      <c r="X14" s="160"/>
      <c r="Y14" s="160"/>
      <c r="Z14" s="160"/>
      <c r="AA14" s="161"/>
      <c r="AB14" s="297"/>
      <c r="AC14" s="291" t="s">
        <v>305</v>
      </c>
      <c r="AD14" s="331" t="s">
        <v>296</v>
      </c>
      <c r="AE14" s="331" t="s">
        <v>314</v>
      </c>
      <c r="AF14" s="331" t="s">
        <v>296</v>
      </c>
      <c r="AG14" s="331" t="s">
        <v>305</v>
      </c>
      <c r="AH14" s="331" t="s">
        <v>308</v>
      </c>
      <c r="AI14" s="311"/>
      <c r="AJ14" s="286"/>
      <c r="AK14" s="296" t="s">
        <v>293</v>
      </c>
      <c r="AL14" s="305">
        <v>1</v>
      </c>
      <c r="AM14" s="305">
        <f t="dataTable" ref="AM14:AM15" dt2D="0" dtr="0" r1="AL13" ca="1"/>
        <v>-2221.8719294554376</v>
      </c>
      <c r="AN14" s="315">
        <f ca="1">AM14/AM13</f>
        <v>-3.9309803675871398</v>
      </c>
      <c r="AO14" s="311" t="s">
        <v>293</v>
      </c>
      <c r="AP14" s="286"/>
      <c r="AQ14" s="310"/>
      <c r="AR14" s="291" t="s">
        <v>305</v>
      </c>
      <c r="AS14" s="331" t="s">
        <v>296</v>
      </c>
      <c r="AT14" s="331" t="s">
        <v>296</v>
      </c>
      <c r="AU14" s="331" t="s">
        <v>311</v>
      </c>
      <c r="AV14" s="285"/>
      <c r="AW14" s="286"/>
      <c r="AX14" s="332"/>
      <c r="AY14" s="291" t="s">
        <v>302</v>
      </c>
      <c r="AZ14" s="331" t="s">
        <v>296</v>
      </c>
      <c r="BA14" s="331" t="s">
        <v>296</v>
      </c>
      <c r="BB14" s="331" t="s">
        <v>311</v>
      </c>
      <c r="BC14" s="291"/>
      <c r="BD14" s="297"/>
      <c r="BE14" s="297"/>
      <c r="BF14" s="297"/>
      <c r="BG14" s="297"/>
      <c r="BH14" s="297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G14" s="297"/>
      <c r="CH14" s="297"/>
      <c r="CI14" s="297"/>
      <c r="CJ14" s="297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297"/>
      <c r="CV14" s="297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297"/>
      <c r="DH14" s="297"/>
      <c r="DI14" s="297"/>
      <c r="DJ14" s="297"/>
      <c r="DK14" s="297"/>
      <c r="DL14" s="297"/>
      <c r="DM14" s="297"/>
      <c r="DN14" s="297"/>
      <c r="DO14" s="160"/>
    </row>
    <row r="15" spans="1:120" s="2" customFormat="1" x14ac:dyDescent="0.25">
      <c r="A15" s="249"/>
      <c r="B15" s="248"/>
      <c r="C15" s="227" t="s">
        <v>202</v>
      </c>
      <c r="E15" s="228">
        <f ca="1">SUM(Income!$K7:$V7)</f>
        <v>2596.4825961407314</v>
      </c>
      <c r="F15" s="220"/>
      <c r="G15" s="228">
        <f ca="1">SUM(Income!$W7:$AH7)</f>
        <v>2787.0927450504123</v>
      </c>
      <c r="H15" s="221">
        <f t="shared" ca="1" si="0"/>
        <v>190.6101489096809</v>
      </c>
      <c r="I15" s="222">
        <f t="shared" ca="1" si="1"/>
        <v>7.3410909510039923E-2</v>
      </c>
      <c r="J15" s="220"/>
      <c r="K15" s="228">
        <f ca="1">SUM(Income!$AI7:$AT7)</f>
        <v>2991.6957583533972</v>
      </c>
      <c r="L15" s="221">
        <f t="shared" ca="1" si="2"/>
        <v>204.60301330298489</v>
      </c>
      <c r="M15" s="222">
        <f t="shared" ca="1" si="3"/>
        <v>7.3410909510039923E-2</v>
      </c>
      <c r="N15" s="220"/>
      <c r="O15" s="228">
        <f ca="1">SUM(Income!$AU7:$BF7)</f>
        <v>3211.3188649514486</v>
      </c>
      <c r="P15" s="221">
        <f t="shared" ca="1" si="4"/>
        <v>219.62310659805144</v>
      </c>
      <c r="Q15" s="222">
        <f t="shared" ca="1" si="5"/>
        <v>7.3410909510039923E-2</v>
      </c>
      <c r="R15" s="220"/>
      <c r="S15" s="228">
        <f ca="1">SUM(Income!$BG7:$BR7)</f>
        <v>3447.0647035542843</v>
      </c>
      <c r="T15" s="221">
        <f t="shared" ca="1" si="6"/>
        <v>235.74583860283565</v>
      </c>
      <c r="U15" s="222">
        <f t="shared" ca="1" si="7"/>
        <v>7.3410909510040145E-2</v>
      </c>
      <c r="V15" s="220"/>
      <c r="W15" s="160"/>
      <c r="X15" s="160"/>
      <c r="Y15" s="160"/>
      <c r="Z15" s="160"/>
      <c r="AA15" s="161"/>
      <c r="AB15" s="297"/>
      <c r="AC15" s="297"/>
      <c r="AD15" s="297"/>
      <c r="AE15" s="297"/>
      <c r="AF15" s="297"/>
      <c r="AG15" s="286"/>
      <c r="AH15" s="286"/>
      <c r="AI15" s="311"/>
      <c r="AJ15" s="286"/>
      <c r="AK15" s="296" t="s">
        <v>293</v>
      </c>
      <c r="AL15" s="305">
        <v>2</v>
      </c>
      <c r="AM15" s="305">
        <v>-5008.9646745058508</v>
      </c>
      <c r="AN15" s="315">
        <f ca="1">AM15/AM13</f>
        <v>-8.8619607351742804</v>
      </c>
      <c r="AO15" s="311" t="s">
        <v>293</v>
      </c>
      <c r="AP15" s="286"/>
      <c r="AQ15" s="296"/>
      <c r="AR15" s="333" t="s">
        <v>306</v>
      </c>
      <c r="AS15" s="301" t="s">
        <v>301</v>
      </c>
      <c r="AT15" s="301" t="s">
        <v>301</v>
      </c>
      <c r="AU15" s="301" t="s">
        <v>310</v>
      </c>
      <c r="AV15" s="297"/>
      <c r="AW15" s="286"/>
      <c r="AX15" s="296"/>
      <c r="AY15" s="300" t="s">
        <v>304</v>
      </c>
      <c r="AZ15" s="301" t="s">
        <v>310</v>
      </c>
      <c r="BA15" s="301" t="s">
        <v>310</v>
      </c>
      <c r="BB15" s="301" t="s">
        <v>310</v>
      </c>
      <c r="BC15" s="301" t="s">
        <v>310</v>
      </c>
      <c r="BD15" s="301" t="s">
        <v>310</v>
      </c>
      <c r="BE15" s="301"/>
      <c r="BF15" s="301" t="s">
        <v>297</v>
      </c>
      <c r="BG15" s="301" t="s">
        <v>297</v>
      </c>
      <c r="BH15" s="301" t="s">
        <v>297</v>
      </c>
      <c r="BI15" s="301" t="s">
        <v>297</v>
      </c>
      <c r="BJ15" s="301" t="s">
        <v>297</v>
      </c>
      <c r="BK15" s="301" t="s">
        <v>297</v>
      </c>
      <c r="BL15" s="301" t="s">
        <v>297</v>
      </c>
      <c r="BM15" s="301" t="s">
        <v>297</v>
      </c>
      <c r="BN15" s="301" t="s">
        <v>297</v>
      </c>
      <c r="BO15" s="301" t="s">
        <v>297</v>
      </c>
      <c r="BP15" s="301" t="s">
        <v>297</v>
      </c>
      <c r="BQ15" s="301" t="s">
        <v>297</v>
      </c>
      <c r="BR15" s="301" t="s">
        <v>297</v>
      </c>
      <c r="BS15" s="301" t="s">
        <v>297</v>
      </c>
      <c r="BT15" s="301" t="s">
        <v>297</v>
      </c>
      <c r="BU15" s="301" t="s">
        <v>297</v>
      </c>
      <c r="BV15" s="301" t="s">
        <v>297</v>
      </c>
      <c r="BW15" s="301" t="s">
        <v>297</v>
      </c>
      <c r="BX15" s="301" t="s">
        <v>297</v>
      </c>
      <c r="BY15" s="301" t="s">
        <v>297</v>
      </c>
      <c r="BZ15" s="301" t="s">
        <v>297</v>
      </c>
      <c r="CA15" s="301" t="s">
        <v>297</v>
      </c>
      <c r="CB15" s="301" t="s">
        <v>297</v>
      </c>
      <c r="CC15" s="301" t="s">
        <v>297</v>
      </c>
      <c r="CD15" s="301" t="s">
        <v>297</v>
      </c>
      <c r="CE15" s="301" t="s">
        <v>297</v>
      </c>
      <c r="CF15" s="301" t="s">
        <v>297</v>
      </c>
      <c r="CG15" s="301" t="s">
        <v>297</v>
      </c>
      <c r="CH15" s="301" t="s">
        <v>297</v>
      </c>
      <c r="CI15" s="301" t="s">
        <v>297</v>
      </c>
      <c r="CJ15" s="301" t="s">
        <v>297</v>
      </c>
      <c r="CK15" s="301" t="s">
        <v>297</v>
      </c>
      <c r="CL15" s="301" t="s">
        <v>297</v>
      </c>
      <c r="CM15" s="301" t="s">
        <v>297</v>
      </c>
      <c r="CN15" s="301" t="s">
        <v>297</v>
      </c>
      <c r="CO15" s="301" t="s">
        <v>297</v>
      </c>
      <c r="CP15" s="301" t="s">
        <v>297</v>
      </c>
      <c r="CQ15" s="301" t="s">
        <v>297</v>
      </c>
      <c r="CR15" s="301" t="s">
        <v>297</v>
      </c>
      <c r="CS15" s="301" t="s">
        <v>297</v>
      </c>
      <c r="CT15" s="301" t="s">
        <v>297</v>
      </c>
      <c r="CU15" s="301" t="s">
        <v>297</v>
      </c>
      <c r="CV15" s="301" t="s">
        <v>297</v>
      </c>
      <c r="CW15" s="301" t="s">
        <v>297</v>
      </c>
      <c r="CX15" s="301" t="s">
        <v>297</v>
      </c>
      <c r="CY15" s="301" t="s">
        <v>297</v>
      </c>
      <c r="CZ15" s="301" t="s">
        <v>297</v>
      </c>
      <c r="DA15" s="301" t="s">
        <v>297</v>
      </c>
      <c r="DB15" s="301" t="s">
        <v>297</v>
      </c>
      <c r="DC15" s="301" t="s">
        <v>297</v>
      </c>
      <c r="DD15" s="301" t="s">
        <v>297</v>
      </c>
      <c r="DE15" s="301" t="s">
        <v>297</v>
      </c>
      <c r="DF15" s="301" t="s">
        <v>297</v>
      </c>
      <c r="DG15" s="301" t="s">
        <v>297</v>
      </c>
      <c r="DH15" s="301" t="s">
        <v>297</v>
      </c>
      <c r="DI15" s="301" t="s">
        <v>297</v>
      </c>
      <c r="DJ15" s="301" t="s">
        <v>297</v>
      </c>
      <c r="DK15" s="301" t="s">
        <v>297</v>
      </c>
      <c r="DL15" s="301" t="s">
        <v>297</v>
      </c>
      <c r="DM15" s="301" t="s">
        <v>297</v>
      </c>
      <c r="DN15" s="301"/>
      <c r="DO15" s="160"/>
    </row>
    <row r="16" spans="1:120" s="2" customFormat="1" x14ac:dyDescent="0.25">
      <c r="A16" s="249"/>
      <c r="B16" s="248"/>
      <c r="C16" s="227" t="s">
        <v>50</v>
      </c>
      <c r="E16" s="228">
        <f>SUM(Income!$K10:$V10)</f>
        <v>404.49999999999994</v>
      </c>
      <c r="F16" s="220"/>
      <c r="G16" s="228">
        <f>SUM(Income!$W10:$AH10)</f>
        <v>409.84517857142868</v>
      </c>
      <c r="H16" s="221">
        <f t="shared" si="0"/>
        <v>5.3451785714287325</v>
      </c>
      <c r="I16" s="222">
        <f t="shared" si="1"/>
        <v>1.3214285714286067E-2</v>
      </c>
      <c r="J16" s="220"/>
      <c r="K16" s="228">
        <f>SUM(Income!$AI10:$AT10)</f>
        <v>415.26098985969378</v>
      </c>
      <c r="L16" s="221">
        <f t="shared" si="2"/>
        <v>5.4158112882651039</v>
      </c>
      <c r="M16" s="222">
        <f t="shared" si="3"/>
        <v>1.3214285714285179E-2</v>
      </c>
      <c r="N16" s="220"/>
      <c r="O16" s="228">
        <f>SUM(Income!$AU10:$BF10)</f>
        <v>420.748367225697</v>
      </c>
      <c r="P16" s="221">
        <f t="shared" si="4"/>
        <v>5.4873773660032157</v>
      </c>
      <c r="Q16" s="222">
        <f t="shared" si="5"/>
        <v>1.3214285714286067E-2</v>
      </c>
      <c r="R16" s="220"/>
      <c r="S16" s="228">
        <f>SUM(Income!$BG10:$BR10)</f>
        <v>426.30825636403637</v>
      </c>
      <c r="T16" s="221">
        <f t="shared" si="6"/>
        <v>5.559889138339372</v>
      </c>
      <c r="U16" s="222">
        <f t="shared" si="7"/>
        <v>1.3214285714285179E-2</v>
      </c>
      <c r="V16" s="220"/>
      <c r="W16" s="160"/>
      <c r="X16" s="160"/>
      <c r="Y16" s="160"/>
      <c r="Z16" s="160"/>
      <c r="AA16" s="161"/>
      <c r="AB16" s="297"/>
      <c r="AC16" s="297"/>
      <c r="AD16" s="297"/>
      <c r="AE16" s="297"/>
      <c r="AF16" s="297"/>
      <c r="AG16" s="286"/>
      <c r="AH16" s="286"/>
      <c r="AI16" s="311"/>
      <c r="AJ16" s="286"/>
      <c r="AK16" s="296" t="s">
        <v>293</v>
      </c>
      <c r="AL16" s="321"/>
      <c r="AM16" s="321">
        <f ca="1">AS13</f>
        <v>565.22081559497497</v>
      </c>
      <c r="AN16" s="322" t="s">
        <v>63</v>
      </c>
      <c r="AO16" s="311" t="s">
        <v>293</v>
      </c>
      <c r="AP16" s="286"/>
      <c r="AQ16" s="296" t="s">
        <v>293</v>
      </c>
      <c r="AR16" s="308" t="s">
        <v>173</v>
      </c>
      <c r="AS16" s="309" t="s">
        <v>117</v>
      </c>
      <c r="AT16" s="309" t="s">
        <v>174</v>
      </c>
      <c r="AU16" s="297"/>
      <c r="AV16" s="299" t="s">
        <v>293</v>
      </c>
      <c r="AW16" s="286"/>
      <c r="AX16" s="296" t="s">
        <v>293</v>
      </c>
      <c r="AY16" s="297"/>
      <c r="AZ16" s="334">
        <v>1</v>
      </c>
      <c r="BA16" s="334">
        <v>2</v>
      </c>
      <c r="BB16" s="334">
        <v>3</v>
      </c>
      <c r="BC16" s="334">
        <v>4</v>
      </c>
      <c r="BD16" s="334">
        <v>5</v>
      </c>
      <c r="BE16" s="298" t="s">
        <v>293</v>
      </c>
      <c r="BF16" s="335">
        <v>1</v>
      </c>
      <c r="BG16" s="335">
        <v>2</v>
      </c>
      <c r="BH16" s="335">
        <v>3</v>
      </c>
      <c r="BI16" s="335">
        <v>4</v>
      </c>
      <c r="BJ16" s="335">
        <v>5</v>
      </c>
      <c r="BK16" s="335">
        <v>6</v>
      </c>
      <c r="BL16" s="335">
        <v>7</v>
      </c>
      <c r="BM16" s="335">
        <v>8</v>
      </c>
      <c r="BN16" s="335">
        <v>9</v>
      </c>
      <c r="BO16" s="335">
        <v>10</v>
      </c>
      <c r="BP16" s="335">
        <v>11</v>
      </c>
      <c r="BQ16" s="335">
        <v>12</v>
      </c>
      <c r="BR16" s="335">
        <v>13</v>
      </c>
      <c r="BS16" s="335">
        <v>14</v>
      </c>
      <c r="BT16" s="335">
        <v>15</v>
      </c>
      <c r="BU16" s="335">
        <v>16</v>
      </c>
      <c r="BV16" s="335">
        <v>17</v>
      </c>
      <c r="BW16" s="335">
        <v>18</v>
      </c>
      <c r="BX16" s="335">
        <v>19</v>
      </c>
      <c r="BY16" s="335">
        <v>20</v>
      </c>
      <c r="BZ16" s="335">
        <v>21</v>
      </c>
      <c r="CA16" s="335">
        <v>22</v>
      </c>
      <c r="CB16" s="335">
        <v>23</v>
      </c>
      <c r="CC16" s="335">
        <v>24</v>
      </c>
      <c r="CD16" s="335">
        <v>25</v>
      </c>
      <c r="CE16" s="335">
        <v>26</v>
      </c>
      <c r="CF16" s="335">
        <v>27</v>
      </c>
      <c r="CG16" s="335">
        <v>28</v>
      </c>
      <c r="CH16" s="335">
        <v>29</v>
      </c>
      <c r="CI16" s="335">
        <v>30</v>
      </c>
      <c r="CJ16" s="335">
        <v>31</v>
      </c>
      <c r="CK16" s="335">
        <v>32</v>
      </c>
      <c r="CL16" s="335">
        <v>33</v>
      </c>
      <c r="CM16" s="335">
        <v>34</v>
      </c>
      <c r="CN16" s="335">
        <v>35</v>
      </c>
      <c r="CO16" s="335">
        <v>36</v>
      </c>
      <c r="CP16" s="335">
        <v>37</v>
      </c>
      <c r="CQ16" s="335">
        <v>38</v>
      </c>
      <c r="CR16" s="335">
        <v>39</v>
      </c>
      <c r="CS16" s="335">
        <v>40</v>
      </c>
      <c r="CT16" s="335">
        <v>41</v>
      </c>
      <c r="CU16" s="335">
        <v>42</v>
      </c>
      <c r="CV16" s="335">
        <v>43</v>
      </c>
      <c r="CW16" s="335">
        <v>44</v>
      </c>
      <c r="CX16" s="335">
        <v>45</v>
      </c>
      <c r="CY16" s="335">
        <v>46</v>
      </c>
      <c r="CZ16" s="335">
        <v>47</v>
      </c>
      <c r="DA16" s="335">
        <v>48</v>
      </c>
      <c r="DB16" s="335">
        <v>49</v>
      </c>
      <c r="DC16" s="335">
        <v>50</v>
      </c>
      <c r="DD16" s="335">
        <v>51</v>
      </c>
      <c r="DE16" s="335">
        <v>52</v>
      </c>
      <c r="DF16" s="335">
        <v>53</v>
      </c>
      <c r="DG16" s="335">
        <v>54</v>
      </c>
      <c r="DH16" s="335">
        <v>55</v>
      </c>
      <c r="DI16" s="335">
        <v>56</v>
      </c>
      <c r="DJ16" s="335">
        <v>57</v>
      </c>
      <c r="DK16" s="335">
        <v>58</v>
      </c>
      <c r="DL16" s="335">
        <v>59</v>
      </c>
      <c r="DM16" s="335">
        <v>60</v>
      </c>
      <c r="DN16" s="299" t="s">
        <v>293</v>
      </c>
      <c r="DO16" s="160"/>
    </row>
    <row r="17" spans="1:119" s="2" customFormat="1" x14ac:dyDescent="0.25">
      <c r="A17" s="249"/>
      <c r="B17" s="248"/>
      <c r="C17" s="227" t="s">
        <v>131</v>
      </c>
      <c r="E17" s="228">
        <f>SUM(Income!$K11:$V11)</f>
        <v>259.99999999999994</v>
      </c>
      <c r="F17" s="220"/>
      <c r="G17" s="228">
        <f>SUM(Income!$W11:$AH11)</f>
        <v>267.60000000000002</v>
      </c>
      <c r="H17" s="221">
        <f t="shared" si="0"/>
        <v>7.6000000000000796</v>
      </c>
      <c r="I17" s="222">
        <f t="shared" si="1"/>
        <v>2.9230769230769615E-2</v>
      </c>
      <c r="J17" s="220"/>
      <c r="K17" s="228">
        <f>SUM(Income!$AI11:$AT11)</f>
        <v>275.42215384615389</v>
      </c>
      <c r="L17" s="221">
        <f t="shared" si="2"/>
        <v>7.8221538461538671</v>
      </c>
      <c r="M17" s="222">
        <f t="shared" si="3"/>
        <v>2.9230769230769393E-2</v>
      </c>
      <c r="N17" s="220"/>
      <c r="O17" s="228">
        <f>SUM(Income!$AU11:$BF11)</f>
        <v>283.47295526627215</v>
      </c>
      <c r="P17" s="221">
        <f t="shared" si="4"/>
        <v>8.0508014201182618</v>
      </c>
      <c r="Q17" s="222">
        <f t="shared" si="5"/>
        <v>2.9230769230768949E-2</v>
      </c>
      <c r="R17" s="220"/>
      <c r="S17" s="228">
        <f>SUM(Income!$BG11:$BR11)</f>
        <v>291.75908780482473</v>
      </c>
      <c r="T17" s="221">
        <f t="shared" si="6"/>
        <v>8.2861325385525788</v>
      </c>
      <c r="U17" s="222">
        <f t="shared" si="7"/>
        <v>2.9230769230769171E-2</v>
      </c>
      <c r="V17" s="220"/>
      <c r="W17" s="160"/>
      <c r="X17" s="160"/>
      <c r="Y17" s="160"/>
      <c r="Z17" s="160"/>
      <c r="AA17" s="161"/>
      <c r="AB17" s="297"/>
      <c r="AC17" s="297"/>
      <c r="AD17" s="297"/>
      <c r="AE17" s="297"/>
      <c r="AF17" s="297"/>
      <c r="AG17" s="286"/>
      <c r="AH17" s="286"/>
      <c r="AI17" s="311"/>
      <c r="AJ17" s="286"/>
      <c r="AK17" s="296" t="s">
        <v>293</v>
      </c>
      <c r="AL17" s="305">
        <v>1</v>
      </c>
      <c r="AM17" s="305">
        <f t="dataTable" ref="AM17:AM18" dt2D="0" dtr="0" r1="AL16" ca="1"/>
        <v>155.37563702354629</v>
      </c>
      <c r="AN17" s="315">
        <f ca="1">AM17/AM16</f>
        <v>0.27489369240584571</v>
      </c>
      <c r="AO17" s="311" t="s">
        <v>293</v>
      </c>
      <c r="AP17" s="286"/>
      <c r="AQ17" s="296" t="s">
        <v>293</v>
      </c>
      <c r="AR17" s="285" t="str">
        <f ca="1">INDEX($AR$8:$AR$12,MATCH(AT17,$AU$8:$AU$12,0))</f>
        <v>Price</v>
      </c>
      <c r="AS17" s="305">
        <f ca="1">INDEX($AT$8:$AT$12,MATCH(AT17,$AU$8:$AU$12,0))</f>
        <v>7.3418363668164091</v>
      </c>
      <c r="AT17" s="305">
        <v>1</v>
      </c>
      <c r="AU17" s="297"/>
      <c r="AV17" s="299" t="s">
        <v>293</v>
      </c>
      <c r="AW17" s="286"/>
      <c r="AX17" s="296" t="s">
        <v>293</v>
      </c>
      <c r="AY17" s="336" t="s">
        <v>216</v>
      </c>
      <c r="AZ17" s="337">
        <f>SUM(BF17:BQ17)</f>
        <v>534.99999999999852</v>
      </c>
      <c r="BA17" s="295">
        <f>SUM(BR17:CC17)</f>
        <v>559.19999999999845</v>
      </c>
      <c r="BB17" s="295">
        <f>SUM(CD17:CO17)</f>
        <v>584.49465420560568</v>
      </c>
      <c r="BC17" s="295">
        <f>SUM(CP17:DA17)</f>
        <v>610.93347781640125</v>
      </c>
      <c r="BD17" s="295">
        <f>SUM(DB17:DM17)</f>
        <v>638.56822578491881</v>
      </c>
      <c r="BE17" s="298" t="s">
        <v>293</v>
      </c>
      <c r="BF17" s="295">
        <f>unitsBase*(1+unitsCMGR)^(Income!K$3-1)</f>
        <v>43.684888609121394</v>
      </c>
      <c r="BG17" s="295">
        <f>unitsBase*(1+unitsCMGR)^(Income!L$3-1)</f>
        <v>43.846239091174148</v>
      </c>
      <c r="BH17" s="295">
        <f>unitsBase*(1+unitsCMGR)^(Income!M$3-1)</f>
        <v>44.008185522510232</v>
      </c>
      <c r="BI17" s="295">
        <f>unitsBase*(1+unitsCMGR)^(Income!N$3-1)</f>
        <v>44.170730104273026</v>
      </c>
      <c r="BJ17" s="295">
        <f>unitsBase*(1+unitsCMGR)^(Income!O$3-1)</f>
        <v>44.333875045735894</v>
      </c>
      <c r="BK17" s="295">
        <f>unitsBase*(1+unitsCMGR)^(Income!P$3-1)</f>
        <v>44.497622564332126</v>
      </c>
      <c r="BL17" s="295">
        <f>unitsBase*(1+unitsCMGR)^(Income!Q$3-1)</f>
        <v>44.661974885685126</v>
      </c>
      <c r="BM17" s="295">
        <f>unitsBase*(1+unitsCMGR)^(Income!R$3-1)</f>
        <v>44.826934243638689</v>
      </c>
      <c r="BN17" s="295">
        <f>unitsBase*(1+unitsCMGR)^(Income!S$3-1)</f>
        <v>44.99250288028729</v>
      </c>
      <c r="BO17" s="295">
        <f>unitsBase*(1+unitsCMGR)^(Income!T$3-1)</f>
        <v>45.158683046006622</v>
      </c>
      <c r="BP17" s="295">
        <f>unitsBase*(1+unitsCMGR)^(Income!U$3-1)</f>
        <v>45.325476999484152</v>
      </c>
      <c r="BQ17" s="295">
        <f>unitsBase*(1+unitsCMGR)^(Income!V$3-1)</f>
        <v>45.492887007749815</v>
      </c>
      <c r="BR17" s="295">
        <f>unitsBase*(1+unitsCMGR)^(Income!W$3-1)</f>
        <v>45.660915346206878</v>
      </c>
      <c r="BS17" s="295">
        <f>unitsBase*(1+unitsCMGR)^(Income!X$3-1)</f>
        <v>45.829564298662774</v>
      </c>
      <c r="BT17" s="295">
        <f>unitsBase*(1+unitsCMGR)^(Income!Y$3-1)</f>
        <v>45.998836157360223</v>
      </c>
      <c r="BU17" s="295">
        <f>unitsBase*(1+unitsCMGR)^(Income!Z$3-1)</f>
        <v>46.168733223008367</v>
      </c>
      <c r="BV17" s="295">
        <f>unitsBase*(1+unitsCMGR)^(Income!AA$3-1)</f>
        <v>46.339257804814032</v>
      </c>
      <c r="BW17" s="295">
        <f>unitsBase*(1+unitsCMGR)^(Income!AB$3-1)</f>
        <v>46.510412220513118</v>
      </c>
      <c r="BX17" s="295">
        <f>unitsBase*(1+unitsCMGR)^(Income!AC$3-1)</f>
        <v>46.682198796402098</v>
      </c>
      <c r="BY17" s="295">
        <f>unitsBase*(1+unitsCMGR)^(Income!AD$3-1)</f>
        <v>46.854619867369628</v>
      </c>
      <c r="BZ17" s="295">
        <f>unitsBase*(1+unitsCMGR)^(Income!AE$3-1)</f>
        <v>47.027677776928314</v>
      </c>
      <c r="CA17" s="295">
        <f>unitsBase*(1+unitsCMGR)^(Income!AF$3-1)</f>
        <v>47.20137487724655</v>
      </c>
      <c r="CB17" s="295">
        <f>unitsBase*(1+unitsCMGR)^(Income!AG$3-1)</f>
        <v>47.375713529180445</v>
      </c>
      <c r="CC17" s="295">
        <f>unitsBase*(1+unitsCMGR)^(Income!AH$3-1)</f>
        <v>47.550696102305984</v>
      </c>
      <c r="CD17" s="295">
        <f>unitsBase*(1+unitsCMGR)^(Income!AI$3-1)</f>
        <v>47.726324974951183</v>
      </c>
      <c r="CE17" s="295">
        <f>unitsBase*(1+unitsCMGR)^(Income!AJ$3-1)</f>
        <v>47.902602534228443</v>
      </c>
      <c r="CF17" s="295">
        <f>unitsBase*(1+unitsCMGR)^(Income!AK$3-1)</f>
        <v>48.079531176066972</v>
      </c>
      <c r="CG17" s="295">
        <f>unitsBase*(1+unitsCMGR)^(Income!AL$3-1)</f>
        <v>48.257113305245369</v>
      </c>
      <c r="CH17" s="295">
        <f>unitsBase*(1+unitsCMGR)^(Income!AM$3-1)</f>
        <v>48.435351335424308</v>
      </c>
      <c r="CI17" s="295">
        <f>unitsBase*(1+unitsCMGR)^(Income!AN$3-1)</f>
        <v>48.614247689179322</v>
      </c>
      <c r="CJ17" s="295">
        <f>unitsBase*(1+unitsCMGR)^(Income!AO$3-1)</f>
        <v>48.79380479803374</v>
      </c>
      <c r="CK17" s="295">
        <f>unitsBase*(1+unitsCMGR)^(Income!AP$3-1)</f>
        <v>48.974025102491758</v>
      </c>
      <c r="CL17" s="295">
        <f>unitsBase*(1+unitsCMGR)^(Income!AQ$3-1)</f>
        <v>49.154911052071611</v>
      </c>
      <c r="CM17" s="295">
        <f>unitsBase*(1+unitsCMGR)^(Income!AR$3-1)</f>
        <v>49.33646510533881</v>
      </c>
      <c r="CN17" s="295">
        <f>unitsBase*(1+unitsCMGR)^(Income!AS$3-1)</f>
        <v>49.518689729939616</v>
      </c>
      <c r="CO17" s="295">
        <f>unitsBase*(1+unitsCMGR)^(Income!AT$3-1)</f>
        <v>49.701587402634573</v>
      </c>
      <c r="CP17" s="295">
        <f>unitsBase*(1+unitsCMGR)^(Income!AU$3-1)</f>
        <v>49.885160609332146</v>
      </c>
      <c r="CQ17" s="295">
        <f>unitsBase*(1+unitsCMGR)^(Income!AV$3-1)</f>
        <v>50.069411845122509</v>
      </c>
      <c r="CR17" s="295">
        <f>unitsBase*(1+unitsCMGR)^(Income!AW$3-1)</f>
        <v>50.254343614311487</v>
      </c>
      <c r="CS17" s="295">
        <f>unitsBase*(1+unitsCMGR)^(Income!AX$3-1)</f>
        <v>50.439958430454595</v>
      </c>
      <c r="CT17" s="295">
        <f>unitsBase*(1+unitsCMGR)^(Income!AY$3-1)</f>
        <v>50.626258816391157</v>
      </c>
      <c r="CU17" s="295">
        <f>unitsBase*(1+unitsCMGR)^(Income!AZ$3-1)</f>
        <v>50.813247304278626</v>
      </c>
      <c r="CV17" s="295">
        <f>unitsBase*(1+unitsCMGR)^(Income!BA$3-1)</f>
        <v>51.000926435627015</v>
      </c>
      <c r="CW17" s="295">
        <f>unitsBase*(1+unitsCMGR)^(Income!BB$3-1)</f>
        <v>51.189298761333418</v>
      </c>
      <c r="CX17" s="295">
        <f>unitsBase*(1+unitsCMGR)^(Income!BC$3-1)</f>
        <v>51.378366841716705</v>
      </c>
      <c r="CY17" s="295">
        <f>unitsBase*(1+unitsCMGR)^(Income!BD$3-1)</f>
        <v>51.568133246552257</v>
      </c>
      <c r="CZ17" s="295">
        <f>unitsBase*(1+unitsCMGR)^(Income!BE$3-1)</f>
        <v>51.758600555106973</v>
      </c>
      <c r="DA17" s="295">
        <f>unitsBase*(1+unitsCMGR)^(Income!BF$3-1)</f>
        <v>51.949771356174303</v>
      </c>
      <c r="DB17" s="295">
        <f>unitsBase*(1+unitsCMGR)^(Income!BG$3-1)</f>
        <v>52.141648248109405</v>
      </c>
      <c r="DC17" s="295">
        <f>unitsBase*(1+unitsCMGR)^(Income!BH$3-1)</f>
        <v>52.334233838864485</v>
      </c>
      <c r="DD17" s="295">
        <f>unitsBase*(1+unitsCMGR)^(Income!BI$3-1)</f>
        <v>52.527530746024269</v>
      </c>
      <c r="DE17" s="295">
        <f>unitsBase*(1+unitsCMGR)^(Income!BJ$3-1)</f>
        <v>52.721541596841504</v>
      </c>
      <c r="DF17" s="295">
        <f>unitsBase*(1+unitsCMGR)^(Income!BK$3-1)</f>
        <v>52.916269028272765</v>
      </c>
      <c r="DG17" s="295">
        <f>unitsBase*(1+unitsCMGR)^(Income!BL$3-1)</f>
        <v>53.111715687014218</v>
      </c>
      <c r="DH17" s="295">
        <f>unitsBase*(1+unitsCMGR)^(Income!BM$3-1)</f>
        <v>53.307884229537635</v>
      </c>
      <c r="DI17" s="295">
        <f>unitsBase*(1+unitsCMGR)^(Income!BN$3-1)</f>
        <v>53.504777322126451</v>
      </c>
      <c r="DJ17" s="295">
        <f>unitsBase*(1+unitsCMGR)^(Income!BO$3-1)</f>
        <v>53.702397640912118</v>
      </c>
      <c r="DK17" s="295">
        <f>unitsBase*(1+unitsCMGR)^(Income!BP$3-1)</f>
        <v>53.900747871910312</v>
      </c>
      <c r="DL17" s="295">
        <f>unitsBase*(1+unitsCMGR)^(Income!BQ$3-1)</f>
        <v>54.099830711057592</v>
      </c>
      <c r="DM17" s="295">
        <f>unitsBase*(1+unitsCMGR)^(Income!BR$3-1)</f>
        <v>54.29964886424797</v>
      </c>
      <c r="DN17" s="299" t="s">
        <v>293</v>
      </c>
      <c r="DO17" s="160"/>
    </row>
    <row r="18" spans="1:119" s="2" customFormat="1" x14ac:dyDescent="0.25">
      <c r="A18" s="249"/>
      <c r="B18" s="248"/>
      <c r="C18" s="227" t="s">
        <v>135</v>
      </c>
      <c r="E18" s="228">
        <f ca="1">SUM(Income!$K25:$V25)</f>
        <v>47.465985315853743</v>
      </c>
      <c r="F18" s="220"/>
      <c r="G18" s="228">
        <f ca="1">SUM(Income!$W25:$AH25)</f>
        <v>38.571780073718436</v>
      </c>
      <c r="H18" s="221">
        <f t="shared" ca="1" si="0"/>
        <v>-8.8942052421353068</v>
      </c>
      <c r="I18" s="222">
        <f t="shared" ca="1" si="1"/>
        <v>-0.18738060914464205</v>
      </c>
      <c r="J18" s="220"/>
      <c r="K18" s="228">
        <f ca="1">SUM(Income!$AI25:$AT25)</f>
        <v>10.594685335203328</v>
      </c>
      <c r="L18" s="221">
        <f t="shared" ca="1" si="2"/>
        <v>-27.977094738515106</v>
      </c>
      <c r="M18" s="222">
        <f t="shared" ca="1" si="3"/>
        <v>-0.72532547590609631</v>
      </c>
      <c r="N18" s="220"/>
      <c r="O18" s="228">
        <f ca="1">SUM(Income!$AU25:$BF25)</f>
        <v>3.024999999999999</v>
      </c>
      <c r="P18" s="221">
        <f t="shared" ca="1" si="4"/>
        <v>-7.5696853352033298</v>
      </c>
      <c r="Q18" s="222">
        <f t="shared" ca="1" si="5"/>
        <v>-0.71447948624309521</v>
      </c>
      <c r="R18" s="220"/>
      <c r="S18" s="228">
        <f ca="1">SUM(Income!$BG25:$BR25)</f>
        <v>3.024999999999999</v>
      </c>
      <c r="T18" s="221">
        <f t="shared" ca="1" si="6"/>
        <v>0</v>
      </c>
      <c r="U18" s="222">
        <f t="shared" ca="1" si="7"/>
        <v>0</v>
      </c>
      <c r="V18" s="220"/>
      <c r="W18" s="160"/>
      <c r="X18" s="160"/>
      <c r="Y18" s="160"/>
      <c r="Z18" s="160"/>
      <c r="AA18" s="161"/>
      <c r="AB18" s="297"/>
      <c r="AC18" s="297"/>
      <c r="AD18" s="297"/>
      <c r="AE18" s="297"/>
      <c r="AF18" s="297"/>
      <c r="AG18" s="286"/>
      <c r="AH18" s="286"/>
      <c r="AI18" s="311"/>
      <c r="AJ18" s="286"/>
      <c r="AK18" s="296" t="s">
        <v>293</v>
      </c>
      <c r="AL18" s="305">
        <v>2</v>
      </c>
      <c r="AM18" s="305">
        <v>-254.46954154788233</v>
      </c>
      <c r="AN18" s="315">
        <f ca="1">AM18/AM16</f>
        <v>-0.45021261518830846</v>
      </c>
      <c r="AO18" s="311" t="s">
        <v>293</v>
      </c>
      <c r="AP18" s="286"/>
      <c r="AQ18" s="310" t="s">
        <v>293</v>
      </c>
      <c r="AR18" s="285" t="str">
        <f ca="1">INDEX($AR$8:$AR$12,MATCH(AT18,$AU$8:$AU$12,0))</f>
        <v>Units</v>
      </c>
      <c r="AS18" s="305">
        <f ca="1">INDEX($AT$8:$AT$12,MATCH(AT18,$AU$8:$AU$12,0))</f>
        <v>2.410987293357679</v>
      </c>
      <c r="AT18" s="305">
        <v>2</v>
      </c>
      <c r="AU18" s="297"/>
      <c r="AV18" s="311" t="s">
        <v>293</v>
      </c>
      <c r="AW18" s="286"/>
      <c r="AX18" s="296" t="s">
        <v>293</v>
      </c>
      <c r="AY18" s="297" t="s">
        <v>217</v>
      </c>
      <c r="AZ18" s="338">
        <f ca="1">BQ18</f>
        <v>7.3000000000000229</v>
      </c>
      <c r="BA18" s="338">
        <f ca="1">CC18</f>
        <v>7.5229327022375685</v>
      </c>
      <c r="BB18" s="338">
        <f ca="1">CO18</f>
        <v>7.7526734852596251</v>
      </c>
      <c r="BC18" s="338">
        <f ca="1">DA18</f>
        <v>7.9894302591821313</v>
      </c>
      <c r="BD18" s="338">
        <f ca="1">DM18</f>
        <v>8.233417283431157</v>
      </c>
      <c r="BE18" s="298" t="s">
        <v>293</v>
      </c>
      <c r="BF18" s="338">
        <f ca="1">IF(Income!K$3=1,priceBase,OFFSET(BF18, 0, -1) * (1 + (1 + SUMPRODUCT(PriceCAGR, Price)/SUM(Price))^(1/12) - 1) )</f>
        <v>7.1014533179594554</v>
      </c>
      <c r="BG18" s="338">
        <f ca="1">IF(Income!L$3=1,priceBase,OFFSET(BG18, 0, -1) * (1 + (1 + SUMPRODUCT(PriceCAGR, Price)/SUM(Price))^(1/12) - 1) )</f>
        <v>7.1192776325150025</v>
      </c>
      <c r="BH18" s="338">
        <f ca="1">IF(Income!M$3=1,priceBase,OFFSET(BH18, 0, -1) * (1 + (1 + SUMPRODUCT(PriceCAGR, Price)/SUM(Price))^(1/12) - 1) )</f>
        <v>7.1371466852635859</v>
      </c>
      <c r="BI18" s="338">
        <f ca="1">IF(Income!N$3=1,priceBase,OFFSET(BI18, 0, -1) * (1 + (1 + SUMPRODUCT(PriceCAGR, Price)/SUM(Price))^(1/12) - 1) )</f>
        <v>7.1550605884959699</v>
      </c>
      <c r="BJ18" s="338">
        <f ca="1">IF(Income!O$3=1,priceBase,OFFSET(BJ18, 0, -1) * (1 + (1 + SUMPRODUCT(PriceCAGR, Price)/SUM(Price))^(1/12) - 1) )</f>
        <v>7.1730194547847645</v>
      </c>
      <c r="BK18" s="338">
        <f ca="1">IF(Income!P$3=1,priceBase,OFFSET(BK18, 0, -1) * (1 + (1 + SUMPRODUCT(PriceCAGR, Price)/SUM(Price))^(1/12) - 1) )</f>
        <v>7.1910233969851314</v>
      </c>
      <c r="BL18" s="338">
        <f ca="1">IF(Income!Q$3=1,priceBase,OFFSET(BL18, 0, -1) * (1 + (1 + SUMPRODUCT(PriceCAGR, Price)/SUM(Price))^(1/12) - 1) )</f>
        <v>7.2090725282354926</v>
      </c>
      <c r="BM18" s="338">
        <f ca="1">IF(Income!R$3=1,priceBase,OFFSET(BM18, 0, -1) * (1 + (1 + SUMPRODUCT(PriceCAGR, Price)/SUM(Price))^(1/12) - 1) )</f>
        <v>7.2271669619582433</v>
      </c>
      <c r="BN18" s="338">
        <f ca="1">IF(Income!S$3=1,priceBase,OFFSET(BN18, 0, -1) * (1 + (1 + SUMPRODUCT(PriceCAGR, Price)/SUM(Price))^(1/12) - 1) )</f>
        <v>7.2453068118604627</v>
      </c>
      <c r="BO18" s="338">
        <f ca="1">IF(Income!T$3=1,priceBase,OFFSET(BO18, 0, -1) * (1 + (1 + SUMPRODUCT(PriceCAGR, Price)/SUM(Price))^(1/12) - 1) )</f>
        <v>7.2634921919346302</v>
      </c>
      <c r="BP18" s="338">
        <f ca="1">IF(Income!U$3=1,priceBase,OFFSET(BP18, 0, -1) * (1 + (1 + SUMPRODUCT(PriceCAGR, Price)/SUM(Price))^(1/12) - 1) )</f>
        <v>7.2817232164593406</v>
      </c>
      <c r="BQ18" s="338">
        <f ca="1">IF(Income!V$3=1,priceBase,OFFSET(BQ18, 0, -1) * (1 + (1 + SUMPRODUCT(PriceCAGR, Price)/SUM(Price))^(1/12) - 1) )</f>
        <v>7.3000000000000229</v>
      </c>
      <c r="BR18" s="338">
        <f ca="1">IF(Income!W$3=1,priceBase,OFFSET(BR18, 0, -1) * (1 + (1 + SUMPRODUCT(PriceCAGR, Price)/SUM(Price))^(1/12) - 1) )</f>
        <v>7.3183226574096594</v>
      </c>
      <c r="BS18" s="338">
        <f ca="1">IF(Income!X$3=1,priceBase,OFFSET(BS18, 0, -1) * (1 + (1 + SUMPRODUCT(PriceCAGR, Price)/SUM(Price))^(1/12) - 1) )</f>
        <v>7.3366913038295083</v>
      </c>
      <c r="BT18" s="338">
        <f ca="1">IF(Income!Y$3=1,priceBase,OFFSET(BT18, 0, -1) * (1 + (1 + SUMPRODUCT(PriceCAGR, Price)/SUM(Price))^(1/12) - 1) )</f>
        <v>7.355106054689827</v>
      </c>
      <c r="BU18" s="338">
        <f ca="1">IF(Income!Z$3=1,priceBase,OFFSET(BU18, 0, -1) * (1 + (1 + SUMPRODUCT(PriceCAGR, Price)/SUM(Price))^(1/12) - 1) )</f>
        <v>7.3735670257105967</v>
      </c>
      <c r="BV18" s="338">
        <f ca="1">IF(Income!AA$3=1,priceBase,OFFSET(BV18, 0, -1) * (1 + (1 + SUMPRODUCT(PriceCAGR, Price)/SUM(Price))^(1/12) - 1) )</f>
        <v>7.3920743329022525</v>
      </c>
      <c r="BW18" s="338">
        <f ca="1">IF(Income!AB$3=1,priceBase,OFFSET(BW18, 0, -1) * (1 + (1 + SUMPRODUCT(PriceCAGR, Price)/SUM(Price))^(1/12) - 1) )</f>
        <v>7.4106280925664079</v>
      </c>
      <c r="BX18" s="338">
        <f ca="1">IF(Income!AC$3=1,priceBase,OFFSET(BX18, 0, -1) * (1 + (1 + SUMPRODUCT(PriceCAGR, Price)/SUM(Price))^(1/12) - 1) )</f>
        <v>7.4292284212965889</v>
      </c>
      <c r="BY18" s="338">
        <f ca="1">IF(Income!AD$3=1,priceBase,OFFSET(BY18, 0, -1) * (1 + (1 + SUMPRODUCT(PriceCAGR, Price)/SUM(Price))^(1/12) - 1) )</f>
        <v>7.4478754359789656</v>
      </c>
      <c r="BZ18" s="338">
        <f ca="1">IF(Income!AE$3=1,priceBase,OFFSET(BZ18, 0, -1) * (1 + (1 + SUMPRODUCT(PriceCAGR, Price)/SUM(Price))^(1/12) - 1) )</f>
        <v>7.4665692537930868</v>
      </c>
      <c r="CA18" s="338">
        <f ca="1">IF(Income!AF$3=1,priceBase,OFFSET(CA18, 0, -1) * (1 + (1 + SUMPRODUCT(PriceCAGR, Price)/SUM(Price))^(1/12) - 1) )</f>
        <v>7.4853099922126169</v>
      </c>
      <c r="CB18" s="338">
        <f ca="1">IF(Income!AG$3=1,priceBase,OFFSET(CB18, 0, -1) * (1 + (1 + SUMPRODUCT(PriceCAGR, Price)/SUM(Price))^(1/12) - 1) )</f>
        <v>7.5040977690060737</v>
      </c>
      <c r="CC18" s="338">
        <f ca="1">IF(Income!AH$3=1,priceBase,OFFSET(CC18, 0, -1) * (1 + (1 + SUMPRODUCT(PriceCAGR, Price)/SUM(Price))^(1/12) - 1) )</f>
        <v>7.5229327022375685</v>
      </c>
      <c r="CD18" s="338">
        <f ca="1">IF(Income!AI$3=1,priceBase,OFFSET(CD18, 0, -1) * (1 + (1 + SUMPRODUCT(PriceCAGR, Price)/SUM(Price))^(1/12) - 1) )</f>
        <v>7.5418149102675471</v>
      </c>
      <c r="CE18" s="338">
        <f ca="1">IF(Income!AJ$3=1,priceBase,OFFSET(CE18, 0, -1) * (1 + (1 + SUMPRODUCT(PriceCAGR, Price)/SUM(Price))^(1/12) - 1) )</f>
        <v>7.5607445117535361</v>
      </c>
      <c r="CF18" s="338">
        <f ca="1">IF(Income!AK$3=1,priceBase,OFFSET(CF18, 0, -1) * (1 + (1 + SUMPRODUCT(PriceCAGR, Price)/SUM(Price))^(1/12) - 1) )</f>
        <v>7.579721625650885</v>
      </c>
      <c r="CG18" s="338">
        <f ca="1">IF(Income!AL$3=1,priceBase,OFFSET(CG18, 0, -1) * (1 + (1 + SUMPRODUCT(PriceCAGR, Price)/SUM(Price))^(1/12) - 1) )</f>
        <v>7.598746371213517</v>
      </c>
      <c r="CH18" s="338">
        <f ca="1">IF(Income!AM$3=1,priceBase,OFFSET(CH18, 0, -1) * (1 + (1 + SUMPRODUCT(PriceCAGR, Price)/SUM(Price))^(1/12) - 1) )</f>
        <v>7.6178188679946759</v>
      </c>
      <c r="CI18" s="338">
        <f ca="1">IF(Income!AN$3=1,priceBase,OFFSET(CI18, 0, -1) * (1 + (1 + SUMPRODUCT(PriceCAGR, Price)/SUM(Price))^(1/12) - 1) )</f>
        <v>7.63693923584768</v>
      </c>
      <c r="CJ18" s="338">
        <f ca="1">IF(Income!AO$3=1,priceBase,OFFSET(CJ18, 0, -1) * (1 + (1 + SUMPRODUCT(PriceCAGR, Price)/SUM(Price))^(1/12) - 1) )</f>
        <v>7.6561075949266728</v>
      </c>
      <c r="CK18" s="338">
        <f ca="1">IF(Income!AP$3=1,priceBase,OFFSET(CK18, 0, -1) * (1 + (1 + SUMPRODUCT(PriceCAGR, Price)/SUM(Price))^(1/12) - 1) )</f>
        <v>7.6753240656873789</v>
      </c>
      <c r="CL18" s="338">
        <f ca="1">IF(Income!AQ$3=1,priceBase,OFFSET(CL18, 0, -1) * (1 + (1 + SUMPRODUCT(PriceCAGR, Price)/SUM(Price))^(1/12) - 1) )</f>
        <v>7.6945887688878614</v>
      </c>
      <c r="CM18" s="338">
        <f ca="1">IF(Income!AR$3=1,priceBase,OFFSET(CM18, 0, -1) * (1 + (1 + SUMPRODUCT(PriceCAGR, Price)/SUM(Price))^(1/12) - 1) )</f>
        <v>7.7139018255892813</v>
      </c>
      <c r="CN18" s="338">
        <f ca="1">IF(Income!AS$3=1,priceBase,OFFSET(CN18, 0, -1) * (1 + (1 + SUMPRODUCT(PriceCAGR, Price)/SUM(Price))^(1/12) - 1) )</f>
        <v>7.7332633571566562</v>
      </c>
      <c r="CO18" s="338">
        <f ca="1">IF(Income!AT$3=1,priceBase,OFFSET(CO18, 0, -1) * (1 + (1 + SUMPRODUCT(PriceCAGR, Price)/SUM(Price))^(1/12) - 1) )</f>
        <v>7.7526734852596251</v>
      </c>
      <c r="CP18" s="338">
        <f ca="1">IF(Income!AU$3=1,priceBase,OFFSET(CP18, 0, -1) * (1 + (1 + SUMPRODUCT(PriceCAGR, Price)/SUM(Price))^(1/12) - 1) )</f>
        <v>7.7721323318732116</v>
      </c>
      <c r="CQ18" s="338">
        <f ca="1">IF(Income!AV$3=1,priceBase,OFFSET(CQ18, 0, -1) * (1 + (1 + SUMPRODUCT(PriceCAGR, Price)/SUM(Price))^(1/12) - 1) )</f>
        <v>7.7916400192785913</v>
      </c>
      <c r="CR18" s="338">
        <f ca="1">IF(Income!AW$3=1,priceBase,OFFSET(CR18, 0, -1) * (1 + (1 + SUMPRODUCT(PriceCAGR, Price)/SUM(Price))^(1/12) - 1) )</f>
        <v>7.8111966700638584</v>
      </c>
      <c r="CS18" s="338">
        <f ca="1">IF(Income!AX$3=1,priceBase,OFFSET(CS18, 0, -1) * (1 + (1 + SUMPRODUCT(PriceCAGR, Price)/SUM(Price))^(1/12) - 1) )</f>
        <v>7.8308024071247999</v>
      </c>
      <c r="CT18" s="338">
        <f ca="1">IF(Income!AY$3=1,priceBase,OFFSET(CT18, 0, -1) * (1 + (1 + SUMPRODUCT(PriceCAGR, Price)/SUM(Price))^(1/12) - 1) )</f>
        <v>7.8504573536656634</v>
      </c>
      <c r="CU18" s="338">
        <f ca="1">IF(Income!AZ$3=1,priceBase,OFFSET(CU18, 0, -1) * (1 + (1 + SUMPRODUCT(PriceCAGR, Price)/SUM(Price))^(1/12) - 1) )</f>
        <v>7.8701616331999338</v>
      </c>
      <c r="CV18" s="338">
        <f ca="1">IF(Income!BA$3=1,priceBase,OFFSET(CV18, 0, -1) * (1 + (1 + SUMPRODUCT(PriceCAGR, Price)/SUM(Price))^(1/12) - 1) )</f>
        <v>7.8899153695511099</v>
      </c>
      <c r="CW18" s="338">
        <f ca="1">IF(Income!BB$3=1,priceBase,OFFSET(CW18, 0, -1) * (1 + (1 + SUMPRODUCT(PriceCAGR, Price)/SUM(Price))^(1/12) - 1) )</f>
        <v>7.9097186868534806</v>
      </c>
      <c r="CX18" s="338">
        <f ca="1">IF(Income!BC$3=1,priceBase,OFFSET(CX18, 0, -1) * (1 + (1 + SUMPRODUCT(PriceCAGR, Price)/SUM(Price))^(1/12) - 1) )</f>
        <v>7.9295717095529072</v>
      </c>
      <c r="CY18" s="338">
        <f ca="1">IF(Income!BD$3=1,priceBase,OFFSET(CY18, 0, -1) * (1 + (1 + SUMPRODUCT(PriceCAGR, Price)/SUM(Price))^(1/12) - 1) )</f>
        <v>7.9494745624076035</v>
      </c>
      <c r="CZ18" s="338">
        <f ca="1">IF(Income!BE$3=1,priceBase,OFFSET(CZ18, 0, -1) * (1 + (1 + SUMPRODUCT(PriceCAGR, Price)/SUM(Price))^(1/12) - 1) )</f>
        <v>7.96942737048892</v>
      </c>
      <c r="DA18" s="338">
        <f ca="1">IF(Income!BF$3=1,priceBase,OFFSET(DA18, 0, -1) * (1 + (1 + SUMPRODUCT(PriceCAGR, Price)/SUM(Price))^(1/12) - 1) )</f>
        <v>7.9894302591821313</v>
      </c>
      <c r="DB18" s="338">
        <f ca="1">IF(Income!BG$3=1,priceBase,OFFSET(DB18, 0, -1) * (1 + (1 + SUMPRODUCT(PriceCAGR, Price)/SUM(Price))^(1/12) - 1) )</f>
        <v>8.009483354187223</v>
      </c>
      <c r="DC18" s="338">
        <f ca="1">IF(Income!BH$3=1,priceBase,OFFSET(DC18, 0, -1) * (1 + (1 + SUMPRODUCT(PriceCAGR, Price)/SUM(Price))^(1/12) - 1) )</f>
        <v>8.0295867815196829</v>
      </c>
      <c r="DD18" s="338">
        <f ca="1">IF(Income!BI$3=1,priceBase,OFFSET(DD18, 0, -1) * (1 + (1 + SUMPRODUCT(PriceCAGR, Price)/SUM(Price))^(1/12) - 1) )</f>
        <v>8.0497406675112888</v>
      </c>
      <c r="DE18" s="338">
        <f ca="1">IF(Income!BJ$3=1,priceBase,OFFSET(DE18, 0, -1) * (1 + (1 + SUMPRODUCT(PriceCAGR, Price)/SUM(Price))^(1/12) - 1) )</f>
        <v>8.0699451388109082</v>
      </c>
      <c r="DF18" s="338">
        <f ca="1">IF(Income!BK$3=1,priceBase,OFFSET(DF18, 0, -1) * (1 + (1 + SUMPRODUCT(PriceCAGR, Price)/SUM(Price))^(1/12) - 1) )</f>
        <v>8.0902003223852912</v>
      </c>
      <c r="DG18" s="338">
        <f ca="1">IF(Income!BL$3=1,priceBase,OFFSET(DG18, 0, -1) * (1 + (1 + SUMPRODUCT(PriceCAGR, Price)/SUM(Price))^(1/12) - 1) )</f>
        <v>8.110506345519866</v>
      </c>
      <c r="DH18" s="338">
        <f ca="1">IF(Income!BM$3=1,priceBase,OFFSET(DH18, 0, -1) * (1 + (1 + SUMPRODUCT(PriceCAGR, Price)/SUM(Price))^(1/12) - 1) )</f>
        <v>8.1308633358195426</v>
      </c>
      <c r="DI18" s="338">
        <f ca="1">IF(Income!BN$3=1,priceBase,OFFSET(DI18, 0, -1) * (1 + (1 + SUMPRODUCT(PriceCAGR, Price)/SUM(Price))^(1/12) - 1) )</f>
        <v>8.1512714212095148</v>
      </c>
      <c r="DJ18" s="338">
        <f ca="1">IF(Income!BO$3=1,priceBase,OFFSET(DJ18, 0, -1) * (1 + (1 + SUMPRODUCT(PriceCAGR, Price)/SUM(Price))^(1/12) - 1) )</f>
        <v>8.1717307299360602</v>
      </c>
      <c r="DK18" s="338">
        <f ca="1">IF(Income!BP$3=1,priceBase,OFFSET(DK18, 0, -1) * (1 + (1 + SUMPRODUCT(PriceCAGR, Price)/SUM(Price))^(1/12) - 1) )</f>
        <v>8.1922413905673501</v>
      </c>
      <c r="DL18" s="338">
        <f ca="1">IF(Income!BQ$3=1,priceBase,OFFSET(DL18, 0, -1) * (1 + (1 + SUMPRODUCT(PriceCAGR, Price)/SUM(Price))^(1/12) - 1) )</f>
        <v>8.2128035319942558</v>
      </c>
      <c r="DM18" s="338">
        <f ca="1">IF(Income!BR$3=1,priceBase,OFFSET(DM18, 0, -1) * (1 + (1 + SUMPRODUCT(PriceCAGR, Price)/SUM(Price))^(1/12) - 1) )</f>
        <v>8.233417283431157</v>
      </c>
      <c r="DN18" s="299" t="s">
        <v>293</v>
      </c>
      <c r="DO18" s="160"/>
    </row>
    <row r="19" spans="1:119" s="2" customFormat="1" x14ac:dyDescent="0.25">
      <c r="A19" s="249"/>
      <c r="B19" s="248"/>
      <c r="C19" s="227" t="s">
        <v>138</v>
      </c>
      <c r="E19" s="228">
        <f ca="1">SUM(Income!$K27:$V27)</f>
        <v>256.25441917908432</v>
      </c>
      <c r="F19" s="220"/>
      <c r="G19" s="228">
        <f ca="1">SUM(Income!$W27:$AH27)</f>
        <v>266.23595202466726</v>
      </c>
      <c r="H19" s="221">
        <f t="shared" ca="1" si="0"/>
        <v>9.9815328455829331</v>
      </c>
      <c r="I19" s="222">
        <f t="shared" ca="1" si="1"/>
        <v>3.8951651556133005E-2</v>
      </c>
      <c r="J19" s="220"/>
      <c r="K19" s="228">
        <f ca="1">SUM(Income!$AI27:$AT27)</f>
        <v>373.58062186191034</v>
      </c>
      <c r="L19" s="221">
        <f t="shared" ca="1" si="2"/>
        <v>107.34466983724309</v>
      </c>
      <c r="M19" s="222">
        <f t="shared" ca="1" si="3"/>
        <v>0.4031937423210874</v>
      </c>
      <c r="N19" s="220"/>
      <c r="O19" s="228">
        <f ca="1">SUM(Income!$AU27:$BF27)</f>
        <v>552.01385815937624</v>
      </c>
      <c r="P19" s="221">
        <f t="shared" ca="1" si="4"/>
        <v>178.4332362974659</v>
      </c>
      <c r="Q19" s="222">
        <f t="shared" ca="1" si="5"/>
        <v>0.47762979623558111</v>
      </c>
      <c r="R19" s="220"/>
      <c r="S19" s="228">
        <f ca="1">SUM(Income!$BG27:$BR27)</f>
        <v>788.69280793725409</v>
      </c>
      <c r="T19" s="221">
        <f t="shared" ca="1" si="6"/>
        <v>236.67894977787785</v>
      </c>
      <c r="U19" s="222">
        <f t="shared" ca="1" si="7"/>
        <v>0.42875544930530429</v>
      </c>
      <c r="V19" s="220"/>
      <c r="W19" s="160"/>
      <c r="X19" s="160"/>
      <c r="Y19" s="160"/>
      <c r="Z19" s="160"/>
      <c r="AA19" s="161"/>
      <c r="AB19" s="297"/>
      <c r="AC19" s="297"/>
      <c r="AD19" s="297"/>
      <c r="AE19" s="297"/>
      <c r="AF19" s="297"/>
      <c r="AG19" s="286"/>
      <c r="AH19" s="286"/>
      <c r="AI19" s="316"/>
      <c r="AJ19" s="286"/>
      <c r="AK19" s="296" t="s">
        <v>293</v>
      </c>
      <c r="AL19" s="309"/>
      <c r="AM19" s="306">
        <f ca="1">AS13</f>
        <v>565.22081559497497</v>
      </c>
      <c r="AN19" s="307" t="s">
        <v>25</v>
      </c>
      <c r="AO19" s="311" t="s">
        <v>293</v>
      </c>
      <c r="AP19" s="286"/>
      <c r="AQ19" s="310" t="s">
        <v>293</v>
      </c>
      <c r="AR19" s="285" t="str">
        <f ca="1">INDEX($AR$8:$AR$12,MATCH(AT19,$AU$8:$AU$12,0))</f>
        <v>Overhead</v>
      </c>
      <c r="AS19" s="305">
        <f ca="1">INDEX($AT$8:$AT$12,MATCH(AT19,$AU$8:$AU$12,0))</f>
        <v>-0.4734432855561293</v>
      </c>
      <c r="AT19" s="305">
        <v>3</v>
      </c>
      <c r="AU19" s="297"/>
      <c r="AV19" s="311" t="s">
        <v>293</v>
      </c>
      <c r="AW19" s="286"/>
      <c r="AX19" s="296" t="s">
        <v>293</v>
      </c>
      <c r="AY19" s="297" t="s">
        <v>4</v>
      </c>
      <c r="AZ19" s="338">
        <f ca="1">BQ19</f>
        <v>4.9121495327102673</v>
      </c>
      <c r="BA19" s="338">
        <f ca="1">CC19</f>
        <v>5.0445705833197039</v>
      </c>
      <c r="BB19" s="338">
        <f ca="1">CO19</f>
        <v>5.1805614223746534</v>
      </c>
      <c r="BC19" s="338">
        <f ca="1">DA19</f>
        <v>5.3202182837404068</v>
      </c>
      <c r="BD19" s="338">
        <f ca="1">DM19</f>
        <v>5.4636399955415378</v>
      </c>
      <c r="BE19" s="298" t="s">
        <v>293</v>
      </c>
      <c r="BF19" s="338">
        <f ca="1">IF(Income!K$3=1,cogsBase,OFFSET(BF19, 0, -1) * (1 + (1 + SUMPRODUCT(CogsCAGR, COGS)/SUM(COGS))^(1/12) - 1) )</f>
        <v>4.7938194526600126</v>
      </c>
      <c r="BG19" s="338">
        <f ca="1">IF(Income!L$3=1,cogsBase,OFFSET(BG19, 0, -1) * (1 + (1 + SUMPRODUCT(CogsCAGR, COGS)/SUM(COGS))^(1/12) - 1) )</f>
        <v>4.8044578990480282</v>
      </c>
      <c r="BH19" s="338">
        <f ca="1">IF(Income!M$3=1,cogsBase,OFFSET(BH19, 0, -1) * (1 + (1 + SUMPRODUCT(CogsCAGR, COGS)/SUM(COGS))^(1/12) - 1) )</f>
        <v>4.8151199542812808</v>
      </c>
      <c r="BI19" s="338">
        <f ca="1">IF(Income!N$3=1,cogsBase,OFFSET(BI19, 0, -1) * (1 + (1 + SUMPRODUCT(CogsCAGR, COGS)/SUM(COGS))^(1/12) - 1) )</f>
        <v>4.8258056707525299</v>
      </c>
      <c r="BJ19" s="338">
        <f ca="1">IF(Income!O$3=1,cogsBase,OFFSET(BJ19, 0, -1) * (1 + (1 + SUMPRODUCT(CogsCAGR, COGS)/SUM(COGS))^(1/12) - 1) )</f>
        <v>4.8365151009708072</v>
      </c>
      <c r="BK19" s="338">
        <f ca="1">IF(Income!P$3=1,cogsBase,OFFSET(BK19, 0, -1) * (1 + (1 + SUMPRODUCT(CogsCAGR, COGS)/SUM(COGS))^(1/12) - 1) )</f>
        <v>4.8472482975616709</v>
      </c>
      <c r="BL19" s="338">
        <f ca="1">IF(Income!Q$3=1,cogsBase,OFFSET(BL19, 0, -1) * (1 + (1 + SUMPRODUCT(CogsCAGR, COGS)/SUM(COGS))^(1/12) - 1) )</f>
        <v>4.8580053132674657</v>
      </c>
      <c r="BM19" s="338">
        <f ca="1">IF(Income!R$3=1,cogsBase,OFFSET(BM19, 0, -1) * (1 + (1 + SUMPRODUCT(CogsCAGR, COGS)/SUM(COGS))^(1/12) - 1) )</f>
        <v>4.8687862009475831</v>
      </c>
      <c r="BN19" s="338">
        <f ca="1">IF(Income!S$3=1,cogsBase,OFFSET(BN19, 0, -1) * (1 + (1 + SUMPRODUCT(CogsCAGR, COGS)/SUM(COGS))^(1/12) - 1) )</f>
        <v>4.8795910135787199</v>
      </c>
      <c r="BO19" s="338">
        <f ca="1">IF(Income!T$3=1,cogsBase,OFFSET(BO19, 0, -1) * (1 + (1 + SUMPRODUCT(CogsCAGR, COGS)/SUM(COGS))^(1/12) - 1) )</f>
        <v>4.8904198042551386</v>
      </c>
      <c r="BP19" s="338">
        <f ca="1">IF(Income!U$3=1,cogsBase,OFFSET(BP19, 0, -1) * (1 + (1 + SUMPRODUCT(CogsCAGR, COGS)/SUM(COGS))^(1/12) - 1) )</f>
        <v>4.9012726261889288</v>
      </c>
      <c r="BQ19" s="338">
        <f ca="1">IF(Income!V$3=1,cogsBase,OFFSET(BQ19, 0, -1) * (1 + (1 + SUMPRODUCT(CogsCAGR, COGS)/SUM(COGS))^(1/12) - 1) )</f>
        <v>4.9121495327102673</v>
      </c>
      <c r="BR19" s="338">
        <f ca="1">IF(Income!W$3=1,cogsBase,OFFSET(BR19, 0, -1) * (1 + (1 + SUMPRODUCT(CogsCAGR, COGS)/SUM(COGS))^(1/12) - 1) )</f>
        <v>4.9230505772676834</v>
      </c>
      <c r="BS19" s="338">
        <f ca="1">IF(Income!X$3=1,cogsBase,OFFSET(BS19, 0, -1) * (1 + (1 + SUMPRODUCT(CogsCAGR, COGS)/SUM(COGS))^(1/12) - 1) )</f>
        <v>4.9339758134283169</v>
      </c>
      <c r="BT19" s="338">
        <f ca="1">IF(Income!Y$3=1,cogsBase,OFFSET(BT19, 0, -1) * (1 + (1 + SUMPRODUCT(CogsCAGR, COGS)/SUM(COGS))^(1/12) - 1) )</f>
        <v>4.9449252948781863</v>
      </c>
      <c r="BU19" s="338">
        <f ca="1">IF(Income!Z$3=1,cogsBase,OFFSET(BU19, 0, -1) * (1 + (1 + SUMPRODUCT(CogsCAGR, COGS)/SUM(COGS))^(1/12) - 1) )</f>
        <v>4.9558990754224483</v>
      </c>
      <c r="BV19" s="338">
        <f ca="1">IF(Income!AA$3=1,cogsBase,OFFSET(BV19, 0, -1) * (1 + (1 + SUMPRODUCT(CogsCAGR, COGS)/SUM(COGS))^(1/12) - 1) )</f>
        <v>4.9668972089856638</v>
      </c>
      <c r="BW19" s="338">
        <f ca="1">IF(Income!AB$3=1,cogsBase,OFFSET(BW19, 0, -1) * (1 + (1 + SUMPRODUCT(CogsCAGR, COGS)/SUM(COGS))^(1/12) - 1) )</f>
        <v>4.9779197496120648</v>
      </c>
      <c r="BX19" s="338">
        <f ca="1">IF(Income!AC$3=1,cogsBase,OFFSET(BX19, 0, -1) * (1 + (1 + SUMPRODUCT(CogsCAGR, COGS)/SUM(COGS))^(1/12) - 1) )</f>
        <v>4.988966751465818</v>
      </c>
      <c r="BY19" s="338">
        <f ca="1">IF(Income!AD$3=1,cogsBase,OFFSET(BY19, 0, -1) * (1 + (1 + SUMPRODUCT(CogsCAGR, COGS)/SUM(COGS))^(1/12) - 1) )</f>
        <v>5.0000382688312897</v>
      </c>
      <c r="BZ19" s="338">
        <f ca="1">IF(Income!AE$3=1,cogsBase,OFFSET(BZ19, 0, -1) * (1 + (1 + SUMPRODUCT(CogsCAGR, COGS)/SUM(COGS))^(1/12) - 1) )</f>
        <v>5.011134356113315</v>
      </c>
      <c r="CA19" s="338">
        <f ca="1">IF(Income!AF$3=1,cogsBase,OFFSET(CA19, 0, -1) * (1 + (1 + SUMPRODUCT(CogsCAGR, COGS)/SUM(COGS))^(1/12) - 1) )</f>
        <v>5.0222550678374649</v>
      </c>
      <c r="CB19" s="338">
        <f ca="1">IF(Income!AG$3=1,cogsBase,OFFSET(CB19, 0, -1) * (1 + (1 + SUMPRODUCT(CogsCAGR, COGS)/SUM(COGS))^(1/12) - 1) )</f>
        <v>5.0334004586503127</v>
      </c>
      <c r="CC19" s="338">
        <f ca="1">IF(Income!AH$3=1,cogsBase,OFFSET(CC19, 0, -1) * (1 + (1 + SUMPRODUCT(CogsCAGR, COGS)/SUM(COGS))^(1/12) - 1) )</f>
        <v>5.0445705833197039</v>
      </c>
      <c r="CD19" s="338">
        <f ca="1">IF(Income!AI$3=1,cogsBase,OFFSET(CD19, 0, -1) * (1 + (1 + SUMPRODUCT(CogsCAGR, COGS)/SUM(COGS))^(1/12) - 1) )</f>
        <v>5.0557654967350238</v>
      </c>
      <c r="CE19" s="338">
        <f ca="1">IF(Income!AJ$3=1,cogsBase,OFFSET(CE19, 0, -1) * (1 + (1 + SUMPRODUCT(CogsCAGR, COGS)/SUM(COGS))^(1/12) - 1) )</f>
        <v>5.06698525390747</v>
      </c>
      <c r="CF19" s="338">
        <f ca="1">IF(Income!AK$3=1,cogsBase,OFFSET(CF19, 0, -1) * (1 + (1 + SUMPRODUCT(CogsCAGR, COGS)/SUM(COGS))^(1/12) - 1) )</f>
        <v>5.0782299099703199</v>
      </c>
      <c r="CG19" s="338">
        <f ca="1">IF(Income!AL$3=1,cogsBase,OFFSET(CG19, 0, -1) * (1 + (1 + SUMPRODUCT(CogsCAGR, COGS)/SUM(COGS))^(1/12) - 1) )</f>
        <v>5.0894995201792019</v>
      </c>
      <c r="CH19" s="338">
        <f ca="1">IF(Income!AM$3=1,cogsBase,OFFSET(CH19, 0, -1) * (1 + (1 + SUMPRODUCT(CogsCAGR, COGS)/SUM(COGS))^(1/12) - 1) )</f>
        <v>5.1007941399123693</v>
      </c>
      <c r="CI19" s="338">
        <f ca="1">IF(Income!AN$3=1,cogsBase,OFFSET(CI19, 0, -1) * (1 + (1 + SUMPRODUCT(CogsCAGR, COGS)/SUM(COGS))^(1/12) - 1) )</f>
        <v>5.1121138246709705</v>
      </c>
      <c r="CJ19" s="338">
        <f ca="1">IF(Income!AO$3=1,cogsBase,OFFSET(CJ19, 0, -1) * (1 + (1 + SUMPRODUCT(CogsCAGR, COGS)/SUM(COGS))^(1/12) - 1) )</f>
        <v>5.1234586300793215</v>
      </c>
      <c r="CK19" s="338">
        <f ca="1">IF(Income!AP$3=1,cogsBase,OFFSET(CK19, 0, -1) * (1 + (1 + SUMPRODUCT(CogsCAGR, COGS)/SUM(COGS))^(1/12) - 1) )</f>
        <v>5.1348286118851796</v>
      </c>
      <c r="CL19" s="338">
        <f ca="1">IF(Income!AQ$3=1,cogsBase,OFFSET(CL19, 0, -1) * (1 + (1 + SUMPRODUCT(CogsCAGR, COGS)/SUM(COGS))^(1/12) - 1) )</f>
        <v>5.1462238259600186</v>
      </c>
      <c r="CM19" s="338">
        <f ca="1">IF(Income!AR$3=1,cogsBase,OFFSET(CM19, 0, -1) * (1 + (1 + SUMPRODUCT(CogsCAGR, COGS)/SUM(COGS))^(1/12) - 1) )</f>
        <v>5.1576443282993019</v>
      </c>
      <c r="CN19" s="338">
        <f ca="1">IF(Income!AS$3=1,cogsBase,OFFSET(CN19, 0, -1) * (1 + (1 + SUMPRODUCT(CogsCAGR, COGS)/SUM(COGS))^(1/12) - 1) )</f>
        <v>5.1690901750227569</v>
      </c>
      <c r="CO19" s="338">
        <f ca="1">IF(Income!AT$3=1,cogsBase,OFFSET(CO19, 0, -1) * (1 + (1 + SUMPRODUCT(CogsCAGR, COGS)/SUM(COGS))^(1/12) - 1) )</f>
        <v>5.1805614223746534</v>
      </c>
      <c r="CP19" s="338">
        <f ca="1">IF(Income!AU$3=1,cogsBase,OFFSET(CP19, 0, -1) * (1 + (1 + SUMPRODUCT(CogsCAGR, COGS)/SUM(COGS))^(1/12) - 1) )</f>
        <v>5.1920581267240786</v>
      </c>
      <c r="CQ19" s="338">
        <f ca="1">IF(Income!AV$3=1,cogsBase,OFFSET(CQ19, 0, -1) * (1 + (1 + SUMPRODUCT(CogsCAGR, COGS)/SUM(COGS))^(1/12) - 1) )</f>
        <v>5.2035803445652125</v>
      </c>
      <c r="CR19" s="338">
        <f ca="1">IF(Income!AW$3=1,cogsBase,OFFSET(CR19, 0, -1) * (1 + (1 + SUMPRODUCT(CogsCAGR, COGS)/SUM(COGS))^(1/12) - 1) )</f>
        <v>5.2151281325176084</v>
      </c>
      <c r="CS19" s="338">
        <f ca="1">IF(Income!AX$3=1,cogsBase,OFFSET(CS19, 0, -1) * (1 + (1 + SUMPRODUCT(CogsCAGR, COGS)/SUM(COGS))^(1/12) - 1) )</f>
        <v>5.2267015473264689</v>
      </c>
      <c r="CT19" s="338">
        <f ca="1">IF(Income!AY$3=1,cogsBase,OFFSET(CT19, 0, -1) * (1 + (1 + SUMPRODUCT(CogsCAGR, COGS)/SUM(COGS))^(1/12) - 1) )</f>
        <v>5.2383006458629264</v>
      </c>
      <c r="CU19" s="338">
        <f ca="1">IF(Income!AZ$3=1,cogsBase,OFFSET(CU19, 0, -1) * (1 + (1 + SUMPRODUCT(CogsCAGR, COGS)/SUM(COGS))^(1/12) - 1) )</f>
        <v>5.2499254851243213</v>
      </c>
      <c r="CV19" s="338">
        <f ca="1">IF(Income!BA$3=1,cogsBase,OFFSET(CV19, 0, -1) * (1 + (1 + SUMPRODUCT(CogsCAGR, COGS)/SUM(COGS))^(1/12) - 1) )</f>
        <v>5.2615761222344819</v>
      </c>
      <c r="CW19" s="338">
        <f ca="1">IF(Income!BB$3=1,cogsBase,OFFSET(CW19, 0, -1) * (1 + (1 + SUMPRODUCT(CogsCAGR, COGS)/SUM(COGS))^(1/12) - 1) )</f>
        <v>5.2732526144440071</v>
      </c>
      <c r="CX19" s="338">
        <f ca="1">IF(Income!BC$3=1,cogsBase,OFFSET(CX19, 0, -1) * (1 + (1 + SUMPRODUCT(CogsCAGR, COGS)/SUM(COGS))^(1/12) - 1) )</f>
        <v>5.2849550191305452</v>
      </c>
      <c r="CY19" s="338">
        <f ca="1">IF(Income!BD$3=1,cogsBase,OFFSET(CY19, 0, -1) * (1 + (1 + SUMPRODUCT(CogsCAGR, COGS)/SUM(COGS))^(1/12) - 1) )</f>
        <v>5.2966833937990776</v>
      </c>
      <c r="CZ19" s="338">
        <f ca="1">IF(Income!BE$3=1,cogsBase,OFFSET(CZ19, 0, -1) * (1 + (1 + SUMPRODUCT(CogsCAGR, COGS)/SUM(COGS))^(1/12) - 1) )</f>
        <v>5.3084377960821998</v>
      </c>
      <c r="DA19" s="338">
        <f ca="1">IF(Income!BF$3=1,cogsBase,OFFSET(DA19, 0, -1) * (1 + (1 + SUMPRODUCT(CogsCAGR, COGS)/SUM(COGS))^(1/12) - 1) )</f>
        <v>5.3202182837404068</v>
      </c>
      <c r="DB19" s="338">
        <f ca="1">IF(Income!BG$3=1,cogsBase,OFFSET(DB19, 0, -1) * (1 + (1 + SUMPRODUCT(CogsCAGR, COGS)/SUM(COGS))^(1/12) - 1) )</f>
        <v>5.3320249146623757</v>
      </c>
      <c r="DC19" s="338">
        <f ca="1">IF(Income!BH$3=1,cogsBase,OFFSET(DC19, 0, -1) * (1 + (1 + SUMPRODUCT(CogsCAGR, COGS)/SUM(COGS))^(1/12) - 1) )</f>
        <v>5.3438577468652495</v>
      </c>
      <c r="DD19" s="338">
        <f ca="1">IF(Income!BI$3=1,cogsBase,OFFSET(DD19, 0, -1) * (1 + (1 + SUMPRODUCT(CogsCAGR, COGS)/SUM(COGS))^(1/12) - 1) )</f>
        <v>5.3557168384949234</v>
      </c>
      <c r="DE19" s="338">
        <f ca="1">IF(Income!BJ$3=1,cogsBase,OFFSET(DE19, 0, -1) * (1 + (1 + SUMPRODUCT(CogsCAGR, COGS)/SUM(COGS))^(1/12) - 1) )</f>
        <v>5.367602247826329</v>
      </c>
      <c r="DF19" s="338">
        <f ca="1">IF(Income!BK$3=1,cogsBase,OFFSET(DF19, 0, -1) * (1 + (1 + SUMPRODUCT(CogsCAGR, COGS)/SUM(COGS))^(1/12) - 1) )</f>
        <v>5.3795140332637228</v>
      </c>
      <c r="DG19" s="338">
        <f ca="1">IF(Income!BL$3=1,cogsBase,OFFSET(DG19, 0, -1) * (1 + (1 + SUMPRODUCT(CogsCAGR, COGS)/SUM(COGS))^(1/12) - 1) )</f>
        <v>5.3914522533409714</v>
      </c>
      <c r="DH19" s="338">
        <f ca="1">IF(Income!BM$3=1,cogsBase,OFFSET(DH19, 0, -1) * (1 + (1 + SUMPRODUCT(CogsCAGR, COGS)/SUM(COGS))^(1/12) - 1) )</f>
        <v>5.4034169667218412</v>
      </c>
      <c r="DI19" s="338">
        <f ca="1">IF(Income!BN$3=1,cogsBase,OFFSET(DI19, 0, -1) * (1 + (1 + SUMPRODUCT(CogsCAGR, COGS)/SUM(COGS))^(1/12) - 1) )</f>
        <v>5.4154082322002823</v>
      </c>
      <c r="DJ19" s="338">
        <f ca="1">IF(Income!BO$3=1,cogsBase,OFFSET(DJ19, 0, -1) * (1 + (1 + SUMPRODUCT(CogsCAGR, COGS)/SUM(COGS))^(1/12) - 1) )</f>
        <v>5.4274261087007236</v>
      </c>
      <c r="DK19" s="338">
        <f ca="1">IF(Income!BP$3=1,cogsBase,OFFSET(DK19, 0, -1) * (1 + (1 + SUMPRODUCT(CogsCAGR, COGS)/SUM(COGS))^(1/12) - 1) )</f>
        <v>5.4394706552783569</v>
      </c>
      <c r="DL19" s="338">
        <f ca="1">IF(Income!BQ$3=1,cogsBase,OFFSET(DL19, 0, -1) * (1 + (1 + SUMPRODUCT(CogsCAGR, COGS)/SUM(COGS))^(1/12) - 1) )</f>
        <v>5.4515419311194302</v>
      </c>
      <c r="DM19" s="338">
        <f ca="1">IF(Income!BR$3=1,cogsBase,OFFSET(DM19, 0, -1) * (1 + (1 + SUMPRODUCT(CogsCAGR, COGS)/SUM(COGS))^(1/12) - 1) )</f>
        <v>5.4636399955415378</v>
      </c>
      <c r="DN19" s="299" t="s">
        <v>293</v>
      </c>
      <c r="DO19" s="160"/>
    </row>
    <row r="20" spans="1:119" s="2" customFormat="1" x14ac:dyDescent="0.25">
      <c r="A20" s="249"/>
      <c r="B20" s="248"/>
      <c r="C20" s="94" t="s">
        <v>120</v>
      </c>
      <c r="H20" s="1"/>
      <c r="I20" s="1"/>
      <c r="L20" s="1"/>
      <c r="M20" s="1"/>
      <c r="P20" s="1"/>
      <c r="Q20" s="1"/>
      <c r="T20" s="1"/>
      <c r="U20" s="1"/>
      <c r="W20" s="160"/>
      <c r="X20" s="160"/>
      <c r="Y20" s="160"/>
      <c r="Z20" s="160"/>
      <c r="AA20" s="161"/>
      <c r="AB20" s="297"/>
      <c r="AC20" s="297"/>
      <c r="AD20" s="297"/>
      <c r="AE20" s="297"/>
      <c r="AF20" s="297"/>
      <c r="AG20" s="286"/>
      <c r="AH20" s="286"/>
      <c r="AI20" s="285"/>
      <c r="AJ20" s="286"/>
      <c r="AK20" s="296" t="s">
        <v>293</v>
      </c>
      <c r="AL20" s="305">
        <v>1</v>
      </c>
      <c r="AM20" s="305">
        <f t="dataTable" ref="AM20:AM21" dt2D="0" dtr="0" r1="AL19" ca="1"/>
        <v>297.62081559497494</v>
      </c>
      <c r="AN20" s="315">
        <f ca="1">AM20/AM19</f>
        <v>0.52655671444387075</v>
      </c>
      <c r="AO20" s="311" t="s">
        <v>293</v>
      </c>
      <c r="AP20" s="286"/>
      <c r="AQ20" s="310" t="s">
        <v>293</v>
      </c>
      <c r="AR20" s="285" t="str">
        <f ca="1">INDEX($AR$8:$AR$12,MATCH(AT20,$AU$8:$AU$12,0))</f>
        <v>Payroll</v>
      </c>
      <c r="AS20" s="305">
        <f ca="1">INDEX($AT$8:$AT$12,MATCH(AT20,$AU$8:$AU$12,0))</f>
        <v>-0.72510630759415418</v>
      </c>
      <c r="AT20" s="305">
        <v>4</v>
      </c>
      <c r="AU20" s="297"/>
      <c r="AV20" s="311" t="s">
        <v>293</v>
      </c>
      <c r="AW20" s="286"/>
      <c r="AX20" s="332"/>
      <c r="AY20" s="304" t="s">
        <v>302</v>
      </c>
      <c r="AZ20" s="339" t="s">
        <v>311</v>
      </c>
      <c r="BA20" s="339" t="s">
        <v>311</v>
      </c>
      <c r="BB20" s="339" t="s">
        <v>311</v>
      </c>
      <c r="BC20" s="339" t="s">
        <v>311</v>
      </c>
      <c r="BD20" s="339" t="s">
        <v>311</v>
      </c>
      <c r="BE20" s="339"/>
      <c r="BF20" s="339" t="s">
        <v>311</v>
      </c>
      <c r="BG20" s="339" t="s">
        <v>311</v>
      </c>
      <c r="BH20" s="339" t="s">
        <v>311</v>
      </c>
      <c r="BI20" s="339" t="s">
        <v>311</v>
      </c>
      <c r="BJ20" s="339" t="s">
        <v>311</v>
      </c>
      <c r="BK20" s="339" t="s">
        <v>311</v>
      </c>
      <c r="BL20" s="339" t="s">
        <v>311</v>
      </c>
      <c r="BM20" s="339" t="s">
        <v>311</v>
      </c>
      <c r="BN20" s="339" t="s">
        <v>311</v>
      </c>
      <c r="BO20" s="339" t="s">
        <v>311</v>
      </c>
      <c r="BP20" s="339" t="s">
        <v>311</v>
      </c>
      <c r="BQ20" s="339" t="s">
        <v>311</v>
      </c>
      <c r="BR20" s="339" t="s">
        <v>311</v>
      </c>
      <c r="BS20" s="339" t="s">
        <v>311</v>
      </c>
      <c r="BT20" s="339" t="s">
        <v>311</v>
      </c>
      <c r="BU20" s="339" t="s">
        <v>311</v>
      </c>
      <c r="BV20" s="339" t="s">
        <v>311</v>
      </c>
      <c r="BW20" s="339" t="s">
        <v>311</v>
      </c>
      <c r="BX20" s="339" t="s">
        <v>311</v>
      </c>
      <c r="BY20" s="339" t="s">
        <v>311</v>
      </c>
      <c r="BZ20" s="339" t="s">
        <v>311</v>
      </c>
      <c r="CA20" s="339" t="s">
        <v>311</v>
      </c>
      <c r="CB20" s="339" t="s">
        <v>311</v>
      </c>
      <c r="CC20" s="339" t="s">
        <v>311</v>
      </c>
      <c r="CD20" s="339" t="s">
        <v>311</v>
      </c>
      <c r="CE20" s="339" t="s">
        <v>311</v>
      </c>
      <c r="CF20" s="339" t="s">
        <v>311</v>
      </c>
      <c r="CG20" s="339" t="s">
        <v>311</v>
      </c>
      <c r="CH20" s="339" t="s">
        <v>311</v>
      </c>
      <c r="CI20" s="339" t="s">
        <v>311</v>
      </c>
      <c r="CJ20" s="339" t="s">
        <v>311</v>
      </c>
      <c r="CK20" s="339" t="s">
        <v>311</v>
      </c>
      <c r="CL20" s="339" t="s">
        <v>311</v>
      </c>
      <c r="CM20" s="339" t="s">
        <v>311</v>
      </c>
      <c r="CN20" s="339" t="s">
        <v>311</v>
      </c>
      <c r="CO20" s="339" t="s">
        <v>311</v>
      </c>
      <c r="CP20" s="339" t="s">
        <v>311</v>
      </c>
      <c r="CQ20" s="339" t="s">
        <v>311</v>
      </c>
      <c r="CR20" s="339" t="s">
        <v>311</v>
      </c>
      <c r="CS20" s="339" t="s">
        <v>311</v>
      </c>
      <c r="CT20" s="339" t="s">
        <v>311</v>
      </c>
      <c r="CU20" s="339" t="s">
        <v>311</v>
      </c>
      <c r="CV20" s="339" t="s">
        <v>311</v>
      </c>
      <c r="CW20" s="339" t="s">
        <v>311</v>
      </c>
      <c r="CX20" s="339" t="s">
        <v>311</v>
      </c>
      <c r="CY20" s="339" t="s">
        <v>311</v>
      </c>
      <c r="CZ20" s="339" t="s">
        <v>311</v>
      </c>
      <c r="DA20" s="339" t="s">
        <v>311</v>
      </c>
      <c r="DB20" s="339" t="s">
        <v>311</v>
      </c>
      <c r="DC20" s="339" t="s">
        <v>311</v>
      </c>
      <c r="DD20" s="339" t="s">
        <v>311</v>
      </c>
      <c r="DE20" s="339" t="s">
        <v>311</v>
      </c>
      <c r="DF20" s="339" t="s">
        <v>311</v>
      </c>
      <c r="DG20" s="339" t="s">
        <v>311</v>
      </c>
      <c r="DH20" s="339" t="s">
        <v>311</v>
      </c>
      <c r="DI20" s="339" t="s">
        <v>311</v>
      </c>
      <c r="DJ20" s="339" t="s">
        <v>311</v>
      </c>
      <c r="DK20" s="339" t="s">
        <v>311</v>
      </c>
      <c r="DL20" s="339" t="s">
        <v>311</v>
      </c>
      <c r="DM20" s="339" t="s">
        <v>311</v>
      </c>
      <c r="DN20" s="304"/>
      <c r="DO20" s="160"/>
    </row>
    <row r="21" spans="1:119" s="2" customFormat="1" x14ac:dyDescent="0.25">
      <c r="A21" s="249"/>
      <c r="B21" s="251"/>
      <c r="C21" s="227" t="s">
        <v>23</v>
      </c>
      <c r="E21" s="228">
        <f ca="1">Balance!$V18</f>
        <v>1268.5796038151311</v>
      </c>
      <c r="F21" s="220"/>
      <c r="G21" s="228">
        <f ca="1">Balance!$AH18</f>
        <v>1189.1812298159282</v>
      </c>
      <c r="H21" s="221">
        <f ca="1">G21-E21</f>
        <v>-79.398373999202931</v>
      </c>
      <c r="I21" s="222">
        <f ca="1">IFERROR(IF(G21/E21-1=-1,"n/a",G21/E21-1),0)</f>
        <v>-6.2588404984929569E-2</v>
      </c>
      <c r="J21" s="220"/>
      <c r="K21" s="228">
        <f ca="1">Balance!$AT18</f>
        <v>1383.2971474978035</v>
      </c>
      <c r="L21" s="221">
        <f ca="1">K21-G21</f>
        <v>194.11591768187532</v>
      </c>
      <c r="M21" s="222">
        <f ca="1">IFERROR(IF(K21/G21-1=-1,"n/a",K21/G21-1),0)</f>
        <v>0.16323493241809928</v>
      </c>
      <c r="N21" s="220"/>
      <c r="O21" s="228">
        <f ca="1">Balance!$BF18</f>
        <v>1966.5449310788345</v>
      </c>
      <c r="P21" s="221">
        <f ca="1">O21-K21</f>
        <v>583.24778358103094</v>
      </c>
      <c r="Q21" s="222">
        <f ca="1">IFERROR(IF(O21/K21-1=-1,"n/a",O21/K21-1),0)</f>
        <v>0.42163593312980296</v>
      </c>
      <c r="R21" s="220"/>
      <c r="S21" s="228">
        <f ca="1">Balance!$BR18</f>
        <v>2788.7645753105157</v>
      </c>
      <c r="T21" s="221">
        <f ca="1">S21-O21</f>
        <v>822.21964423168129</v>
      </c>
      <c r="U21" s="222">
        <f ca="1">IFERROR(IF(S21/O21-1=-1,"n/a",S21/O21-1),0)</f>
        <v>0.41810366559009493</v>
      </c>
      <c r="V21" s="220"/>
      <c r="W21" s="160"/>
      <c r="X21" s="160"/>
      <c r="Y21" s="160"/>
      <c r="Z21" s="160"/>
      <c r="AA21" s="161"/>
      <c r="AB21" s="297"/>
      <c r="AC21" s="297"/>
      <c r="AD21" s="297"/>
      <c r="AE21" s="297"/>
      <c r="AF21" s="297"/>
      <c r="AG21" s="298"/>
      <c r="AH21" s="298"/>
      <c r="AI21" s="299"/>
      <c r="AJ21" s="286"/>
      <c r="AK21" s="296" t="s">
        <v>293</v>
      </c>
      <c r="AL21" s="305">
        <v>2</v>
      </c>
      <c r="AM21" s="305">
        <v>30.020815594974934</v>
      </c>
      <c r="AN21" s="315">
        <f ca="1">AM21/AM19</f>
        <v>5.3113428887741461E-2</v>
      </c>
      <c r="AO21" s="311" t="s">
        <v>293</v>
      </c>
      <c r="AP21" s="286"/>
      <c r="AQ21" s="310" t="s">
        <v>293</v>
      </c>
      <c r="AR21" s="308" t="str">
        <f ca="1">INDEX($AR$8:$AR$12,MATCH(AT21,$AU$8:$AU$12,0))</f>
        <v>COGS</v>
      </c>
      <c r="AS21" s="305">
        <f ca="1">INDEX($AT$8:$AT$12,MATCH(AT21,$AU$8:$AU$12,0))</f>
        <v>-4.9309803675871411</v>
      </c>
      <c r="AT21" s="309">
        <v>5</v>
      </c>
      <c r="AU21" s="297"/>
      <c r="AV21" s="311" t="s">
        <v>293</v>
      </c>
      <c r="AW21" s="286"/>
      <c r="AX21" s="297"/>
      <c r="AY21" s="297"/>
      <c r="AZ21" s="297"/>
      <c r="BA21" s="297"/>
      <c r="BB21" s="297"/>
      <c r="BC21" s="297"/>
      <c r="BD21" s="297"/>
      <c r="BE21" s="297"/>
      <c r="BF21" s="297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7"/>
      <c r="DN21" s="299"/>
      <c r="DO21" s="160"/>
    </row>
    <row r="22" spans="1:119" s="2" customFormat="1" x14ac:dyDescent="0.25">
      <c r="A22" s="249"/>
      <c r="B22" s="251"/>
      <c r="C22" s="227" t="s">
        <v>75</v>
      </c>
      <c r="E22" s="228">
        <f ca="1">Balance!$V25</f>
        <v>940.69499587306268</v>
      </c>
      <c r="F22" s="220"/>
      <c r="G22" s="228">
        <f ca="1">Balance!$AH25</f>
        <v>644.9317857094245</v>
      </c>
      <c r="H22" s="221">
        <f ca="1">G22-E22</f>
        <v>-295.76321016363818</v>
      </c>
      <c r="I22" s="222">
        <f ca="1">IFERROR(IF(G22/E22-1=-1,"n/a",G22/E22-1),0)</f>
        <v>-0.31440925216056792</v>
      </c>
      <c r="J22" s="220"/>
      <c r="K22" s="228">
        <f ca="1">Balance!$AT25</f>
        <v>465.46708152938908</v>
      </c>
      <c r="L22" s="221">
        <f ca="1">K22-G22</f>
        <v>-179.46470418003543</v>
      </c>
      <c r="M22" s="222">
        <f ca="1">IFERROR(IF(K22/G22-1=-1,"n/a",K22/G22-1),0)</f>
        <v>-0.27826928080870506</v>
      </c>
      <c r="N22" s="220"/>
      <c r="O22" s="228">
        <f ca="1">Balance!$BF25</f>
        <v>496.70100695104406</v>
      </c>
      <c r="P22" s="221">
        <f ca="1">O22-K22</f>
        <v>31.233925421654988</v>
      </c>
      <c r="Q22" s="222">
        <f ca="1">IFERROR(IF(O22/K22-1=-1,"n/a",O22/K22-1),0)</f>
        <v>6.7102329382841441E-2</v>
      </c>
      <c r="R22" s="220"/>
      <c r="S22" s="228">
        <f ca="1">Balance!$BR25</f>
        <v>530.22784324547115</v>
      </c>
      <c r="T22" s="221">
        <f ca="1">S22-O22</f>
        <v>33.526836294427085</v>
      </c>
      <c r="U22" s="222">
        <f ca="1">IFERROR(IF(S22/O22-1=-1,"n/a",S22/O22-1),0)</f>
        <v>6.7499030252079928E-2</v>
      </c>
      <c r="V22" s="220"/>
      <c r="W22" s="160"/>
      <c r="X22" s="160"/>
      <c r="Y22" s="160"/>
      <c r="Z22" s="160"/>
      <c r="AA22" s="161"/>
      <c r="AB22" s="297"/>
      <c r="AC22" s="297"/>
      <c r="AD22" s="297"/>
      <c r="AE22" s="297"/>
      <c r="AF22" s="297"/>
      <c r="AG22" s="298"/>
      <c r="AH22" s="298"/>
      <c r="AI22" s="299"/>
      <c r="AJ22" s="297"/>
      <c r="AK22" s="297"/>
      <c r="AL22" s="331" t="s">
        <v>308</v>
      </c>
      <c r="AM22" s="331" t="s">
        <v>302</v>
      </c>
      <c r="AN22" s="291" t="s">
        <v>305</v>
      </c>
      <c r="AO22" s="299"/>
      <c r="AP22" s="286"/>
      <c r="AQ22" s="340"/>
      <c r="AR22" s="291" t="s">
        <v>305</v>
      </c>
      <c r="AS22" s="331" t="s">
        <v>296</v>
      </c>
      <c r="AT22" s="331" t="s">
        <v>314</v>
      </c>
      <c r="AU22" s="297"/>
      <c r="AV22" s="341"/>
      <c r="AW22" s="286"/>
      <c r="AX22" s="297"/>
      <c r="AY22" s="297"/>
      <c r="AZ22" s="297"/>
      <c r="BA22" s="297"/>
      <c r="BB22" s="297"/>
      <c r="BC22" s="297"/>
      <c r="BD22" s="297"/>
      <c r="BE22" s="297"/>
      <c r="BF22" s="297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  <c r="BY22" s="295"/>
      <c r="BZ22" s="295"/>
      <c r="CA22" s="295"/>
      <c r="CB22" s="295"/>
      <c r="CC22" s="295"/>
      <c r="CD22" s="295"/>
      <c r="CE22" s="295"/>
      <c r="CF22" s="295"/>
      <c r="CG22" s="295"/>
      <c r="CH22" s="295"/>
      <c r="CI22" s="295"/>
      <c r="CJ22" s="295"/>
      <c r="CK22" s="295"/>
      <c r="CL22" s="295"/>
      <c r="CM22" s="295"/>
      <c r="CN22" s="295"/>
      <c r="CO22" s="295"/>
      <c r="CP22" s="295"/>
      <c r="CQ22" s="295"/>
      <c r="CR22" s="295"/>
      <c r="CS22" s="295"/>
      <c r="CT22" s="295"/>
      <c r="CU22" s="295"/>
      <c r="CV22" s="295"/>
      <c r="CW22" s="295"/>
      <c r="CX22" s="295"/>
      <c r="CY22" s="295"/>
      <c r="CZ22" s="295"/>
      <c r="DA22" s="295"/>
      <c r="DB22" s="295"/>
      <c r="DC22" s="295"/>
      <c r="DD22" s="295"/>
      <c r="DE22" s="295"/>
      <c r="DF22" s="295"/>
      <c r="DG22" s="295"/>
      <c r="DH22" s="295"/>
      <c r="DI22" s="295"/>
      <c r="DJ22" s="295"/>
      <c r="DK22" s="295"/>
      <c r="DL22" s="295"/>
      <c r="DM22" s="293"/>
      <c r="DN22" s="294"/>
      <c r="DO22" s="160"/>
    </row>
    <row r="23" spans="1:119" s="2" customFormat="1" x14ac:dyDescent="0.25">
      <c r="A23" s="249"/>
      <c r="B23" s="248"/>
      <c r="C23" s="227" t="s">
        <v>26</v>
      </c>
      <c r="E23" s="228">
        <f ca="1">Balance!$V30</f>
        <v>327.88460794206856</v>
      </c>
      <c r="F23" s="220"/>
      <c r="G23" s="228">
        <f ca="1">Balance!$AH30</f>
        <v>544.24944410650403</v>
      </c>
      <c r="H23" s="221">
        <f ca="1">G23-E23</f>
        <v>216.36483616443547</v>
      </c>
      <c r="I23" s="222">
        <f ca="1">IFERROR(IF(G23/E23-1=-1,"n/a",G23/E23-1),0)</f>
        <v>0.65988104023066341</v>
      </c>
      <c r="J23" s="220"/>
      <c r="K23" s="228">
        <f ca="1">Balance!$AT30</f>
        <v>917.83006596841437</v>
      </c>
      <c r="L23" s="221">
        <f ca="1">K23-G23</f>
        <v>373.58062186191034</v>
      </c>
      <c r="M23" s="222">
        <f ca="1">IFERROR(IF(K23/G23-1=-1,"n/a",K23/G23-1),0)</f>
        <v>0.68641433796082008</v>
      </c>
      <c r="N23" s="220"/>
      <c r="O23" s="228">
        <f ca="1">Balance!$BF30</f>
        <v>1469.8439241277906</v>
      </c>
      <c r="P23" s="221">
        <f ca="1">O23-K23</f>
        <v>552.01385815937624</v>
      </c>
      <c r="Q23" s="222">
        <f ca="1">IFERROR(IF(O23/K23-1=-1,"n/a",O23/K23-1),0)</f>
        <v>0.60143361895313308</v>
      </c>
      <c r="R23" s="220"/>
      <c r="S23" s="228">
        <f ca="1">Balance!$BR30</f>
        <v>2258.5367320650444</v>
      </c>
      <c r="T23" s="221">
        <f ca="1">S23-O23</f>
        <v>788.69280793725375</v>
      </c>
      <c r="U23" s="222">
        <f ca="1">IFERROR(IF(S23/O23-1=-1,"n/a",S23/O23-1),0)</f>
        <v>0.53658269084948329</v>
      </c>
      <c r="V23" s="220"/>
      <c r="W23" s="160"/>
      <c r="X23" s="160"/>
      <c r="Y23" s="160"/>
      <c r="Z23" s="160"/>
      <c r="AA23" s="161"/>
      <c r="AB23" s="297"/>
      <c r="AC23" s="297"/>
      <c r="AD23" s="297"/>
      <c r="AE23" s="297"/>
      <c r="AF23" s="297"/>
      <c r="AG23" s="286"/>
      <c r="AH23" s="286"/>
      <c r="AI23" s="285"/>
      <c r="AJ23" s="297"/>
      <c r="AK23" s="297"/>
      <c r="AL23" s="297"/>
      <c r="AM23" s="297"/>
      <c r="AN23" s="297"/>
      <c r="AO23" s="297"/>
      <c r="AP23" s="297"/>
      <c r="AQ23" s="284"/>
      <c r="AR23" s="297"/>
      <c r="AS23" s="297"/>
      <c r="AT23" s="298"/>
      <c r="AU23" s="285"/>
      <c r="AV23" s="297"/>
      <c r="AW23" s="286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160"/>
    </row>
    <row r="24" spans="1:119" s="2" customFormat="1" x14ac:dyDescent="0.25">
      <c r="A24" s="249"/>
      <c r="B24" s="248"/>
      <c r="C24" s="94" t="s">
        <v>121</v>
      </c>
      <c r="H24" s="1"/>
      <c r="I24" s="1"/>
      <c r="L24" s="1"/>
      <c r="M24" s="1"/>
      <c r="P24" s="1"/>
      <c r="Q24" s="1"/>
      <c r="T24" s="1"/>
      <c r="U24" s="1"/>
      <c r="W24" s="160"/>
      <c r="X24" s="160"/>
      <c r="Y24" s="160"/>
      <c r="Z24" s="160"/>
      <c r="AA24" s="161"/>
      <c r="AB24" s="297"/>
      <c r="AC24" s="297"/>
      <c r="AD24" s="297"/>
      <c r="AE24" s="297"/>
      <c r="AF24" s="297"/>
      <c r="AG24" s="286"/>
      <c r="AH24" s="286"/>
      <c r="AI24" s="285"/>
      <c r="AJ24" s="297"/>
      <c r="AK24" s="297"/>
      <c r="AL24" s="285"/>
      <c r="AM24" s="285"/>
      <c r="AN24" s="285"/>
      <c r="AO24" s="299"/>
      <c r="AP24" s="286"/>
      <c r="AQ24" s="296"/>
      <c r="AR24" s="297"/>
      <c r="AS24" s="297"/>
      <c r="AT24" s="298"/>
      <c r="AU24" s="286"/>
      <c r="AV24" s="299"/>
      <c r="AW24" s="286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7"/>
      <c r="BZ24" s="297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160"/>
    </row>
    <row r="25" spans="1:119" s="2" customFormat="1" x14ac:dyDescent="0.25">
      <c r="A25" s="249"/>
      <c r="B25" s="248"/>
      <c r="C25" s="227" t="s">
        <v>78</v>
      </c>
      <c r="E25" s="228">
        <f ca="1">SUM(Cash!$K13:$V13)</f>
        <v>136.93625157024505</v>
      </c>
      <c r="F25" s="220"/>
      <c r="G25" s="228">
        <f ca="1">SUM(Cash!$W13:$AH13)</f>
        <v>372.7421439027583</v>
      </c>
      <c r="H25" s="221">
        <f ca="1">G25-E25</f>
        <v>235.80589233251325</v>
      </c>
      <c r="I25" s="222">
        <f ca="1">IFERROR(IF(G25/E25-1=-1,"n/a",G25/E25-1),0)</f>
        <v>1.722012174486538</v>
      </c>
      <c r="J25" s="220"/>
      <c r="K25" s="228">
        <f ca="1">SUM(Cash!$AI13:$AT13)</f>
        <v>423.95748958093463</v>
      </c>
      <c r="L25" s="221">
        <f ca="1">K25-G25</f>
        <v>51.215345678176334</v>
      </c>
      <c r="M25" s="222">
        <f ca="1">IFERROR(IF(K25/G25-1=-1,"n/a",K25/G25-1),0)</f>
        <v>0.1374015429055897</v>
      </c>
      <c r="N25" s="220"/>
      <c r="O25" s="228">
        <f ca="1">SUM(Cash!$AU13:$BF13)</f>
        <v>416.16779335558277</v>
      </c>
      <c r="P25" s="221">
        <f ca="1">O25-K25</f>
        <v>-7.7896962253518609</v>
      </c>
      <c r="Q25" s="222">
        <f ca="1">IFERROR(IF(O25/K25-1=-1,"n/a",O25/K25-1),0)</f>
        <v>-1.8373767221453452E-2</v>
      </c>
      <c r="R25" s="220"/>
      <c r="S25" s="228">
        <f ca="1">SUM(Cash!$BG13:$BR13)</f>
        <v>371.5225045450361</v>
      </c>
      <c r="T25" s="221">
        <f ca="1">S25-O25</f>
        <v>-44.645288810546674</v>
      </c>
      <c r="U25" s="222">
        <f ca="1">IFERROR(IF(S25/O25-1=-1,"n/a",S25/O25-1),0)</f>
        <v>-0.10727713562495877</v>
      </c>
      <c r="V25" s="220"/>
      <c r="W25" s="160"/>
      <c r="X25" s="160"/>
      <c r="Y25" s="160"/>
      <c r="Z25" s="160"/>
      <c r="AA25" s="161"/>
      <c r="AB25" s="297"/>
      <c r="AC25" s="297"/>
      <c r="AD25" s="297"/>
      <c r="AE25" s="297"/>
      <c r="AF25" s="297"/>
      <c r="AG25" s="286"/>
      <c r="AH25" s="286"/>
      <c r="AI25" s="285"/>
      <c r="AJ25" s="297"/>
      <c r="AK25" s="286"/>
      <c r="AL25" s="285"/>
      <c r="AM25" s="285"/>
      <c r="AN25" s="285"/>
      <c r="AO25" s="285"/>
      <c r="AP25" s="286"/>
      <c r="AQ25" s="296"/>
      <c r="AR25" s="297"/>
      <c r="AS25" s="297"/>
      <c r="AT25" s="298"/>
      <c r="AU25" s="286"/>
      <c r="AV25" s="299"/>
      <c r="AW25" s="286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7"/>
      <c r="BM25" s="297"/>
      <c r="BN25" s="297"/>
      <c r="BO25" s="297"/>
      <c r="BP25" s="297"/>
      <c r="BQ25" s="297"/>
      <c r="BR25" s="297"/>
      <c r="BS25" s="297"/>
      <c r="BT25" s="297"/>
      <c r="BU25" s="297"/>
      <c r="BV25" s="297"/>
      <c r="BW25" s="297"/>
      <c r="BX25" s="297"/>
      <c r="BY25" s="297"/>
      <c r="BZ25" s="297"/>
      <c r="CA25" s="297"/>
      <c r="CB25" s="297"/>
      <c r="CC25" s="297"/>
      <c r="CD25" s="297"/>
      <c r="CE25" s="297"/>
      <c r="CF25" s="297"/>
      <c r="CG25" s="297"/>
      <c r="CH25" s="297"/>
      <c r="CI25" s="297"/>
      <c r="CJ25" s="297"/>
      <c r="CK25" s="297"/>
      <c r="CL25" s="297"/>
      <c r="CM25" s="297"/>
      <c r="CN25" s="297"/>
      <c r="CO25" s="297"/>
      <c r="CP25" s="297"/>
      <c r="CQ25" s="297"/>
      <c r="CR25" s="297"/>
      <c r="CS25" s="297"/>
      <c r="CT25" s="297"/>
      <c r="CU25" s="297"/>
      <c r="CV25" s="297"/>
      <c r="CW25" s="297"/>
      <c r="CX25" s="297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160"/>
    </row>
    <row r="26" spans="1:119" s="2" customFormat="1" x14ac:dyDescent="0.25">
      <c r="A26" s="249"/>
      <c r="B26" s="251"/>
      <c r="C26" s="227" t="s">
        <v>79</v>
      </c>
      <c r="E26" s="228">
        <f>SUM(Cash!$K23:$V23)</f>
        <v>-580</v>
      </c>
      <c r="F26" s="220"/>
      <c r="G26" s="228">
        <f>SUM(Cash!$W23:$AH23)</f>
        <v>0</v>
      </c>
      <c r="H26" s="221">
        <f>G26-E26</f>
        <v>580</v>
      </c>
      <c r="I26" s="222" t="str">
        <f>IFERROR(IF(G26/E26-1=-1,"n/a",G26/E26-1),0)</f>
        <v>n/a</v>
      </c>
      <c r="J26" s="220"/>
      <c r="K26" s="228">
        <f>SUM(Cash!$AI23:$AT23)</f>
        <v>-45</v>
      </c>
      <c r="L26" s="221">
        <f>K26-G26</f>
        <v>-45</v>
      </c>
      <c r="M26" s="222">
        <f>IFERROR(IF(K26/G26-1=-1,"n/a",K26/G26-1),0)</f>
        <v>0</v>
      </c>
      <c r="N26" s="220"/>
      <c r="O26" s="228">
        <f>SUM(Cash!$AU23:$BF23)</f>
        <v>120</v>
      </c>
      <c r="P26" s="221">
        <f>O26-K26</f>
        <v>165</v>
      </c>
      <c r="Q26" s="222">
        <f>IFERROR(IF(O26/K26-1=-1,"n/a",O26/K26-1),0)</f>
        <v>-3.6666666666666665</v>
      </c>
      <c r="R26" s="220"/>
      <c r="S26" s="228">
        <f>SUM(Cash!$BG23:$BR23)</f>
        <v>800</v>
      </c>
      <c r="T26" s="221">
        <f>S26-O26</f>
        <v>680</v>
      </c>
      <c r="U26" s="222">
        <f>IFERROR(IF(S26/O26-1=-1,"n/a",S26/O26-1),0)</f>
        <v>5.666666666666667</v>
      </c>
      <c r="V26" s="220"/>
      <c r="W26" s="160"/>
      <c r="X26" s="160"/>
      <c r="Y26" s="160"/>
      <c r="Z26" s="160"/>
      <c r="AA26" s="161"/>
      <c r="AB26" s="297"/>
      <c r="AC26" s="297"/>
      <c r="AD26" s="297"/>
      <c r="AE26" s="297"/>
      <c r="AF26" s="297"/>
      <c r="AG26" s="286"/>
      <c r="AH26" s="286"/>
      <c r="AI26" s="299"/>
      <c r="AJ26" s="297"/>
      <c r="AK26" s="297"/>
      <c r="AL26" s="297"/>
      <c r="AM26" s="297"/>
      <c r="AN26" s="297"/>
      <c r="AO26" s="297"/>
      <c r="AP26" s="297"/>
      <c r="AQ26" s="296"/>
      <c r="AR26" s="297"/>
      <c r="AS26" s="297"/>
      <c r="AT26" s="298"/>
      <c r="AU26" s="286"/>
      <c r="AV26" s="299"/>
      <c r="AW26" s="297"/>
      <c r="AX26" s="284"/>
      <c r="AY26" s="297"/>
      <c r="AZ26" s="298"/>
      <c r="BA26" s="295"/>
      <c r="BB26" s="295"/>
      <c r="BC26" s="294"/>
      <c r="BD26" s="295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298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7"/>
      <c r="DN26" s="299"/>
      <c r="DO26" s="160"/>
    </row>
    <row r="27" spans="1:119" s="2" customFormat="1" x14ac:dyDescent="0.25">
      <c r="A27" s="249"/>
      <c r="B27" s="251"/>
      <c r="C27" s="227" t="s">
        <v>80</v>
      </c>
      <c r="E27" s="228">
        <f ca="1">SUM(Cash!$K33:$V33)</f>
        <v>643.06374842975492</v>
      </c>
      <c r="F27" s="220"/>
      <c r="G27" s="228">
        <f ca="1">SUM(Cash!$W33:$AH33)</f>
        <v>-372.74214390275796</v>
      </c>
      <c r="H27" s="221">
        <f ca="1">G27-E27</f>
        <v>-1015.8058923325129</v>
      </c>
      <c r="I27" s="222">
        <f ca="1">IFERROR(IF(G27/E27-1=-1,"n/a",G27/E27-1),0)</f>
        <v>-1.5796348259607647</v>
      </c>
      <c r="J27" s="220"/>
      <c r="K27" s="228">
        <f ca="1">SUM(Cash!$AI33:$AT33)</f>
        <v>-208.5625316242444</v>
      </c>
      <c r="L27" s="221">
        <f ca="1">K27-G27</f>
        <v>164.17961227851356</v>
      </c>
      <c r="M27" s="222">
        <f ca="1">IFERROR(IF(K27/G27-1=-1,"n/a",K27/G27-1),0)</f>
        <v>-0.44046431283430409</v>
      </c>
      <c r="N27" s="220"/>
      <c r="O27" s="228">
        <f ca="1">SUM(Cash!$AU33:$BF33)</f>
        <v>0</v>
      </c>
      <c r="P27" s="221">
        <f ca="1">O27-K27</f>
        <v>208.5625316242444</v>
      </c>
      <c r="Q27" s="222" t="str">
        <f ca="1">IFERROR(IF(O27/K27-1=-1,"n/a",O27/K27-1),0)</f>
        <v>n/a</v>
      </c>
      <c r="R27" s="220"/>
      <c r="S27" s="228">
        <f ca="1">SUM(Cash!$BG33:$BR33)</f>
        <v>0</v>
      </c>
      <c r="T27" s="221">
        <f ca="1">S27-O27</f>
        <v>0</v>
      </c>
      <c r="U27" s="222">
        <f ca="1">IFERROR(IF(S27/O27-1=-1,"n/a",S27/O27-1),0)</f>
        <v>0</v>
      </c>
      <c r="V27" s="220"/>
      <c r="W27" s="160"/>
      <c r="X27" s="160"/>
      <c r="Y27" s="160"/>
      <c r="Z27" s="160"/>
      <c r="AA27" s="161"/>
      <c r="AB27" s="296"/>
      <c r="AC27" s="297"/>
      <c r="AD27" s="297"/>
      <c r="AE27" s="298"/>
      <c r="AF27" s="286"/>
      <c r="AG27" s="286"/>
      <c r="AH27" s="286"/>
      <c r="AI27" s="285"/>
      <c r="AJ27" s="297"/>
      <c r="AK27" s="297"/>
      <c r="AL27" s="297"/>
      <c r="AM27" s="297"/>
      <c r="AN27" s="297"/>
      <c r="AO27" s="297"/>
      <c r="AP27" s="297"/>
      <c r="AQ27" s="286"/>
      <c r="AR27" s="285"/>
      <c r="AS27" s="298"/>
      <c r="AT27" s="298"/>
      <c r="AU27" s="298"/>
      <c r="AV27" s="299"/>
      <c r="AW27" s="297"/>
      <c r="AX27" s="284"/>
      <c r="AY27" s="297"/>
      <c r="AZ27" s="297"/>
      <c r="BA27" s="297"/>
      <c r="BB27" s="297"/>
      <c r="BC27" s="298"/>
      <c r="BD27" s="298"/>
      <c r="BE27" s="298"/>
      <c r="BF27" s="295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7"/>
      <c r="DN27" s="299"/>
      <c r="DO27" s="160"/>
    </row>
    <row r="28" spans="1:119" s="2" customFormat="1" x14ac:dyDescent="0.25">
      <c r="A28" s="249"/>
      <c r="B28" s="254"/>
      <c r="C28" s="94" t="s">
        <v>37</v>
      </c>
      <c r="H28" s="1"/>
      <c r="I28" s="1"/>
      <c r="L28" s="1"/>
      <c r="M28" s="1"/>
      <c r="P28" s="1"/>
      <c r="Q28" s="1"/>
      <c r="T28" s="1"/>
      <c r="U28" s="1"/>
      <c r="W28" s="160"/>
      <c r="X28" s="160"/>
      <c r="Y28" s="160"/>
      <c r="Z28" s="160"/>
      <c r="AA28" s="161"/>
      <c r="AB28" s="296"/>
      <c r="AC28" s="297"/>
      <c r="AD28" s="297"/>
      <c r="AE28" s="298"/>
      <c r="AF28" s="286"/>
      <c r="AG28" s="286"/>
      <c r="AH28" s="286"/>
      <c r="AI28" s="285"/>
      <c r="AJ28" s="297"/>
      <c r="AK28" s="297"/>
      <c r="AL28" s="297"/>
      <c r="AM28" s="297"/>
      <c r="AN28" s="297"/>
      <c r="AO28" s="297"/>
      <c r="AP28" s="297"/>
      <c r="AQ28" s="286"/>
      <c r="AR28" s="285"/>
      <c r="AS28" s="286"/>
      <c r="AT28" s="286"/>
      <c r="AU28" s="286"/>
      <c r="AV28" s="299"/>
      <c r="AW28" s="297"/>
      <c r="AX28" s="297"/>
      <c r="AY28" s="297"/>
      <c r="AZ28" s="297"/>
      <c r="BA28" s="297"/>
      <c r="BB28" s="297"/>
      <c r="BC28" s="297"/>
      <c r="BD28" s="297"/>
      <c r="BE28" s="297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298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7"/>
      <c r="DN28" s="299"/>
      <c r="DO28" s="160"/>
    </row>
    <row r="29" spans="1:119" x14ac:dyDescent="0.25">
      <c r="B29" s="251"/>
      <c r="C29" s="186" t="s">
        <v>219</v>
      </c>
      <c r="D29" s="2"/>
      <c r="E29" s="223"/>
      <c r="F29" s="10"/>
      <c r="H29" s="57"/>
      <c r="I29" s="224"/>
      <c r="J29" s="10"/>
      <c r="N29" s="10"/>
      <c r="R29" s="10"/>
    </row>
    <row r="30" spans="1:119" x14ac:dyDescent="0.25">
      <c r="B30" s="252"/>
      <c r="C30" s="227" t="s">
        <v>211</v>
      </c>
      <c r="D30" s="2"/>
      <c r="E30" s="228">
        <f ca="1">Valuation!$E$20</f>
        <v>1035.5137945775914</v>
      </c>
      <c r="F30" s="225"/>
      <c r="H30" s="57"/>
      <c r="I30" s="57"/>
      <c r="J30" s="10"/>
      <c r="L30" s="226"/>
      <c r="N30" s="10"/>
      <c r="R30" s="10"/>
    </row>
    <row r="31" spans="1:119" x14ac:dyDescent="0.25">
      <c r="C31" s="227" t="s">
        <v>212</v>
      </c>
      <c r="D31" s="2"/>
      <c r="E31" s="228">
        <f ca="1">Valuation!$E$23</f>
        <v>590.58200886816689</v>
      </c>
      <c r="F31" s="225"/>
      <c r="H31" s="57"/>
      <c r="I31" s="57"/>
      <c r="J31" s="10"/>
      <c r="L31" s="226"/>
      <c r="N31" s="10"/>
      <c r="R31" s="10"/>
    </row>
    <row r="32" spans="1:119" x14ac:dyDescent="0.25">
      <c r="B32" s="248"/>
      <c r="C32" s="186" t="s">
        <v>220</v>
      </c>
      <c r="D32" s="2"/>
      <c r="F32" s="2"/>
      <c r="H32" s="57"/>
      <c r="I32" s="57"/>
      <c r="J32" s="10"/>
      <c r="N32" s="2"/>
      <c r="R32" s="2"/>
    </row>
    <row r="33" spans="2:21" x14ac:dyDescent="0.25">
      <c r="B33" s="248"/>
      <c r="C33" s="227" t="s">
        <v>180</v>
      </c>
      <c r="D33" s="2"/>
      <c r="E33" s="228">
        <f ca="1">Valuation!E28</f>
        <v>3011.4918339074857</v>
      </c>
      <c r="F33" s="2"/>
      <c r="H33" s="57"/>
      <c r="J33" s="2"/>
      <c r="N33" s="2"/>
      <c r="R33" s="2"/>
    </row>
    <row r="34" spans="2:21" x14ac:dyDescent="0.25">
      <c r="C34" s="227" t="s">
        <v>40</v>
      </c>
      <c r="D34" s="2"/>
      <c r="E34" s="228">
        <f ca="1">Valuation!E31</f>
        <v>2129.887616197338</v>
      </c>
      <c r="F34" s="2"/>
      <c r="H34" s="57"/>
      <c r="J34" s="2"/>
      <c r="N34" s="2"/>
      <c r="R34" s="2"/>
    </row>
    <row r="35" spans="2:21" x14ac:dyDescent="0.25">
      <c r="B35" s="255"/>
      <c r="C35" s="219"/>
      <c r="D35" s="2"/>
      <c r="F35" s="2"/>
      <c r="H35" s="57"/>
      <c r="J35" s="2"/>
      <c r="N35" s="2"/>
      <c r="R35" s="2"/>
    </row>
    <row r="36" spans="2:21" x14ac:dyDescent="0.25">
      <c r="B36" s="255"/>
      <c r="C36" s="219"/>
      <c r="D36" s="2"/>
      <c r="F36" s="2"/>
      <c r="H36" s="57"/>
      <c r="J36" s="2"/>
      <c r="N36" s="2"/>
      <c r="R36" s="2"/>
      <c r="U36" s="245"/>
    </row>
    <row r="37" spans="2:21" x14ac:dyDescent="0.25">
      <c r="B37" s="255"/>
      <c r="D37" s="2"/>
      <c r="U37" s="245"/>
    </row>
  </sheetData>
  <sheetProtection algorithmName="SHA-512" hashValue="l2wAzFEuwBZdmI9vPRN3UPDdSL0i/n6lwPoaFP0rIIzt749PYaIvSNWPGqQ81P/2Q12RlATseh2fR+5TbvfWtg==" saltValue="2Unw95STVN0lIiUO1iCJPA==" spinCount="100000" sheet="1" objects="1" scenarios="1" selectLockedCells="1" selectUnlockedCells="1"/>
  <mergeCells count="1">
    <mergeCell ref="AL6:AM6"/>
  </mergeCells>
  <printOptions horizontalCentered="1"/>
  <pageMargins left="0.5" right="0.5" top="0.75" bottom="1" header="0.5" footer="0.5"/>
  <pageSetup scale="90" orientation="landscape" horizontalDpi="1200" verticalDpi="1200" r:id="rId1"/>
  <headerFooter scaleWithDoc="0" alignWithMargins="0">
    <oddFooter>&amp;L&amp;10 5-Year Pro Forma Summary&amp;R&amp;10Updated 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72</vt:i4>
      </vt:variant>
    </vt:vector>
  </HeadingPairs>
  <TitlesOfParts>
    <vt:vector size="82" baseType="lpstr">
      <vt:lpstr>Inputs</vt:lpstr>
      <vt:lpstr>Credit</vt:lpstr>
      <vt:lpstr>CapEx</vt:lpstr>
      <vt:lpstr>Income</vt:lpstr>
      <vt:lpstr>Balance</vt:lpstr>
      <vt:lpstr>Cash</vt:lpstr>
      <vt:lpstr>Valuation</vt:lpstr>
      <vt:lpstr>Analysis</vt:lpstr>
      <vt:lpstr>Summary</vt:lpstr>
      <vt:lpstr>ℹ️ </vt:lpstr>
      <vt:lpstr>CapexBuyAmount</vt:lpstr>
      <vt:lpstr>CapexBuyMonth</vt:lpstr>
      <vt:lpstr>CapexCategory</vt:lpstr>
      <vt:lpstr>CapexDepMonths</vt:lpstr>
      <vt:lpstr>CapexItem</vt:lpstr>
      <vt:lpstr>CapexSalvageAmount</vt:lpstr>
      <vt:lpstr>CapexSalvageMonth</vt:lpstr>
      <vt:lpstr>COGS</vt:lpstr>
      <vt:lpstr>cogsBase</vt:lpstr>
      <vt:lpstr>CogsCAGR</vt:lpstr>
      <vt:lpstr>cogsCMGR</vt:lpstr>
      <vt:lpstr>InventoryPct</vt:lpstr>
      <vt:lpstr>MinCash</vt:lpstr>
      <vt:lpstr>Overhead</vt:lpstr>
      <vt:lpstr>OverheadCAGR</vt:lpstr>
      <vt:lpstr>overheadCagrWgtd</vt:lpstr>
      <vt:lpstr>PayBonus</vt:lpstr>
      <vt:lpstr>payBonusWgtd</vt:lpstr>
      <vt:lpstr>PayCAGR</vt:lpstr>
      <vt:lpstr>payCagrWgtd</vt:lpstr>
      <vt:lpstr>PayCommissions</vt:lpstr>
      <vt:lpstr>PayFTE</vt:lpstr>
      <vt:lpstr>PayLoad</vt:lpstr>
      <vt:lpstr>PaySalary</vt:lpstr>
      <vt:lpstr>paySalaryWgtd</vt:lpstr>
      <vt:lpstr>Price</vt:lpstr>
      <vt:lpstr>priceBase</vt:lpstr>
      <vt:lpstr>PriceCAGR</vt:lpstr>
      <vt:lpstr>priceCMGR</vt:lpstr>
      <vt:lpstr>Analysis!Print_Area</vt:lpstr>
      <vt:lpstr>Balance!Print_Area</vt:lpstr>
      <vt:lpstr>CapEx!Print_Area</vt:lpstr>
      <vt:lpstr>Cash!Print_Area</vt:lpstr>
      <vt:lpstr>Credit!Print_Area</vt:lpstr>
      <vt:lpstr>Income!Print_Area</vt:lpstr>
      <vt:lpstr>Inputs!Print_Area</vt:lpstr>
      <vt:lpstr>'ℹ️ '!Print_Area</vt:lpstr>
      <vt:lpstr>Summary!Print_Area</vt:lpstr>
      <vt:lpstr>Valuation!Print_Area</vt:lpstr>
      <vt:lpstr>Balance!Print_Titles</vt:lpstr>
      <vt:lpstr>CapEx!Print_Titles</vt:lpstr>
      <vt:lpstr>Cash!Print_Titles</vt:lpstr>
      <vt:lpstr>Credit!Print_Titles</vt:lpstr>
      <vt:lpstr>Income!Print_Titles</vt:lpstr>
      <vt:lpstr>Inputs!Print_Titles</vt:lpstr>
      <vt:lpstr>Summary!Print_Titles</vt:lpstr>
      <vt:lpstr>Valuation!Print_Titles</vt:lpstr>
      <vt:lpstr>RateCredit</vt:lpstr>
      <vt:lpstr>RateEquity</vt:lpstr>
      <vt:lpstr>RateLong</vt:lpstr>
      <vt:lpstr>RateShort</vt:lpstr>
      <vt:lpstr>StartCommon</vt:lpstr>
      <vt:lpstr>StartLong</vt:lpstr>
      <vt:lpstr>StartPreferred</vt:lpstr>
      <vt:lpstr>StartShort</vt:lpstr>
      <vt:lpstr>Taxes</vt:lpstr>
      <vt:lpstr>TermsCollect30</vt:lpstr>
      <vt:lpstr>TermsCollect60</vt:lpstr>
      <vt:lpstr>TermsCollect90</vt:lpstr>
      <vt:lpstr>TermsCollectCash</vt:lpstr>
      <vt:lpstr>TermsPay30</vt:lpstr>
      <vt:lpstr>TermsPay60</vt:lpstr>
      <vt:lpstr>TermsPay90</vt:lpstr>
      <vt:lpstr>TermsPayCash</vt:lpstr>
      <vt:lpstr>Units</vt:lpstr>
      <vt:lpstr>unitsBase</vt:lpstr>
      <vt:lpstr>UnitsCAGR</vt:lpstr>
      <vt:lpstr>unitsCMGR</vt:lpstr>
      <vt:lpstr>ValEvEbitda</vt:lpstr>
      <vt:lpstr>ValPE</vt:lpstr>
      <vt:lpstr>ValTerminal</vt:lpstr>
      <vt:lpstr>ValWACC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Beber</dc:creator>
  <cp:lastModifiedBy>Scott Beber</cp:lastModifiedBy>
  <cp:lastPrinted>2025-11-14T03:28:30Z</cp:lastPrinted>
  <dcterms:created xsi:type="dcterms:W3CDTF">2025-10-05T19:02:16Z</dcterms:created>
  <dcterms:modified xsi:type="dcterms:W3CDTF">2025-12-01T00:58:09Z</dcterms:modified>
</cp:coreProperties>
</file>